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FPA\Industry Data and Models\1DATA\RISI\"/>
    </mc:Choice>
  </mc:AlternateContent>
  <bookViews>
    <workbookView xWindow="0" yWindow="0" windowWidth="25800" windowHeight="11775" tabRatio="959" activeTab="16"/>
  </bookViews>
  <sheets>
    <sheet name="data" sheetId="33" r:id="rId1"/>
    <sheet name="FAME Persistence2" sheetId="61" state="veryHidden" r:id="rId2"/>
    <sheet name="tab 1" sheetId="29" r:id="rId3"/>
    <sheet name="tab 2" sheetId="28" r:id="rId4"/>
    <sheet name="tab 3" sheetId="43" r:id="rId5"/>
    <sheet name="tab 4" sheetId="26" r:id="rId6"/>
    <sheet name="tab 5" sheetId="25" r:id="rId7"/>
    <sheet name="tab 6" sheetId="24" r:id="rId8"/>
    <sheet name="tab 7" sheetId="23" r:id="rId9"/>
    <sheet name="tab 8" sheetId="22" r:id="rId10"/>
    <sheet name="tab 9" sheetId="21" r:id="rId11"/>
    <sheet name="tab 10" sheetId="20" r:id="rId12"/>
    <sheet name="tab 11" sheetId="18" r:id="rId13"/>
    <sheet name="tab 12" sheetId="16" r:id="rId14"/>
    <sheet name="tab 13" sheetId="15" r:id="rId15"/>
    <sheet name="tab 14" sheetId="14" r:id="rId16"/>
    <sheet name="tab 15" sheetId="13" r:id="rId17"/>
    <sheet name="tab 16" sheetId="12" r:id="rId18"/>
    <sheet name="tab 17" sheetId="2" r:id="rId19"/>
    <sheet name="tab 18" sheetId="11" r:id="rId20"/>
    <sheet name="tab 19" sheetId="10" r:id="rId21"/>
    <sheet name="tab 20" sheetId="32" r:id="rId22"/>
    <sheet name="tab 21" sheetId="9" r:id="rId23"/>
    <sheet name="tab 21 ct." sheetId="8" r:id="rId24"/>
    <sheet name="tab 22" sheetId="7" r:id="rId25"/>
    <sheet name="tab 23" sheetId="6" r:id="rId26"/>
  </sheets>
  <externalReferences>
    <externalReference r:id="rId27"/>
  </externalReferences>
  <definedNames>
    <definedName name="_xlnm.Print_Area" localSheetId="2">'tab 1'!$A$2:$P$79</definedName>
    <definedName name="_xlnm.Print_Area" localSheetId="11">'tab 10'!$A$2:$P$31</definedName>
    <definedName name="_xlnm.Print_Area" localSheetId="12">'tab 11'!$A$2:$P$28</definedName>
    <definedName name="_xlnm.Print_Area" localSheetId="13">'tab 12'!$A$2:$P$29</definedName>
    <definedName name="_xlnm.Print_Area" localSheetId="14">'tab 13'!$A$2:$P$31</definedName>
    <definedName name="_xlnm.Print_Area" localSheetId="15">'tab 14'!$A$2:$P$56</definedName>
    <definedName name="_xlnm.Print_Area" localSheetId="16">'tab 15'!$A$2:$P$22</definedName>
    <definedName name="_xlnm.Print_Area" localSheetId="17">'tab 16'!$A$2:$P$21</definedName>
    <definedName name="_xlnm.Print_Area" localSheetId="18">'tab 17'!$A$2:$P$57</definedName>
    <definedName name="_xlnm.Print_Area" localSheetId="19">'tab 18'!$A$2:$P$21</definedName>
    <definedName name="_xlnm.Print_Area" localSheetId="20">'tab 19'!$A$2:$P$21</definedName>
    <definedName name="_xlnm.Print_Area" localSheetId="3">'tab 2'!$A$2:$J$67</definedName>
    <definedName name="_xlnm.Print_Area" localSheetId="21">'tab 20'!$A$2:$P$21</definedName>
    <definedName name="_xlnm.Print_Area" localSheetId="22">'tab 21'!$A$2:$P$43</definedName>
    <definedName name="_xlnm.Print_Area" localSheetId="23">'tab 21 ct.'!$A$2:$P$52</definedName>
    <definedName name="_xlnm.Print_Area" localSheetId="24">'tab 22'!$A$2:$P$45</definedName>
    <definedName name="_xlnm.Print_Area" localSheetId="25">'tab 23'!$A$2:$J$75</definedName>
    <definedName name="_xlnm.Print_Area" localSheetId="4">'tab 3'!$A$2:$J$67</definedName>
    <definedName name="_xlnm.Print_Area" localSheetId="5">'tab 4'!$A$2:$P$33</definedName>
    <definedName name="_xlnm.Print_Area" localSheetId="6">'tab 5'!$A$2:$P$31</definedName>
    <definedName name="_xlnm.Print_Area" localSheetId="7">'tab 6'!$A$2:$P$31</definedName>
    <definedName name="_xlnm.Print_Area" localSheetId="8">'tab 7'!$A$2:$P$28</definedName>
    <definedName name="_xlnm.Print_Area" localSheetId="9">'tab 8'!$A$2:$P$28</definedName>
    <definedName name="_xlnm.Print_Area" localSheetId="10">'tab 9'!$A$2:$P$29</definedName>
    <definedName name="_xlnm.Print_Titles" localSheetId="2">'tab 1'!$2:$6</definedName>
    <definedName name="_xlnm.Print_Titles" localSheetId="3">'tab 2'!$2:$6</definedName>
    <definedName name="_xlnm.Print_Titles" localSheetId="25">'tab 23'!$2:$6</definedName>
    <definedName name="_xlnm.Print_Titles" localSheetId="4">'tab 3'!$2:$6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9" i="33" l="1"/>
  <c r="C911" i="33"/>
  <c r="C895" i="33"/>
  <c r="C885" i="33"/>
  <c r="C871" i="33"/>
  <c r="C849" i="33"/>
  <c r="C843" i="33"/>
  <c r="M835" i="33"/>
  <c r="M829" i="33"/>
  <c r="C824" i="33"/>
  <c r="C808" i="33"/>
  <c r="C801" i="33"/>
  <c r="M795" i="33"/>
  <c r="C790" i="33"/>
  <c r="C785" i="33"/>
  <c r="C777" i="33"/>
  <c r="C773" i="33"/>
  <c r="C769" i="33"/>
  <c r="C757" i="33"/>
  <c r="C753" i="33"/>
  <c r="C749" i="33"/>
  <c r="C743" i="33"/>
  <c r="M737" i="33"/>
  <c r="C732" i="33"/>
  <c r="C727" i="33"/>
  <c r="M713" i="33"/>
  <c r="M708" i="33"/>
  <c r="M695" i="33"/>
  <c r="M691" i="33"/>
  <c r="M685" i="33"/>
  <c r="M673" i="33"/>
  <c r="M668" i="33"/>
  <c r="M654" i="33"/>
  <c r="M641" i="33"/>
  <c r="M629" i="33"/>
  <c r="M616" i="33"/>
  <c r="M601" i="33"/>
  <c r="M597" i="33"/>
  <c r="M591" i="33"/>
  <c r="M579" i="33"/>
  <c r="M575" i="33"/>
  <c r="M568" i="33"/>
  <c r="M550" i="33"/>
  <c r="M538" i="33"/>
  <c r="M527" i="33"/>
  <c r="M517" i="33"/>
  <c r="C501" i="33"/>
  <c r="C494" i="33"/>
  <c r="C477" i="33"/>
  <c r="M469" i="33"/>
  <c r="C461" i="33"/>
  <c r="M445" i="33"/>
  <c r="C437" i="33"/>
  <c r="C421" i="33"/>
  <c r="C414" i="33"/>
  <c r="C405" i="33"/>
  <c r="C390" i="33"/>
  <c r="C381" i="33"/>
  <c r="M371" i="33"/>
  <c r="C358" i="33"/>
  <c r="M348" i="33"/>
  <c r="M333" i="33"/>
  <c r="C326" i="33"/>
  <c r="C309" i="33"/>
  <c r="C302" i="33"/>
  <c r="C293" i="33"/>
  <c r="C278" i="33"/>
  <c r="M269" i="33"/>
  <c r="C261" i="33"/>
  <c r="M245" i="33"/>
  <c r="C237" i="33"/>
  <c r="C228" i="33"/>
  <c r="C208" i="33"/>
  <c r="C193" i="33"/>
  <c r="C184" i="33"/>
  <c r="C174" i="33"/>
  <c r="C159" i="33"/>
  <c r="C133" i="33"/>
  <c r="C121" i="33"/>
  <c r="C112" i="33"/>
  <c r="C100" i="33"/>
  <c r="M75" i="33"/>
  <c r="C70" i="33"/>
  <c r="C64" i="33"/>
  <c r="M58" i="33"/>
  <c r="C52" i="33"/>
  <c r="C47" i="33"/>
  <c r="C36" i="33"/>
  <c r="C31" i="33"/>
  <c r="C25" i="33"/>
  <c r="C20" i="33"/>
  <c r="M39" i="33"/>
  <c r="M30" i="33"/>
  <c r="C18" i="33"/>
  <c r="C24" i="33"/>
  <c r="M293" i="33"/>
  <c r="C135" i="33"/>
  <c r="C53" i="33"/>
  <c r="C909" i="33"/>
  <c r="C894" i="33"/>
  <c r="C884" i="33"/>
  <c r="C869" i="33"/>
  <c r="M848" i="33"/>
  <c r="C841" i="33"/>
  <c r="C835" i="33"/>
  <c r="C829" i="33"/>
  <c r="C823" i="33"/>
  <c r="M807" i="33"/>
  <c r="C800" i="33"/>
  <c r="C795" i="33"/>
  <c r="M789" i="33"/>
  <c r="C783" i="33"/>
  <c r="M776" i="33"/>
  <c r="M772" i="33"/>
  <c r="M768" i="33"/>
  <c r="M756" i="33"/>
  <c r="M752" i="33"/>
  <c r="M748" i="33"/>
  <c r="C742" i="33"/>
  <c r="C737" i="33"/>
  <c r="M731" i="33"/>
  <c r="C725" i="33"/>
  <c r="C713" i="33"/>
  <c r="C708" i="33"/>
  <c r="C695" i="33"/>
  <c r="C691" i="33"/>
  <c r="C685" i="33"/>
  <c r="C673" i="33"/>
  <c r="C668" i="33"/>
  <c r="C654" i="33"/>
  <c r="C641" i="33"/>
  <c r="C629" i="33"/>
  <c r="C616" i="33"/>
  <c r="C601" i="33"/>
  <c r="C597" i="33"/>
  <c r="C591" i="33"/>
  <c r="C579" i="33"/>
  <c r="C575" i="33"/>
  <c r="C568" i="33"/>
  <c r="C550" i="33"/>
  <c r="C538" i="33"/>
  <c r="C527" i="33"/>
  <c r="C517" i="33"/>
  <c r="M500" i="33"/>
  <c r="M491" i="33"/>
  <c r="M476" i="33"/>
  <c r="C469" i="33"/>
  <c r="C458" i="33"/>
  <c r="C445" i="33"/>
  <c r="M436" i="33"/>
  <c r="M420" i="33"/>
  <c r="C412" i="33"/>
  <c r="M403" i="33"/>
  <c r="C388" i="33"/>
  <c r="M380" i="33"/>
  <c r="C371" i="33"/>
  <c r="M356" i="33"/>
  <c r="C348" i="33"/>
  <c r="C333" i="33"/>
  <c r="M323" i="33"/>
  <c r="M308" i="33"/>
  <c r="C300" i="33"/>
  <c r="M291" i="33"/>
  <c r="C276" i="33"/>
  <c r="C269" i="33"/>
  <c r="C258" i="33"/>
  <c r="C245" i="33"/>
  <c r="M236" i="33"/>
  <c r="M227" i="33"/>
  <c r="C207" i="33"/>
  <c r="C192" i="33"/>
  <c r="C183" i="33"/>
  <c r="C173" i="33"/>
  <c r="C144" i="33"/>
  <c r="C131" i="33"/>
  <c r="C120" i="33"/>
  <c r="C111" i="33"/>
  <c r="C98" i="33"/>
  <c r="C75" i="33"/>
  <c r="M69" i="33"/>
  <c r="C63" i="33"/>
  <c r="C58" i="33"/>
  <c r="M51" i="33"/>
  <c r="M35" i="33"/>
  <c r="M24" i="33"/>
  <c r="C350" i="33"/>
  <c r="C239" i="33"/>
  <c r="C123" i="33"/>
  <c r="C59" i="33"/>
  <c r="M20" i="33"/>
  <c r="C907" i="33"/>
  <c r="C893" i="33"/>
  <c r="C883" i="33"/>
  <c r="C867" i="33"/>
  <c r="C848" i="33"/>
  <c r="M840" i="33"/>
  <c r="M833" i="33"/>
  <c r="M828" i="33"/>
  <c r="M822" i="33"/>
  <c r="C807" i="33"/>
  <c r="M799" i="33"/>
  <c r="C794" i="33"/>
  <c r="C789" i="33"/>
  <c r="M782" i="33"/>
  <c r="C776" i="33"/>
  <c r="C772" i="33"/>
  <c r="C768" i="33"/>
  <c r="C756" i="33"/>
  <c r="C752" i="33"/>
  <c r="C748" i="33"/>
  <c r="M741" i="33"/>
  <c r="C736" i="33"/>
  <c r="C731" i="33"/>
  <c r="M724" i="33"/>
  <c r="M712" i="33"/>
  <c r="M706" i="33"/>
  <c r="M694" i="33"/>
  <c r="M690" i="33"/>
  <c r="M683" i="33"/>
  <c r="M672" i="33"/>
  <c r="M666" i="33"/>
  <c r="M650" i="33"/>
  <c r="M639" i="33"/>
  <c r="M625" i="33"/>
  <c r="M614" i="33"/>
  <c r="M600" i="33"/>
  <c r="M596" i="33"/>
  <c r="M589" i="33"/>
  <c r="M578" i="33"/>
  <c r="M573" i="33"/>
  <c r="M559" i="33"/>
  <c r="M547" i="33"/>
  <c r="M534" i="33"/>
  <c r="M524" i="33"/>
  <c r="C507" i="33"/>
  <c r="C500" i="33"/>
  <c r="C491" i="33"/>
  <c r="C476" i="33"/>
  <c r="C467" i="33"/>
  <c r="M457" i="33"/>
  <c r="C443" i="33"/>
  <c r="C436" i="33"/>
  <c r="C420" i="33"/>
  <c r="M411" i="33"/>
  <c r="C403" i="33"/>
  <c r="M387" i="33"/>
  <c r="C380" i="33"/>
  <c r="M363" i="33"/>
  <c r="C356" i="33"/>
  <c r="C345" i="33"/>
  <c r="M331" i="33"/>
  <c r="C323" i="33"/>
  <c r="C308" i="33"/>
  <c r="M299" i="33"/>
  <c r="C291" i="33"/>
  <c r="M275" i="33"/>
  <c r="C267" i="33"/>
  <c r="M257" i="33"/>
  <c r="C243" i="33"/>
  <c r="C236" i="33"/>
  <c r="C227" i="33"/>
  <c r="C206" i="33"/>
  <c r="C191" i="33"/>
  <c r="C181" i="33"/>
  <c r="C172" i="33"/>
  <c r="C143" i="33"/>
  <c r="C129" i="33"/>
  <c r="C119" i="33"/>
  <c r="C109" i="33"/>
  <c r="C96" i="33"/>
  <c r="C74" i="33"/>
  <c r="C69" i="33"/>
  <c r="M62" i="33"/>
  <c r="C56" i="33"/>
  <c r="C51" i="33"/>
  <c r="C39" i="33"/>
  <c r="C35" i="33"/>
  <c r="C30" i="33"/>
  <c r="M17" i="33"/>
  <c r="C270" i="33"/>
  <c r="C195" i="33"/>
  <c r="C102" i="33"/>
  <c r="M47" i="33"/>
  <c r="C905" i="33"/>
  <c r="C892" i="33"/>
  <c r="C882" i="33"/>
  <c r="C864" i="33"/>
  <c r="C847" i="33"/>
  <c r="C840" i="33"/>
  <c r="C833" i="33"/>
  <c r="C828" i="33"/>
  <c r="C822" i="33"/>
  <c r="C804" i="33"/>
  <c r="C799" i="33"/>
  <c r="M793" i="33"/>
  <c r="C788" i="33"/>
  <c r="C782" i="33"/>
  <c r="M775" i="33"/>
  <c r="M771" i="33"/>
  <c r="M767" i="33"/>
  <c r="M755" i="33"/>
  <c r="M751" i="33"/>
  <c r="C746" i="33"/>
  <c r="C741" i="33"/>
  <c r="M735" i="33"/>
  <c r="C730" i="33"/>
  <c r="C724" i="33"/>
  <c r="C712" i="33"/>
  <c r="C706" i="33"/>
  <c r="C694" i="33"/>
  <c r="C690" i="33"/>
  <c r="C683" i="33"/>
  <c r="C672" i="33"/>
  <c r="C666" i="33"/>
  <c r="C650" i="33"/>
  <c r="C639" i="33"/>
  <c r="C625" i="33"/>
  <c r="C614" i="33"/>
  <c r="C600" i="33"/>
  <c r="C596" i="33"/>
  <c r="C589" i="33"/>
  <c r="C578" i="33"/>
  <c r="C573" i="33"/>
  <c r="C559" i="33"/>
  <c r="C547" i="33"/>
  <c r="C534" i="33"/>
  <c r="C524" i="33"/>
  <c r="M506" i="33"/>
  <c r="C498" i="33"/>
  <c r="M489" i="33"/>
  <c r="C474" i="33"/>
  <c r="M466" i="33"/>
  <c r="C457" i="33"/>
  <c r="M442" i="33"/>
  <c r="M433" i="33"/>
  <c r="C418" i="33"/>
  <c r="C411" i="33"/>
  <c r="C400" i="33"/>
  <c r="C387" i="33"/>
  <c r="M377" i="33"/>
  <c r="C363" i="33"/>
  <c r="C354" i="33"/>
  <c r="M344" i="33"/>
  <c r="C331" i="33"/>
  <c r="M321" i="33"/>
  <c r="C306" i="33"/>
  <c r="C299" i="33"/>
  <c r="C288" i="33"/>
  <c r="C275" i="33"/>
  <c r="M266" i="33"/>
  <c r="C257" i="33"/>
  <c r="M242" i="33"/>
  <c r="M233" i="33"/>
  <c r="C226" i="33"/>
  <c r="C203" i="33"/>
  <c r="C190" i="33"/>
  <c r="C180" i="33"/>
  <c r="C171" i="33"/>
  <c r="C142" i="33"/>
  <c r="C127" i="33"/>
  <c r="C118" i="33"/>
  <c r="C108" i="33"/>
  <c r="C93" i="33"/>
  <c r="M73" i="33"/>
  <c r="C67" i="33"/>
  <c r="C62" i="33"/>
  <c r="M55" i="33"/>
  <c r="C50" i="33"/>
  <c r="M38" i="33"/>
  <c r="M33" i="33"/>
  <c r="M29" i="33"/>
  <c r="C23" i="33"/>
  <c r="C17" i="33"/>
  <c r="C273" i="33"/>
  <c r="C249" i="33"/>
  <c r="C242" i="33"/>
  <c r="M225" i="33"/>
  <c r="C189" i="33"/>
  <c r="C168" i="33"/>
  <c r="C126" i="33"/>
  <c r="C117" i="33"/>
  <c r="C78" i="33"/>
  <c r="M66" i="33"/>
  <c r="C55" i="33"/>
  <c r="C38" i="33"/>
  <c r="C33" i="33"/>
  <c r="M22" i="33"/>
  <c r="M6" i="33"/>
  <c r="M757" i="33"/>
  <c r="C710" i="33"/>
  <c r="C674" i="33"/>
  <c r="C663" i="33"/>
  <c r="C610" i="33"/>
  <c r="C576" i="33"/>
  <c r="C540" i="33"/>
  <c r="C503" i="33"/>
  <c r="M461" i="33"/>
  <c r="M405" i="33"/>
  <c r="M358" i="33"/>
  <c r="M302" i="33"/>
  <c r="M261" i="33"/>
  <c r="C185" i="33"/>
  <c r="C76" i="33"/>
  <c r="M36" i="33"/>
  <c r="C923" i="33"/>
  <c r="C903" i="33"/>
  <c r="C891" i="33"/>
  <c r="C880" i="33"/>
  <c r="C855" i="33"/>
  <c r="M846" i="33"/>
  <c r="C839" i="33"/>
  <c r="M832" i="33"/>
  <c r="M827" i="33"/>
  <c r="C820" i="33"/>
  <c r="M803" i="33"/>
  <c r="C798" i="33"/>
  <c r="C793" i="33"/>
  <c r="M787" i="33"/>
  <c r="C781" i="33"/>
  <c r="C775" i="33"/>
  <c r="C771" i="33"/>
  <c r="C767" i="33"/>
  <c r="C755" i="33"/>
  <c r="C751" i="33"/>
  <c r="M745" i="33"/>
  <c r="C740" i="33"/>
  <c r="C735" i="33"/>
  <c r="M729" i="33"/>
  <c r="M715" i="33"/>
  <c r="M711" i="33"/>
  <c r="M705" i="33"/>
  <c r="M693" i="33"/>
  <c r="M688" i="33"/>
  <c r="M675" i="33"/>
  <c r="M671" i="33"/>
  <c r="M665" i="33"/>
  <c r="M646" i="33"/>
  <c r="M636" i="33"/>
  <c r="M621" i="33"/>
  <c r="M612" i="33"/>
  <c r="M599" i="33"/>
  <c r="M594" i="33"/>
  <c r="M581" i="33"/>
  <c r="M577" i="33"/>
  <c r="M571" i="33"/>
  <c r="M555" i="33"/>
  <c r="M545" i="33"/>
  <c r="M532" i="33"/>
  <c r="M522" i="33"/>
  <c r="C506" i="33"/>
  <c r="M497" i="33"/>
  <c r="C489" i="33"/>
  <c r="M473" i="33"/>
  <c r="C466" i="33"/>
  <c r="C449" i="33"/>
  <c r="C442" i="33"/>
  <c r="C433" i="33"/>
  <c r="M417" i="33"/>
  <c r="C409" i="33"/>
  <c r="M399" i="33"/>
  <c r="M385" i="33"/>
  <c r="C377" i="33"/>
  <c r="C361" i="33"/>
  <c r="M353" i="33"/>
  <c r="C344" i="33"/>
  <c r="M329" i="33"/>
  <c r="C321" i="33"/>
  <c r="M305" i="33"/>
  <c r="C297" i="33"/>
  <c r="M287" i="33"/>
  <c r="C266" i="33"/>
  <c r="C233" i="33"/>
  <c r="C201" i="33"/>
  <c r="C179" i="33"/>
  <c r="C141" i="33"/>
  <c r="C107" i="33"/>
  <c r="C73" i="33"/>
  <c r="C61" i="33"/>
  <c r="M49" i="33"/>
  <c r="C29" i="33"/>
  <c r="M773" i="33"/>
  <c r="C703" i="33"/>
  <c r="C644" i="33"/>
  <c r="C580" i="33"/>
  <c r="C529" i="33"/>
  <c r="C471" i="33"/>
  <c r="C429" i="33"/>
  <c r="C372" i="33"/>
  <c r="C317" i="33"/>
  <c r="C246" i="33"/>
  <c r="C162" i="33"/>
  <c r="M64" i="33"/>
  <c r="C921" i="33"/>
  <c r="C901" i="33"/>
  <c r="C889" i="33"/>
  <c r="C877" i="33"/>
  <c r="C853" i="33"/>
  <c r="C846" i="33"/>
  <c r="M838" i="33"/>
  <c r="C832" i="33"/>
  <c r="C827" i="33"/>
  <c r="M819" i="33"/>
  <c r="C803" i="33"/>
  <c r="M797" i="33"/>
  <c r="C792" i="33"/>
  <c r="C787" i="33"/>
  <c r="M780" i="33"/>
  <c r="M774" i="33"/>
  <c r="M770" i="33"/>
  <c r="M758" i="33"/>
  <c r="M754" i="33"/>
  <c r="M750" i="33"/>
  <c r="C745" i="33"/>
  <c r="M739" i="33"/>
  <c r="C734" i="33"/>
  <c r="C729" i="33"/>
  <c r="C715" i="33"/>
  <c r="C711" i="33"/>
  <c r="C705" i="33"/>
  <c r="C693" i="33"/>
  <c r="C688" i="33"/>
  <c r="C675" i="33"/>
  <c r="C671" i="33"/>
  <c r="C665" i="33"/>
  <c r="C646" i="33"/>
  <c r="C636" i="33"/>
  <c r="C621" i="33"/>
  <c r="C612" i="33"/>
  <c r="C599" i="33"/>
  <c r="C594" i="33"/>
  <c r="C581" i="33"/>
  <c r="C577" i="33"/>
  <c r="C571" i="33"/>
  <c r="C555" i="33"/>
  <c r="C545" i="33"/>
  <c r="C532" i="33"/>
  <c r="C522" i="33"/>
  <c r="C504" i="33"/>
  <c r="C497" i="33"/>
  <c r="C486" i="33"/>
  <c r="C473" i="33"/>
  <c r="M463" i="33"/>
  <c r="M448" i="33"/>
  <c r="C440" i="33"/>
  <c r="C430" i="33"/>
  <c r="C417" i="33"/>
  <c r="M408" i="33"/>
  <c r="C399" i="33"/>
  <c r="C385" i="33"/>
  <c r="M375" i="33"/>
  <c r="M360" i="33"/>
  <c r="C353" i="33"/>
  <c r="M336" i="33"/>
  <c r="C329" i="33"/>
  <c r="C318" i="33"/>
  <c r="C305" i="33"/>
  <c r="M296" i="33"/>
  <c r="C287" i="33"/>
  <c r="M272" i="33"/>
  <c r="M263" i="33"/>
  <c r="M248" i="33"/>
  <c r="C240" i="33"/>
  <c r="C230" i="33"/>
  <c r="C225" i="33"/>
  <c r="C199" i="33"/>
  <c r="C187" i="33"/>
  <c r="C178" i="33"/>
  <c r="C166" i="33"/>
  <c r="C140" i="33"/>
  <c r="C125" i="33"/>
  <c r="C115" i="33"/>
  <c r="C106" i="33"/>
  <c r="M77" i="33"/>
  <c r="C72" i="33"/>
  <c r="C66" i="33"/>
  <c r="M60" i="33"/>
  <c r="C54" i="33"/>
  <c r="C49" i="33"/>
  <c r="M37" i="33"/>
  <c r="M32" i="33"/>
  <c r="C27" i="33"/>
  <c r="C22" i="33"/>
  <c r="C6" i="33"/>
  <c r="C896" i="33"/>
  <c r="C810" i="33"/>
  <c r="C796" i="33"/>
  <c r="M785" i="33"/>
  <c r="M769" i="33"/>
  <c r="M749" i="33"/>
  <c r="C738" i="33"/>
  <c r="M727" i="33"/>
  <c r="C686" i="33"/>
  <c r="C634" i="33"/>
  <c r="C592" i="33"/>
  <c r="C552" i="33"/>
  <c r="M494" i="33"/>
  <c r="C439" i="33"/>
  <c r="C383" i="33"/>
  <c r="M326" i="33"/>
  <c r="C229" i="33"/>
  <c r="C113" i="33"/>
  <c r="M31" i="33"/>
  <c r="C916" i="33"/>
  <c r="C898" i="33"/>
  <c r="C887" i="33"/>
  <c r="C875" i="33"/>
  <c r="M852" i="33"/>
  <c r="C844" i="33"/>
  <c r="C838" i="33"/>
  <c r="M831" i="33"/>
  <c r="C825" i="33"/>
  <c r="C819" i="33"/>
  <c r="C802" i="33"/>
  <c r="C797" i="33"/>
  <c r="M791" i="33"/>
  <c r="C786" i="33"/>
  <c r="C780" i="33"/>
  <c r="C774" i="33"/>
  <c r="C770" i="33"/>
  <c r="C758" i="33"/>
  <c r="C754" i="33"/>
  <c r="C750" i="33"/>
  <c r="C744" i="33"/>
  <c r="C739" i="33"/>
  <c r="M733" i="33"/>
  <c r="C728" i="33"/>
  <c r="M714" i="33"/>
  <c r="M710" i="33"/>
  <c r="M703" i="33"/>
  <c r="M692" i="33"/>
  <c r="M686" i="33"/>
  <c r="M674" i="33"/>
  <c r="M670" i="33"/>
  <c r="M663" i="33"/>
  <c r="M644" i="33"/>
  <c r="M634" i="33"/>
  <c r="M619" i="33"/>
  <c r="M610" i="33"/>
  <c r="M598" i="33"/>
  <c r="M592" i="33"/>
  <c r="M580" i="33"/>
  <c r="M576" i="33"/>
  <c r="M570" i="33"/>
  <c r="M552" i="33"/>
  <c r="M540" i="33"/>
  <c r="M529" i="33"/>
  <c r="M519" i="33"/>
  <c r="M503" i="33"/>
  <c r="C495" i="33"/>
  <c r="M485" i="33"/>
  <c r="M471" i="33"/>
  <c r="C463" i="33"/>
  <c r="C448" i="33"/>
  <c r="M439" i="33"/>
  <c r="M429" i="33"/>
  <c r="C415" i="33"/>
  <c r="C408" i="33"/>
  <c r="C391" i="33"/>
  <c r="M383" i="33"/>
  <c r="C375" i="33"/>
  <c r="C360" i="33"/>
  <c r="M350" i="33"/>
  <c r="C336" i="33"/>
  <c r="C327" i="33"/>
  <c r="M317" i="33"/>
  <c r="C303" i="33"/>
  <c r="C296" i="33"/>
  <c r="C279" i="33"/>
  <c r="C272" i="33"/>
  <c r="C263" i="33"/>
  <c r="C248" i="33"/>
  <c r="M239" i="33"/>
  <c r="M229" i="33"/>
  <c r="C210" i="33"/>
  <c r="C197" i="33"/>
  <c r="C186" i="33"/>
  <c r="C177" i="33"/>
  <c r="C164" i="33"/>
  <c r="C137" i="33"/>
  <c r="C124" i="33"/>
  <c r="C114" i="33"/>
  <c r="C105" i="33"/>
  <c r="C77" i="33"/>
  <c r="M71" i="33"/>
  <c r="C65" i="33"/>
  <c r="C60" i="33"/>
  <c r="M53" i="33"/>
  <c r="C48" i="33"/>
  <c r="C37" i="33"/>
  <c r="C32" i="33"/>
  <c r="M26" i="33"/>
  <c r="C21" i="33"/>
  <c r="C914" i="33"/>
  <c r="C886" i="33"/>
  <c r="C873" i="33"/>
  <c r="C852" i="33"/>
  <c r="M843" i="33"/>
  <c r="C836" i="33"/>
  <c r="C831" i="33"/>
  <c r="M824" i="33"/>
  <c r="M801" i="33"/>
  <c r="C791" i="33"/>
  <c r="M777" i="33"/>
  <c r="M753" i="33"/>
  <c r="M743" i="33"/>
  <c r="C733" i="33"/>
  <c r="C714" i="33"/>
  <c r="C692" i="33"/>
  <c r="C670" i="33"/>
  <c r="C619" i="33"/>
  <c r="C598" i="33"/>
  <c r="C570" i="33"/>
  <c r="C519" i="33"/>
  <c r="C485" i="33"/>
  <c r="C446" i="33"/>
  <c r="M414" i="33"/>
  <c r="M390" i="33"/>
  <c r="C334" i="33"/>
  <c r="M278" i="33"/>
  <c r="C209" i="33"/>
  <c r="C175" i="33"/>
  <c r="C71" i="33"/>
  <c r="C26" i="33"/>
  <c r="L651" i="33" l="1"/>
  <c r="L626" i="33"/>
  <c r="L541" i="33"/>
  <c r="L539" i="33"/>
  <c r="L84" i="33"/>
  <c r="L82" i="33"/>
  <c r="L80" i="33"/>
  <c r="L45" i="33"/>
  <c r="L44" i="33"/>
  <c r="L43" i="33"/>
  <c r="L42" i="33"/>
  <c r="L709" i="33" l="1"/>
  <c r="K709" i="33"/>
  <c r="J709" i="33"/>
  <c r="I709" i="33"/>
  <c r="H709" i="33"/>
  <c r="G709" i="33"/>
  <c r="F709" i="33"/>
  <c r="E709" i="33"/>
  <c r="L704" i="33"/>
  <c r="K704" i="33"/>
  <c r="J704" i="33"/>
  <c r="I704" i="33"/>
  <c r="H704" i="33"/>
  <c r="G704" i="33"/>
  <c r="F704" i="33"/>
  <c r="E704" i="33"/>
  <c r="L689" i="33"/>
  <c r="K689" i="33"/>
  <c r="J689" i="33"/>
  <c r="I689" i="33"/>
  <c r="H689" i="33"/>
  <c r="G689" i="33"/>
  <c r="F689" i="33"/>
  <c r="E689" i="33"/>
  <c r="L684" i="33"/>
  <c r="K684" i="33"/>
  <c r="J684" i="33"/>
  <c r="I684" i="33"/>
  <c r="H684" i="33"/>
  <c r="G684" i="33"/>
  <c r="F684" i="33"/>
  <c r="E684" i="33"/>
  <c r="L669" i="33"/>
  <c r="K669" i="33"/>
  <c r="J669" i="33"/>
  <c r="I669" i="33"/>
  <c r="H669" i="33"/>
  <c r="G669" i="33"/>
  <c r="F669" i="33"/>
  <c r="E669" i="33"/>
  <c r="L664" i="33"/>
  <c r="K664" i="33"/>
  <c r="J664" i="33"/>
  <c r="I664" i="33"/>
  <c r="H664" i="33"/>
  <c r="G664" i="33"/>
  <c r="F664" i="33"/>
  <c r="E664" i="33"/>
  <c r="L595" i="33"/>
  <c r="K595" i="33"/>
  <c r="J595" i="33"/>
  <c r="I595" i="33"/>
  <c r="H595" i="33"/>
  <c r="G595" i="33"/>
  <c r="F595" i="33"/>
  <c r="E595" i="33"/>
  <c r="L590" i="33"/>
  <c r="K590" i="33"/>
  <c r="J590" i="33"/>
  <c r="I590" i="33"/>
  <c r="H590" i="33"/>
  <c r="G590" i="33"/>
  <c r="F590" i="33"/>
  <c r="E590" i="33"/>
  <c r="L574" i="33"/>
  <c r="K574" i="33"/>
  <c r="J574" i="33"/>
  <c r="I574" i="33"/>
  <c r="H574" i="33"/>
  <c r="G574" i="33"/>
  <c r="F574" i="33"/>
  <c r="E574" i="33"/>
  <c r="L569" i="33"/>
  <c r="K569" i="33"/>
  <c r="J569" i="33"/>
  <c r="I569" i="33"/>
  <c r="H569" i="33"/>
  <c r="G569" i="33"/>
  <c r="F569" i="33"/>
  <c r="E569" i="33"/>
  <c r="D574" i="33" l="1"/>
  <c r="D590" i="33"/>
  <c r="D664" i="33"/>
  <c r="D669" i="33"/>
  <c r="D709" i="33"/>
  <c r="D595" i="33"/>
  <c r="D689" i="33"/>
  <c r="D684" i="33"/>
  <c r="D704" i="33"/>
  <c r="D569" i="33"/>
  <c r="B20" i="12"/>
  <c r="B19" i="12"/>
  <c r="B18" i="12"/>
  <c r="B17" i="12"/>
  <c r="B16" i="12"/>
  <c r="B15" i="12"/>
  <c r="B13" i="12"/>
  <c r="B11" i="12"/>
  <c r="B10" i="12"/>
  <c r="B8" i="12"/>
  <c r="J41" i="7" l="1"/>
  <c r="J37" i="7"/>
  <c r="J35" i="7"/>
  <c r="J32" i="7"/>
  <c r="J29" i="7"/>
  <c r="J27" i="7"/>
  <c r="J24" i="7"/>
  <c r="J22" i="7"/>
  <c r="J21" i="7"/>
  <c r="J20" i="7"/>
  <c r="J18" i="7"/>
  <c r="J17" i="7"/>
  <c r="J16" i="7"/>
  <c r="J13" i="7"/>
  <c r="J11" i="7"/>
  <c r="J8" i="7"/>
  <c r="J6" i="7"/>
  <c r="J48" i="8"/>
  <c r="J44" i="8"/>
  <c r="J42" i="8"/>
  <c r="J40" i="8"/>
  <c r="J38" i="8"/>
  <c r="J36" i="8"/>
  <c r="J34" i="8"/>
  <c r="J32" i="8"/>
  <c r="J30" i="8"/>
  <c r="J28" i="8"/>
  <c r="J26" i="8"/>
  <c r="J23" i="8"/>
  <c r="J21" i="8"/>
  <c r="J18" i="8"/>
  <c r="J17" i="8"/>
  <c r="J16" i="8"/>
  <c r="J15" i="8"/>
  <c r="J14" i="8"/>
  <c r="J13" i="8"/>
  <c r="J12" i="8"/>
  <c r="J11" i="8"/>
  <c r="J10" i="8"/>
  <c r="J9" i="8"/>
  <c r="J8" i="8"/>
  <c r="J6" i="8"/>
  <c r="J42" i="9"/>
  <c r="J41" i="9"/>
  <c r="J40" i="9"/>
  <c r="J39" i="9"/>
  <c r="J38" i="9"/>
  <c r="J37" i="9"/>
  <c r="J36" i="9"/>
  <c r="J35" i="9"/>
  <c r="J34" i="9"/>
  <c r="J33" i="9"/>
  <c r="J32" i="9"/>
  <c r="J29" i="9"/>
  <c r="J27" i="9"/>
  <c r="J25" i="9"/>
  <c r="J23" i="9"/>
  <c r="J21" i="9"/>
  <c r="J19" i="9"/>
  <c r="J17" i="9"/>
  <c r="J15" i="9"/>
  <c r="J13" i="9"/>
  <c r="J11" i="9"/>
  <c r="J8" i="9"/>
  <c r="J6" i="9"/>
  <c r="J20" i="32"/>
  <c r="J19" i="32"/>
  <c r="J18" i="32"/>
  <c r="J17" i="32"/>
  <c r="J16" i="32"/>
  <c r="J15" i="32"/>
  <c r="J13" i="32"/>
  <c r="J11" i="32"/>
  <c r="J10" i="32"/>
  <c r="J8" i="32"/>
  <c r="J6" i="32"/>
  <c r="J20" i="10"/>
  <c r="J19" i="10"/>
  <c r="J18" i="10"/>
  <c r="J17" i="10"/>
  <c r="J16" i="10"/>
  <c r="J15" i="10"/>
  <c r="J13" i="10"/>
  <c r="J11" i="10"/>
  <c r="J10" i="10"/>
  <c r="J8" i="10"/>
  <c r="J6" i="10"/>
  <c r="J20" i="11"/>
  <c r="J19" i="11"/>
  <c r="J18" i="11"/>
  <c r="J17" i="11"/>
  <c r="J16" i="11"/>
  <c r="J15" i="11"/>
  <c r="J13" i="11"/>
  <c r="J11" i="11"/>
  <c r="J10" i="11"/>
  <c r="J8" i="11"/>
  <c r="J6" i="11"/>
  <c r="J53" i="2"/>
  <c r="J49" i="2"/>
  <c r="J45" i="2"/>
  <c r="J43" i="2"/>
  <c r="J40" i="2"/>
  <c r="J38" i="2"/>
  <c r="J35" i="2"/>
  <c r="J33" i="2"/>
  <c r="J28" i="2"/>
  <c r="J24" i="2"/>
  <c r="J20" i="2"/>
  <c r="J18" i="2"/>
  <c r="J15" i="2"/>
  <c r="J13" i="2"/>
  <c r="J11" i="2"/>
  <c r="J9" i="2"/>
  <c r="J6" i="2"/>
  <c r="J20" i="12"/>
  <c r="J19" i="12"/>
  <c r="J18" i="12"/>
  <c r="J17" i="12"/>
  <c r="J16" i="12"/>
  <c r="J15" i="12"/>
  <c r="J13" i="12"/>
  <c r="J11" i="12"/>
  <c r="J10" i="12"/>
  <c r="J8" i="12"/>
  <c r="J6" i="12"/>
  <c r="J21" i="13"/>
  <c r="J20" i="13"/>
  <c r="J19" i="13"/>
  <c r="J18" i="13"/>
  <c r="J17" i="13"/>
  <c r="J16" i="13"/>
  <c r="J15" i="13"/>
  <c r="J13" i="13"/>
  <c r="J11" i="13"/>
  <c r="J10" i="13"/>
  <c r="J8" i="13"/>
  <c r="J6" i="13"/>
  <c r="J51" i="14"/>
  <c r="J47" i="14"/>
  <c r="J44" i="14"/>
  <c r="J42" i="14"/>
  <c r="J39" i="14"/>
  <c r="J37" i="14"/>
  <c r="J32" i="14"/>
  <c r="J30" i="14"/>
  <c r="J26" i="14"/>
  <c r="J24" i="14"/>
  <c r="J21" i="14"/>
  <c r="J19" i="14"/>
  <c r="J16" i="14"/>
  <c r="J14" i="14"/>
  <c r="J11" i="14"/>
  <c r="J9" i="14"/>
  <c r="J29" i="15"/>
  <c r="J26" i="15"/>
  <c r="J23" i="15"/>
  <c r="J20" i="15"/>
  <c r="J17" i="15"/>
  <c r="J14" i="15"/>
  <c r="J12" i="15"/>
  <c r="J8" i="15"/>
  <c r="J6" i="15"/>
  <c r="J27" i="16"/>
  <c r="J24" i="16"/>
  <c r="J22" i="16"/>
  <c r="J20" i="16"/>
  <c r="J17" i="16"/>
  <c r="J14" i="16"/>
  <c r="J12" i="16"/>
  <c r="J8" i="16"/>
  <c r="J26" i="18"/>
  <c r="J24" i="18"/>
  <c r="J21" i="18"/>
  <c r="J18" i="18"/>
  <c r="J15" i="18"/>
  <c r="J12" i="18"/>
  <c r="J8" i="18"/>
  <c r="J29" i="20"/>
  <c r="J26" i="20"/>
  <c r="J23" i="20"/>
  <c r="J20" i="20"/>
  <c r="J17" i="20"/>
  <c r="J14" i="20"/>
  <c r="J12" i="20"/>
  <c r="J8" i="20"/>
  <c r="J27" i="21"/>
  <c r="J24" i="21"/>
  <c r="J22" i="21"/>
  <c r="J20" i="21"/>
  <c r="J17" i="21"/>
  <c r="J14" i="21"/>
  <c r="J12" i="21"/>
  <c r="J8" i="21"/>
  <c r="J27" i="22"/>
  <c r="J24" i="22"/>
  <c r="J22" i="22"/>
  <c r="J20" i="22"/>
  <c r="J17" i="22"/>
  <c r="J14" i="22"/>
  <c r="J12" i="22"/>
  <c r="J8" i="22"/>
  <c r="J27" i="23"/>
  <c r="J24" i="23"/>
  <c r="J22" i="23"/>
  <c r="J20" i="23"/>
  <c r="J17" i="23"/>
  <c r="J14" i="23"/>
  <c r="J12" i="23"/>
  <c r="J8" i="23"/>
  <c r="J26" i="24"/>
  <c r="J23" i="24"/>
  <c r="J20" i="24"/>
  <c r="J17" i="24"/>
  <c r="J14" i="24"/>
  <c r="J12" i="24"/>
  <c r="J8" i="24"/>
  <c r="J29" i="25"/>
  <c r="J26" i="25"/>
  <c r="J23" i="25"/>
  <c r="J20" i="25"/>
  <c r="J17" i="25"/>
  <c r="J14" i="25"/>
  <c r="J12" i="25"/>
  <c r="J8" i="25"/>
  <c r="J31" i="26"/>
  <c r="J28" i="26"/>
  <c r="J25" i="26"/>
  <c r="J22" i="26"/>
  <c r="J19" i="26"/>
  <c r="J16" i="26"/>
  <c r="J12" i="26"/>
  <c r="J10" i="26"/>
  <c r="J8" i="26"/>
  <c r="P6" i="7" l="1"/>
  <c r="O6" i="7"/>
  <c r="N6" i="7"/>
  <c r="M6" i="7"/>
  <c r="L6" i="7"/>
  <c r="K6" i="7"/>
  <c r="I6" i="7"/>
  <c r="H6" i="7"/>
  <c r="G6" i="7"/>
  <c r="F6" i="7"/>
  <c r="E6" i="7"/>
  <c r="D6" i="7"/>
  <c r="C6" i="7"/>
  <c r="B6" i="7"/>
  <c r="P6" i="8"/>
  <c r="O6" i="8"/>
  <c r="N6" i="8"/>
  <c r="M6" i="8"/>
  <c r="L6" i="8"/>
  <c r="K6" i="8"/>
  <c r="I6" i="8"/>
  <c r="H6" i="8"/>
  <c r="G6" i="8"/>
  <c r="F6" i="8"/>
  <c r="E6" i="8"/>
  <c r="D6" i="8"/>
  <c r="C6" i="8"/>
  <c r="B6" i="8"/>
  <c r="P6" i="9"/>
  <c r="O6" i="9"/>
  <c r="N6" i="9"/>
  <c r="M6" i="9"/>
  <c r="L6" i="9"/>
  <c r="K6" i="9"/>
  <c r="I6" i="9"/>
  <c r="H6" i="9"/>
  <c r="G6" i="9"/>
  <c r="F6" i="9"/>
  <c r="E6" i="9"/>
  <c r="D6" i="9"/>
  <c r="C6" i="9"/>
  <c r="B6" i="9"/>
  <c r="P6" i="32"/>
  <c r="O6" i="32"/>
  <c r="N6" i="32"/>
  <c r="M6" i="32"/>
  <c r="L6" i="32"/>
  <c r="K6" i="32"/>
  <c r="I6" i="32"/>
  <c r="H6" i="32"/>
  <c r="G6" i="32"/>
  <c r="F6" i="32"/>
  <c r="E6" i="32"/>
  <c r="D6" i="32"/>
  <c r="C6" i="32"/>
  <c r="B6" i="32"/>
  <c r="P6" i="10"/>
  <c r="O6" i="10"/>
  <c r="N6" i="10"/>
  <c r="M6" i="10"/>
  <c r="L6" i="10"/>
  <c r="K6" i="10"/>
  <c r="I6" i="10"/>
  <c r="H6" i="10"/>
  <c r="G6" i="10"/>
  <c r="F6" i="10"/>
  <c r="E6" i="10"/>
  <c r="D6" i="10"/>
  <c r="C6" i="10"/>
  <c r="B6" i="10"/>
  <c r="P6" i="11"/>
  <c r="O6" i="11"/>
  <c r="N6" i="11"/>
  <c r="M6" i="11"/>
  <c r="L6" i="11"/>
  <c r="K6" i="11"/>
  <c r="I6" i="11"/>
  <c r="H6" i="11"/>
  <c r="G6" i="11"/>
  <c r="F6" i="11"/>
  <c r="E6" i="11"/>
  <c r="D6" i="11"/>
  <c r="C6" i="11"/>
  <c r="B6" i="11"/>
  <c r="P6" i="2"/>
  <c r="O6" i="2"/>
  <c r="N6" i="2"/>
  <c r="M6" i="2"/>
  <c r="L6" i="2"/>
  <c r="K6" i="2"/>
  <c r="I6" i="2"/>
  <c r="H6" i="2"/>
  <c r="G6" i="2"/>
  <c r="F6" i="2"/>
  <c r="E6" i="2"/>
  <c r="D6" i="2"/>
  <c r="C6" i="2"/>
  <c r="B6" i="2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P6" i="15"/>
  <c r="O6" i="15"/>
  <c r="N6" i="15"/>
  <c r="M6" i="15"/>
  <c r="L6" i="15"/>
  <c r="K6" i="15"/>
  <c r="I6" i="15"/>
  <c r="H6" i="15"/>
  <c r="G6" i="15"/>
  <c r="F6" i="15"/>
  <c r="E6" i="15"/>
  <c r="D6" i="15"/>
  <c r="C6" i="15"/>
  <c r="B6" i="15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D27" i="24"/>
  <c r="P10" i="26" l="1"/>
  <c r="O10" i="26"/>
  <c r="N10" i="26"/>
  <c r="M10" i="26"/>
  <c r="L10" i="26"/>
  <c r="K10" i="26"/>
  <c r="I10" i="26"/>
  <c r="H10" i="26"/>
  <c r="G10" i="26"/>
  <c r="F10" i="26"/>
  <c r="E10" i="26"/>
  <c r="D10" i="26"/>
  <c r="C10" i="26"/>
  <c r="B10" i="26"/>
  <c r="U226" i="33"/>
  <c r="T226" i="33"/>
  <c r="S226" i="33"/>
  <c r="R226" i="33"/>
  <c r="Q226" i="33"/>
  <c r="P226" i="33"/>
  <c r="O226" i="33"/>
  <c r="J9" i="26" s="1"/>
  <c r="U228" i="33"/>
  <c r="T228" i="33"/>
  <c r="S228" i="33"/>
  <c r="R228" i="33"/>
  <c r="Q228" i="33"/>
  <c r="P228" i="33"/>
  <c r="O228" i="33"/>
  <c r="J11" i="26" s="1"/>
  <c r="T855" i="33"/>
  <c r="S855" i="33"/>
  <c r="R855" i="33"/>
  <c r="Q855" i="33"/>
  <c r="P855" i="33"/>
  <c r="O855" i="33"/>
  <c r="J44" i="7" s="1"/>
  <c r="N855" i="33"/>
  <c r="T853" i="33"/>
  <c r="S853" i="33"/>
  <c r="R853" i="33"/>
  <c r="Q853" i="33"/>
  <c r="P853" i="33"/>
  <c r="O853" i="33"/>
  <c r="J42" i="7" s="1"/>
  <c r="T849" i="33"/>
  <c r="S849" i="33"/>
  <c r="R849" i="33"/>
  <c r="Q849" i="33"/>
  <c r="P849" i="33"/>
  <c r="O849" i="33"/>
  <c r="J38" i="7" s="1"/>
  <c r="T847" i="33"/>
  <c r="S847" i="33"/>
  <c r="R847" i="33"/>
  <c r="Q847" i="33"/>
  <c r="P847" i="33"/>
  <c r="O847" i="33"/>
  <c r="J36" i="7" s="1"/>
  <c r="T844" i="33"/>
  <c r="S844" i="33"/>
  <c r="R844" i="33"/>
  <c r="Q844" i="33"/>
  <c r="P844" i="33"/>
  <c r="O844" i="33"/>
  <c r="J33" i="7" s="1"/>
  <c r="T841" i="33"/>
  <c r="S841" i="33"/>
  <c r="R841" i="33"/>
  <c r="Q841" i="33"/>
  <c r="P841" i="33"/>
  <c r="O841" i="33"/>
  <c r="J30" i="7" s="1"/>
  <c r="T839" i="33"/>
  <c r="S839" i="33"/>
  <c r="R839" i="33"/>
  <c r="Q839" i="33"/>
  <c r="P839" i="33"/>
  <c r="O839" i="33"/>
  <c r="J28" i="7" s="1"/>
  <c r="T836" i="33"/>
  <c r="S836" i="33"/>
  <c r="R836" i="33"/>
  <c r="Q836" i="33"/>
  <c r="P836" i="33"/>
  <c r="O836" i="33"/>
  <c r="J25" i="7" s="1"/>
  <c r="T825" i="33"/>
  <c r="S825" i="33"/>
  <c r="R825" i="33"/>
  <c r="Q825" i="33"/>
  <c r="P825" i="33"/>
  <c r="O825" i="33"/>
  <c r="J14" i="7" s="1"/>
  <c r="T823" i="33"/>
  <c r="S823" i="33"/>
  <c r="R823" i="33"/>
  <c r="Q823" i="33"/>
  <c r="P823" i="33"/>
  <c r="O823" i="33"/>
  <c r="J12" i="7" s="1"/>
  <c r="T820" i="33"/>
  <c r="S820" i="33"/>
  <c r="R820" i="33"/>
  <c r="Q820" i="33"/>
  <c r="P820" i="33"/>
  <c r="O820" i="33"/>
  <c r="J9" i="7" s="1"/>
  <c r="T810" i="33"/>
  <c r="S810" i="33"/>
  <c r="R810" i="33"/>
  <c r="Q810" i="33"/>
  <c r="P810" i="33"/>
  <c r="O810" i="33"/>
  <c r="J51" i="8" s="1"/>
  <c r="N810" i="33"/>
  <c r="T808" i="33"/>
  <c r="S808" i="33"/>
  <c r="R808" i="33"/>
  <c r="Q808" i="33"/>
  <c r="P808" i="33"/>
  <c r="O808" i="33"/>
  <c r="J49" i="8" s="1"/>
  <c r="T804" i="33"/>
  <c r="S804" i="33"/>
  <c r="R804" i="33"/>
  <c r="Q804" i="33"/>
  <c r="P804" i="33"/>
  <c r="O804" i="33"/>
  <c r="J45" i="8" s="1"/>
  <c r="T802" i="33"/>
  <c r="S802" i="33"/>
  <c r="R802" i="33"/>
  <c r="Q802" i="33"/>
  <c r="P802" i="33"/>
  <c r="O802" i="33"/>
  <c r="J43" i="8" s="1"/>
  <c r="T800" i="33"/>
  <c r="S800" i="33"/>
  <c r="R800" i="33"/>
  <c r="Q800" i="33"/>
  <c r="P800" i="33"/>
  <c r="O800" i="33"/>
  <c r="J41" i="8" s="1"/>
  <c r="T798" i="33"/>
  <c r="S798" i="33"/>
  <c r="R798" i="33"/>
  <c r="Q798" i="33"/>
  <c r="P798" i="33"/>
  <c r="O798" i="33"/>
  <c r="J39" i="8" s="1"/>
  <c r="T796" i="33"/>
  <c r="S796" i="33"/>
  <c r="R796" i="33"/>
  <c r="Q796" i="33"/>
  <c r="P796" i="33"/>
  <c r="O796" i="33"/>
  <c r="J37" i="8" s="1"/>
  <c r="T794" i="33"/>
  <c r="S794" i="33"/>
  <c r="R794" i="33"/>
  <c r="Q794" i="33"/>
  <c r="P794" i="33"/>
  <c r="O794" i="33"/>
  <c r="J35" i="8" s="1"/>
  <c r="T792" i="33"/>
  <c r="S792" i="33"/>
  <c r="R792" i="33"/>
  <c r="Q792" i="33"/>
  <c r="P792" i="33"/>
  <c r="O792" i="33"/>
  <c r="J33" i="8" s="1"/>
  <c r="T790" i="33"/>
  <c r="S790" i="33"/>
  <c r="R790" i="33"/>
  <c r="Q790" i="33"/>
  <c r="P790" i="33"/>
  <c r="O790" i="33"/>
  <c r="J31" i="8" s="1"/>
  <c r="T788" i="33"/>
  <c r="S788" i="33"/>
  <c r="R788" i="33"/>
  <c r="Q788" i="33"/>
  <c r="P788" i="33"/>
  <c r="O788" i="33"/>
  <c r="J29" i="8" s="1"/>
  <c r="T786" i="33"/>
  <c r="S786" i="33"/>
  <c r="R786" i="33"/>
  <c r="Q786" i="33"/>
  <c r="P786" i="33"/>
  <c r="O786" i="33"/>
  <c r="J27" i="8" s="1"/>
  <c r="T783" i="33"/>
  <c r="S783" i="33"/>
  <c r="R783" i="33"/>
  <c r="Q783" i="33"/>
  <c r="P783" i="33"/>
  <c r="O783" i="33"/>
  <c r="J24" i="8" s="1"/>
  <c r="T781" i="33"/>
  <c r="S781" i="33"/>
  <c r="R781" i="33"/>
  <c r="Q781" i="33"/>
  <c r="P781" i="33"/>
  <c r="O781" i="33"/>
  <c r="J22" i="8" s="1"/>
  <c r="T746" i="33"/>
  <c r="S746" i="33"/>
  <c r="R746" i="33"/>
  <c r="Q746" i="33"/>
  <c r="P746" i="33"/>
  <c r="O746" i="33"/>
  <c r="J30" i="9" s="1"/>
  <c r="T744" i="33"/>
  <c r="S744" i="33"/>
  <c r="R744" i="33"/>
  <c r="Q744" i="33"/>
  <c r="P744" i="33"/>
  <c r="O744" i="33"/>
  <c r="J28" i="9" s="1"/>
  <c r="T742" i="33"/>
  <c r="S742" i="33"/>
  <c r="R742" i="33"/>
  <c r="Q742" i="33"/>
  <c r="P742" i="33"/>
  <c r="O742" i="33"/>
  <c r="J26" i="9" s="1"/>
  <c r="T740" i="33"/>
  <c r="S740" i="33"/>
  <c r="R740" i="33"/>
  <c r="Q740" i="33"/>
  <c r="P740" i="33"/>
  <c r="O740" i="33"/>
  <c r="J24" i="9" s="1"/>
  <c r="T738" i="33"/>
  <c r="S738" i="33"/>
  <c r="R738" i="33"/>
  <c r="Q738" i="33"/>
  <c r="P738" i="33"/>
  <c r="O738" i="33"/>
  <c r="J22" i="9" s="1"/>
  <c r="T736" i="33"/>
  <c r="S736" i="33"/>
  <c r="R736" i="33"/>
  <c r="Q736" i="33"/>
  <c r="P736" i="33"/>
  <c r="O736" i="33"/>
  <c r="J20" i="9" s="1"/>
  <c r="T734" i="33"/>
  <c r="S734" i="33"/>
  <c r="R734" i="33"/>
  <c r="Q734" i="33"/>
  <c r="P734" i="33"/>
  <c r="O734" i="33"/>
  <c r="J18" i="9" s="1"/>
  <c r="T732" i="33"/>
  <c r="S732" i="33"/>
  <c r="R732" i="33"/>
  <c r="Q732" i="33"/>
  <c r="P732" i="33"/>
  <c r="O732" i="33"/>
  <c r="J16" i="9" s="1"/>
  <c r="T730" i="33"/>
  <c r="S730" i="33"/>
  <c r="R730" i="33"/>
  <c r="Q730" i="33"/>
  <c r="P730" i="33"/>
  <c r="O730" i="33"/>
  <c r="J14" i="9" s="1"/>
  <c r="T728" i="33"/>
  <c r="S728" i="33"/>
  <c r="R728" i="33"/>
  <c r="Q728" i="33"/>
  <c r="P728" i="33"/>
  <c r="O728" i="33"/>
  <c r="J12" i="9" s="1"/>
  <c r="T725" i="33"/>
  <c r="S725" i="33"/>
  <c r="R725" i="33"/>
  <c r="Q725" i="33"/>
  <c r="P725" i="33"/>
  <c r="O725" i="33"/>
  <c r="J9" i="9" s="1"/>
  <c r="T709" i="33"/>
  <c r="S709" i="33"/>
  <c r="R709" i="33"/>
  <c r="Q709" i="33"/>
  <c r="P709" i="33"/>
  <c r="O709" i="33"/>
  <c r="J14" i="32" s="1"/>
  <c r="T704" i="33"/>
  <c r="S704" i="33"/>
  <c r="R704" i="33"/>
  <c r="Q704" i="33"/>
  <c r="P704" i="33"/>
  <c r="O704" i="33"/>
  <c r="J9" i="32" s="1"/>
  <c r="T689" i="33"/>
  <c r="S689" i="33"/>
  <c r="R689" i="33"/>
  <c r="Q689" i="33"/>
  <c r="P689" i="33"/>
  <c r="O689" i="33"/>
  <c r="J14" i="10" s="1"/>
  <c r="T684" i="33"/>
  <c r="S684" i="33"/>
  <c r="R684" i="33"/>
  <c r="Q684" i="33"/>
  <c r="P684" i="33"/>
  <c r="O684" i="33"/>
  <c r="J9" i="10" s="1"/>
  <c r="T669" i="33"/>
  <c r="S669" i="33"/>
  <c r="R669" i="33"/>
  <c r="Q669" i="33"/>
  <c r="P669" i="33"/>
  <c r="O669" i="33"/>
  <c r="J14" i="11" s="1"/>
  <c r="T664" i="33"/>
  <c r="S664" i="33"/>
  <c r="R664" i="33"/>
  <c r="Q664" i="33"/>
  <c r="P664" i="33"/>
  <c r="O664" i="33"/>
  <c r="J9" i="11" s="1"/>
  <c r="T655" i="33"/>
  <c r="S655" i="33"/>
  <c r="R655" i="33"/>
  <c r="Q655" i="33"/>
  <c r="P655" i="33"/>
  <c r="O655" i="33"/>
  <c r="J54" i="2" s="1"/>
  <c r="T651" i="33"/>
  <c r="S651" i="33"/>
  <c r="R651" i="33"/>
  <c r="Q651" i="33"/>
  <c r="P651" i="33"/>
  <c r="O651" i="33"/>
  <c r="J50" i="2" s="1"/>
  <c r="T645" i="33"/>
  <c r="S645" i="33"/>
  <c r="R645" i="33"/>
  <c r="Q645" i="33"/>
  <c r="P645" i="33"/>
  <c r="O645" i="33"/>
  <c r="J44" i="2" s="1"/>
  <c r="T640" i="33"/>
  <c r="S640" i="33"/>
  <c r="R640" i="33"/>
  <c r="Q640" i="33"/>
  <c r="P640" i="33"/>
  <c r="O640" i="33"/>
  <c r="J39" i="2" s="1"/>
  <c r="T635" i="33"/>
  <c r="S635" i="33"/>
  <c r="R635" i="33"/>
  <c r="Q635" i="33"/>
  <c r="P635" i="33"/>
  <c r="O635" i="33"/>
  <c r="J34" i="2" s="1"/>
  <c r="T630" i="33"/>
  <c r="S630" i="33"/>
  <c r="R630" i="33"/>
  <c r="Q630" i="33"/>
  <c r="P630" i="33"/>
  <c r="O630" i="33"/>
  <c r="J29" i="2" s="1"/>
  <c r="T626" i="33"/>
  <c r="S626" i="33"/>
  <c r="R626" i="33"/>
  <c r="Q626" i="33"/>
  <c r="P626" i="33"/>
  <c r="O626" i="33"/>
  <c r="J25" i="2" s="1"/>
  <c r="T620" i="33"/>
  <c r="S620" i="33"/>
  <c r="R620" i="33"/>
  <c r="Q620" i="33"/>
  <c r="P620" i="33"/>
  <c r="O620" i="33"/>
  <c r="J19" i="2" s="1"/>
  <c r="T615" i="33"/>
  <c r="S615" i="33"/>
  <c r="R615" i="33"/>
  <c r="Q615" i="33"/>
  <c r="P615" i="33"/>
  <c r="O615" i="33"/>
  <c r="J14" i="2" s="1"/>
  <c r="T611" i="33"/>
  <c r="S611" i="33"/>
  <c r="R611" i="33"/>
  <c r="Q611" i="33"/>
  <c r="P611" i="33"/>
  <c r="O611" i="33"/>
  <c r="J10" i="2" s="1"/>
  <c r="T595" i="33"/>
  <c r="S595" i="33"/>
  <c r="R595" i="33"/>
  <c r="Q595" i="33"/>
  <c r="P595" i="33"/>
  <c r="O595" i="33"/>
  <c r="J14" i="12" s="1"/>
  <c r="T590" i="33"/>
  <c r="S590" i="33"/>
  <c r="R590" i="33"/>
  <c r="Q590" i="33"/>
  <c r="P590" i="33"/>
  <c r="O590" i="33"/>
  <c r="J9" i="12" s="1"/>
  <c r="T574" i="33"/>
  <c r="S574" i="33"/>
  <c r="R574" i="33"/>
  <c r="Q574" i="33"/>
  <c r="P574" i="33"/>
  <c r="O574" i="33"/>
  <c r="J14" i="13" s="1"/>
  <c r="T569" i="33"/>
  <c r="S569" i="33"/>
  <c r="R569" i="33"/>
  <c r="Q569" i="33"/>
  <c r="P569" i="33"/>
  <c r="O569" i="33"/>
  <c r="J9" i="13" s="1"/>
  <c r="T560" i="33"/>
  <c r="S560" i="33"/>
  <c r="R560" i="33"/>
  <c r="Q560" i="33"/>
  <c r="P560" i="33"/>
  <c r="O560" i="33"/>
  <c r="J52" i="14" s="1"/>
  <c r="T556" i="33"/>
  <c r="S556" i="33"/>
  <c r="R556" i="33"/>
  <c r="Q556" i="33"/>
  <c r="P556" i="33"/>
  <c r="O556" i="33"/>
  <c r="J48" i="14" s="1"/>
  <c r="T551" i="33"/>
  <c r="S551" i="33"/>
  <c r="R551" i="33"/>
  <c r="Q551" i="33"/>
  <c r="P551" i="33"/>
  <c r="O551" i="33"/>
  <c r="J43" i="14" s="1"/>
  <c r="T546" i="33"/>
  <c r="S546" i="33"/>
  <c r="R546" i="33"/>
  <c r="Q546" i="33"/>
  <c r="P546" i="33"/>
  <c r="O546" i="33"/>
  <c r="J38" i="14" s="1"/>
  <c r="T541" i="33"/>
  <c r="S541" i="33"/>
  <c r="R541" i="33"/>
  <c r="Q541" i="33"/>
  <c r="P541" i="33"/>
  <c r="O541" i="33"/>
  <c r="J33" i="14" s="1"/>
  <c r="T539" i="33"/>
  <c r="S539" i="33"/>
  <c r="R539" i="33"/>
  <c r="Q539" i="33"/>
  <c r="P539" i="33"/>
  <c r="O539" i="33"/>
  <c r="J31" i="14" s="1"/>
  <c r="T535" i="33"/>
  <c r="S535" i="33"/>
  <c r="R535" i="33"/>
  <c r="Q535" i="33"/>
  <c r="P535" i="33"/>
  <c r="O535" i="33"/>
  <c r="J27" i="14" s="1"/>
  <c r="T533" i="33"/>
  <c r="S533" i="33"/>
  <c r="R533" i="33"/>
  <c r="Q533" i="33"/>
  <c r="P533" i="33"/>
  <c r="O533" i="33"/>
  <c r="J25" i="14" s="1"/>
  <c r="T528" i="33"/>
  <c r="S528" i="33"/>
  <c r="R528" i="33"/>
  <c r="Q528" i="33"/>
  <c r="P528" i="33"/>
  <c r="O528" i="33"/>
  <c r="J20" i="14" s="1"/>
  <c r="T523" i="33"/>
  <c r="S523" i="33"/>
  <c r="R523" i="33"/>
  <c r="Q523" i="33"/>
  <c r="P523" i="33"/>
  <c r="O523" i="33"/>
  <c r="J15" i="14" s="1"/>
  <c r="T518" i="33"/>
  <c r="S518" i="33"/>
  <c r="R518" i="33"/>
  <c r="Q518" i="33"/>
  <c r="P518" i="33"/>
  <c r="O518" i="33"/>
  <c r="J10" i="14" s="1"/>
  <c r="T507" i="33"/>
  <c r="S507" i="33"/>
  <c r="R507" i="33"/>
  <c r="Q507" i="33"/>
  <c r="P507" i="33"/>
  <c r="O507" i="33"/>
  <c r="J30" i="15" s="1"/>
  <c r="T504" i="33"/>
  <c r="S504" i="33"/>
  <c r="R504" i="33"/>
  <c r="Q504" i="33"/>
  <c r="P504" i="33"/>
  <c r="O504" i="33"/>
  <c r="J27" i="15" s="1"/>
  <c r="T501" i="33"/>
  <c r="S501" i="33"/>
  <c r="R501" i="33"/>
  <c r="Q501" i="33"/>
  <c r="P501" i="33"/>
  <c r="O501" i="33"/>
  <c r="J24" i="15" s="1"/>
  <c r="T498" i="33"/>
  <c r="S498" i="33"/>
  <c r="R498" i="33"/>
  <c r="Q498" i="33"/>
  <c r="P498" i="33"/>
  <c r="O498" i="33"/>
  <c r="J21" i="15" s="1"/>
  <c r="T495" i="33"/>
  <c r="S495" i="33"/>
  <c r="R495" i="33"/>
  <c r="Q495" i="33"/>
  <c r="P495" i="33"/>
  <c r="O495" i="33"/>
  <c r="J18" i="15" s="1"/>
  <c r="T486" i="33"/>
  <c r="S486" i="33"/>
  <c r="R486" i="33"/>
  <c r="Q486" i="33"/>
  <c r="P486" i="33"/>
  <c r="O486" i="33"/>
  <c r="J9" i="15" s="1"/>
  <c r="T477" i="33"/>
  <c r="S477" i="33"/>
  <c r="R477" i="33"/>
  <c r="Q477" i="33"/>
  <c r="P477" i="33"/>
  <c r="O477" i="33"/>
  <c r="T474" i="33"/>
  <c r="S474" i="33"/>
  <c r="R474" i="33"/>
  <c r="Q474" i="33"/>
  <c r="P474" i="33"/>
  <c r="O474" i="33"/>
  <c r="J25" i="16" s="1"/>
  <c r="T467" i="33"/>
  <c r="S467" i="33"/>
  <c r="R467" i="33"/>
  <c r="Q467" i="33"/>
  <c r="P467" i="33"/>
  <c r="O467" i="33"/>
  <c r="J18" i="16" s="1"/>
  <c r="T458" i="33"/>
  <c r="S458" i="33"/>
  <c r="R458" i="33"/>
  <c r="Q458" i="33"/>
  <c r="P458" i="33"/>
  <c r="O458" i="33"/>
  <c r="J9" i="16" s="1"/>
  <c r="T449" i="33"/>
  <c r="S449" i="33"/>
  <c r="R449" i="33"/>
  <c r="Q449" i="33"/>
  <c r="P449" i="33"/>
  <c r="O449" i="33"/>
  <c r="J27" i="18" s="1"/>
  <c r="T446" i="33"/>
  <c r="S446" i="33"/>
  <c r="R446" i="33"/>
  <c r="Q446" i="33"/>
  <c r="P446" i="33"/>
  <c r="O446" i="33"/>
  <c r="T443" i="33"/>
  <c r="S443" i="33"/>
  <c r="R443" i="33"/>
  <c r="Q443" i="33"/>
  <c r="P443" i="33"/>
  <c r="O443" i="33"/>
  <c r="J22" i="18" s="1"/>
  <c r="T440" i="33"/>
  <c r="S440" i="33"/>
  <c r="R440" i="33"/>
  <c r="Q440" i="33"/>
  <c r="P440" i="33"/>
  <c r="O440" i="33"/>
  <c r="J19" i="18" s="1"/>
  <c r="T437" i="33"/>
  <c r="S437" i="33"/>
  <c r="R437" i="33"/>
  <c r="Q437" i="33"/>
  <c r="P437" i="33"/>
  <c r="O437" i="33"/>
  <c r="J16" i="18" s="1"/>
  <c r="T430" i="33"/>
  <c r="S430" i="33"/>
  <c r="R430" i="33"/>
  <c r="Q430" i="33"/>
  <c r="P430" i="33"/>
  <c r="O430" i="33"/>
  <c r="J9" i="18" s="1"/>
  <c r="T421" i="33"/>
  <c r="S421" i="33"/>
  <c r="R421" i="33"/>
  <c r="Q421" i="33"/>
  <c r="P421" i="33"/>
  <c r="O421" i="33"/>
  <c r="J30" i="20" s="1"/>
  <c r="T418" i="33"/>
  <c r="S418" i="33"/>
  <c r="R418" i="33"/>
  <c r="Q418" i="33"/>
  <c r="P418" i="33"/>
  <c r="O418" i="33"/>
  <c r="J27" i="20" s="1"/>
  <c r="T415" i="33"/>
  <c r="S415" i="33"/>
  <c r="R415" i="33"/>
  <c r="Q415" i="33"/>
  <c r="P415" i="33"/>
  <c r="O415" i="33"/>
  <c r="J24" i="20" s="1"/>
  <c r="T412" i="33"/>
  <c r="S412" i="33"/>
  <c r="R412" i="33"/>
  <c r="Q412" i="33"/>
  <c r="P412" i="33"/>
  <c r="O412" i="33"/>
  <c r="J21" i="20" s="1"/>
  <c r="T409" i="33"/>
  <c r="S409" i="33"/>
  <c r="R409" i="33"/>
  <c r="Q409" i="33"/>
  <c r="P409" i="33"/>
  <c r="O409" i="33"/>
  <c r="J18" i="20" s="1"/>
  <c r="T400" i="33"/>
  <c r="S400" i="33"/>
  <c r="R400" i="33"/>
  <c r="Q400" i="33"/>
  <c r="P400" i="33"/>
  <c r="O400" i="33"/>
  <c r="J9" i="20" s="1"/>
  <c r="T391" i="33"/>
  <c r="S391" i="33"/>
  <c r="R391" i="33"/>
  <c r="Q391" i="33"/>
  <c r="P391" i="33"/>
  <c r="O391" i="33"/>
  <c r="J28" i="21" s="1"/>
  <c r="T388" i="33"/>
  <c r="S388" i="33"/>
  <c r="R388" i="33"/>
  <c r="Q388" i="33"/>
  <c r="P388" i="33"/>
  <c r="O388" i="33"/>
  <c r="J25" i="21" s="1"/>
  <c r="T381" i="33"/>
  <c r="S381" i="33"/>
  <c r="R381" i="33"/>
  <c r="Q381" i="33"/>
  <c r="P381" i="33"/>
  <c r="O381" i="33"/>
  <c r="J18" i="21" s="1"/>
  <c r="T372" i="33"/>
  <c r="S372" i="33"/>
  <c r="R372" i="33"/>
  <c r="Q372" i="33"/>
  <c r="P372" i="33"/>
  <c r="O372" i="33"/>
  <c r="J9" i="21" s="1"/>
  <c r="T361" i="33"/>
  <c r="S361" i="33"/>
  <c r="R361" i="33"/>
  <c r="Q361" i="33"/>
  <c r="P361" i="33"/>
  <c r="O361" i="33"/>
  <c r="J25" i="22" s="1"/>
  <c r="T354" i="33"/>
  <c r="S354" i="33"/>
  <c r="R354" i="33"/>
  <c r="Q354" i="33"/>
  <c r="P354" i="33"/>
  <c r="O354" i="33"/>
  <c r="J18" i="22" s="1"/>
  <c r="T345" i="33"/>
  <c r="S345" i="33"/>
  <c r="R345" i="33"/>
  <c r="Q345" i="33"/>
  <c r="P345" i="33"/>
  <c r="O345" i="33"/>
  <c r="J9" i="22" s="1"/>
  <c r="T334" i="33"/>
  <c r="S334" i="33"/>
  <c r="R334" i="33"/>
  <c r="Q334" i="33"/>
  <c r="P334" i="33"/>
  <c r="O334" i="33"/>
  <c r="J25" i="23" s="1"/>
  <c r="T327" i="33"/>
  <c r="S327" i="33"/>
  <c r="R327" i="33"/>
  <c r="Q327" i="33"/>
  <c r="P327" i="33"/>
  <c r="O327" i="33"/>
  <c r="J18" i="23" s="1"/>
  <c r="T318" i="33"/>
  <c r="S318" i="33"/>
  <c r="R318" i="33"/>
  <c r="Q318" i="33"/>
  <c r="P318" i="33"/>
  <c r="O318" i="33"/>
  <c r="J9" i="23" s="1"/>
  <c r="T309" i="33"/>
  <c r="S309" i="33"/>
  <c r="R309" i="33"/>
  <c r="Q309" i="33"/>
  <c r="P309" i="33"/>
  <c r="O309" i="33"/>
  <c r="J30" i="24" s="1"/>
  <c r="T306" i="33"/>
  <c r="S306" i="33"/>
  <c r="R306" i="33"/>
  <c r="Q306" i="33"/>
  <c r="P306" i="33"/>
  <c r="O306" i="33"/>
  <c r="J27" i="24" s="1"/>
  <c r="T303" i="33"/>
  <c r="S303" i="33"/>
  <c r="R303" i="33"/>
  <c r="Q303" i="33"/>
  <c r="P303" i="33"/>
  <c r="O303" i="33"/>
  <c r="J24" i="24" s="1"/>
  <c r="T300" i="33"/>
  <c r="S300" i="33"/>
  <c r="R300" i="33"/>
  <c r="Q300" i="33"/>
  <c r="P300" i="33"/>
  <c r="O300" i="33"/>
  <c r="J21" i="24" s="1"/>
  <c r="T297" i="33"/>
  <c r="S297" i="33"/>
  <c r="R297" i="33"/>
  <c r="Q297" i="33"/>
  <c r="P297" i="33"/>
  <c r="O297" i="33"/>
  <c r="J18" i="24" s="1"/>
  <c r="T288" i="33"/>
  <c r="S288" i="33"/>
  <c r="R288" i="33"/>
  <c r="Q288" i="33"/>
  <c r="P288" i="33"/>
  <c r="O288" i="33"/>
  <c r="J9" i="24" s="1"/>
  <c r="T279" i="33"/>
  <c r="S279" i="33"/>
  <c r="R279" i="33"/>
  <c r="Q279" i="33"/>
  <c r="P279" i="33"/>
  <c r="O279" i="33"/>
  <c r="J30" i="25" s="1"/>
  <c r="T276" i="33"/>
  <c r="S276" i="33"/>
  <c r="R276" i="33"/>
  <c r="Q276" i="33"/>
  <c r="P276" i="33"/>
  <c r="O276" i="33"/>
  <c r="J27" i="25" s="1"/>
  <c r="T273" i="33"/>
  <c r="S273" i="33"/>
  <c r="R273" i="33"/>
  <c r="Q273" i="33"/>
  <c r="P273" i="33"/>
  <c r="O273" i="33"/>
  <c r="J24" i="25" s="1"/>
  <c r="T270" i="33"/>
  <c r="S270" i="33"/>
  <c r="R270" i="33"/>
  <c r="Q270" i="33"/>
  <c r="P270" i="33"/>
  <c r="O270" i="33"/>
  <c r="J21" i="25" s="1"/>
  <c r="T267" i="33"/>
  <c r="S267" i="33"/>
  <c r="R267" i="33"/>
  <c r="Q267" i="33"/>
  <c r="P267" i="33"/>
  <c r="O267" i="33"/>
  <c r="J18" i="25" s="1"/>
  <c r="T258" i="33"/>
  <c r="S258" i="33"/>
  <c r="R258" i="33"/>
  <c r="Q258" i="33"/>
  <c r="P258" i="33"/>
  <c r="O258" i="33"/>
  <c r="J9" i="25" s="1"/>
  <c r="T249" i="33"/>
  <c r="S249" i="33"/>
  <c r="R249" i="33"/>
  <c r="Q249" i="33"/>
  <c r="P249" i="33"/>
  <c r="O249" i="33"/>
  <c r="J32" i="26" s="1"/>
  <c r="T246" i="33"/>
  <c r="S246" i="33"/>
  <c r="R246" i="33"/>
  <c r="Q246" i="33"/>
  <c r="P246" i="33"/>
  <c r="O246" i="33"/>
  <c r="J29" i="26" s="1"/>
  <c r="T243" i="33"/>
  <c r="S243" i="33"/>
  <c r="R243" i="33"/>
  <c r="Q243" i="33"/>
  <c r="P243" i="33"/>
  <c r="O243" i="33"/>
  <c r="J26" i="26" s="1"/>
  <c r="T240" i="33"/>
  <c r="S240" i="33"/>
  <c r="R240" i="33"/>
  <c r="Q240" i="33"/>
  <c r="P240" i="33"/>
  <c r="O240" i="33"/>
  <c r="J23" i="26" s="1"/>
  <c r="T237" i="33"/>
  <c r="S237" i="33"/>
  <c r="R237" i="33"/>
  <c r="Q237" i="33"/>
  <c r="P237" i="33"/>
  <c r="O237" i="33"/>
  <c r="J20" i="26" s="1"/>
  <c r="T230" i="33"/>
  <c r="S230" i="33"/>
  <c r="R230" i="33"/>
  <c r="Q230" i="33"/>
  <c r="P230" i="33"/>
  <c r="O230" i="33"/>
  <c r="J13" i="26" s="1"/>
  <c r="T224" i="33"/>
  <c r="S224" i="33"/>
  <c r="R224" i="33"/>
  <c r="Q224" i="33"/>
  <c r="P224" i="33"/>
  <c r="O224" i="33"/>
  <c r="U230" i="33"/>
  <c r="T84" i="33"/>
  <c r="S84" i="33"/>
  <c r="R84" i="33"/>
  <c r="Q84" i="33"/>
  <c r="P84" i="33"/>
  <c r="O84" i="33"/>
  <c r="J75" i="29" s="1"/>
  <c r="T83" i="33"/>
  <c r="S83" i="33"/>
  <c r="R83" i="33"/>
  <c r="Q83" i="33"/>
  <c r="P83" i="33"/>
  <c r="O83" i="33"/>
  <c r="J74" i="29" s="1"/>
  <c r="T82" i="33"/>
  <c r="S82" i="33"/>
  <c r="R82" i="33"/>
  <c r="Q82" i="33"/>
  <c r="P82" i="33"/>
  <c r="O82" i="33"/>
  <c r="J73" i="29" s="1"/>
  <c r="T81" i="33"/>
  <c r="S81" i="33"/>
  <c r="R81" i="33"/>
  <c r="Q81" i="33"/>
  <c r="P81" i="33"/>
  <c r="O81" i="33"/>
  <c r="J72" i="29" s="1"/>
  <c r="T80" i="33"/>
  <c r="S80" i="33"/>
  <c r="R80" i="33"/>
  <c r="Q80" i="33"/>
  <c r="P80" i="33"/>
  <c r="O80" i="33"/>
  <c r="J71" i="29" s="1"/>
  <c r="T78" i="33"/>
  <c r="S78" i="33"/>
  <c r="R78" i="33"/>
  <c r="Q78" i="33"/>
  <c r="P78" i="33"/>
  <c r="O78" i="33"/>
  <c r="J69" i="29" s="1"/>
  <c r="T76" i="33"/>
  <c r="S76" i="33"/>
  <c r="R76" i="33"/>
  <c r="Q76" i="33"/>
  <c r="P76" i="33"/>
  <c r="O76" i="33"/>
  <c r="J67" i="29" s="1"/>
  <c r="T74" i="33"/>
  <c r="S74" i="33"/>
  <c r="R74" i="33"/>
  <c r="Q74" i="33"/>
  <c r="P74" i="33"/>
  <c r="O74" i="33"/>
  <c r="J65" i="29" s="1"/>
  <c r="T72" i="33"/>
  <c r="S72" i="33"/>
  <c r="R72" i="33"/>
  <c r="Q72" i="33"/>
  <c r="P72" i="33"/>
  <c r="O72" i="33"/>
  <c r="J63" i="29" s="1"/>
  <c r="T70" i="33"/>
  <c r="S70" i="33"/>
  <c r="R70" i="33"/>
  <c r="Q70" i="33"/>
  <c r="P70" i="33"/>
  <c r="O70" i="33"/>
  <c r="J61" i="29" s="1"/>
  <c r="T67" i="33"/>
  <c r="S67" i="33"/>
  <c r="R67" i="33"/>
  <c r="Q67" i="33"/>
  <c r="P67" i="33"/>
  <c r="O67" i="33"/>
  <c r="J58" i="29" s="1"/>
  <c r="T65" i="33"/>
  <c r="S65" i="33"/>
  <c r="R65" i="33"/>
  <c r="Q65" i="33"/>
  <c r="P65" i="33"/>
  <c r="O65" i="33"/>
  <c r="J56" i="29" s="1"/>
  <c r="T63" i="33"/>
  <c r="S63" i="33"/>
  <c r="R63" i="33"/>
  <c r="Q63" i="33"/>
  <c r="P63" i="33"/>
  <c r="O63" i="33"/>
  <c r="J54" i="29" s="1"/>
  <c r="T61" i="33"/>
  <c r="S61" i="33"/>
  <c r="R61" i="33"/>
  <c r="Q61" i="33"/>
  <c r="P61" i="33"/>
  <c r="O61" i="33"/>
  <c r="J52" i="29" s="1"/>
  <c r="T59" i="33"/>
  <c r="S59" i="33"/>
  <c r="R59" i="33"/>
  <c r="Q59" i="33"/>
  <c r="P59" i="33"/>
  <c r="O59" i="33"/>
  <c r="J50" i="29" s="1"/>
  <c r="T56" i="33"/>
  <c r="S56" i="33"/>
  <c r="R56" i="33"/>
  <c r="Q56" i="33"/>
  <c r="P56" i="33"/>
  <c r="O56" i="33"/>
  <c r="J47" i="29" s="1"/>
  <c r="T54" i="33"/>
  <c r="S54" i="33"/>
  <c r="R54" i="33"/>
  <c r="Q54" i="33"/>
  <c r="P54" i="33"/>
  <c r="O54" i="33"/>
  <c r="J45" i="29" s="1"/>
  <c r="T52" i="33"/>
  <c r="S52" i="33"/>
  <c r="R52" i="33"/>
  <c r="Q52" i="33"/>
  <c r="P52" i="33"/>
  <c r="O52" i="33"/>
  <c r="J43" i="29" s="1"/>
  <c r="T50" i="33"/>
  <c r="S50" i="33"/>
  <c r="R50" i="33"/>
  <c r="Q50" i="33"/>
  <c r="P50" i="33"/>
  <c r="O50" i="33"/>
  <c r="J41" i="29" s="1"/>
  <c r="T48" i="33"/>
  <c r="S48" i="33"/>
  <c r="R48" i="33"/>
  <c r="Q48" i="33"/>
  <c r="P48" i="33"/>
  <c r="O48" i="33"/>
  <c r="J39" i="29" s="1"/>
  <c r="T45" i="33"/>
  <c r="S45" i="33"/>
  <c r="R45" i="33"/>
  <c r="Q45" i="33"/>
  <c r="P45" i="33"/>
  <c r="O45" i="33"/>
  <c r="J36" i="29" s="1"/>
  <c r="T44" i="33"/>
  <c r="S44" i="33"/>
  <c r="R44" i="33"/>
  <c r="Q44" i="33"/>
  <c r="P44" i="33"/>
  <c r="O44" i="33"/>
  <c r="J35" i="29" s="1"/>
  <c r="T43" i="33"/>
  <c r="S43" i="33"/>
  <c r="R43" i="33"/>
  <c r="Q43" i="33"/>
  <c r="P43" i="33"/>
  <c r="O43" i="33"/>
  <c r="J34" i="29" s="1"/>
  <c r="T42" i="33"/>
  <c r="S42" i="33"/>
  <c r="R42" i="33"/>
  <c r="Q42" i="33"/>
  <c r="P42" i="33"/>
  <c r="O42" i="33"/>
  <c r="J33" i="29" s="1"/>
  <c r="T41" i="33"/>
  <c r="S41" i="33"/>
  <c r="R41" i="33"/>
  <c r="Q41" i="33"/>
  <c r="P41" i="33"/>
  <c r="O41" i="33"/>
  <c r="J32" i="29" s="1"/>
  <c r="T27" i="33"/>
  <c r="S27" i="33"/>
  <c r="R27" i="33"/>
  <c r="Q27" i="33"/>
  <c r="P27" i="33"/>
  <c r="O27" i="33"/>
  <c r="J18" i="29" s="1"/>
  <c r="T25" i="33"/>
  <c r="S25" i="33"/>
  <c r="R25" i="33"/>
  <c r="Q25" i="33"/>
  <c r="P25" i="33"/>
  <c r="O25" i="33"/>
  <c r="J16" i="29" s="1"/>
  <c r="T23" i="33"/>
  <c r="S23" i="33"/>
  <c r="R23" i="33"/>
  <c r="Q23" i="33"/>
  <c r="P23" i="33"/>
  <c r="O23" i="33"/>
  <c r="J14" i="29" s="1"/>
  <c r="T21" i="33"/>
  <c r="S21" i="33"/>
  <c r="R21" i="33"/>
  <c r="Q21" i="33"/>
  <c r="P21" i="33"/>
  <c r="O21" i="33"/>
  <c r="J12" i="29" s="1"/>
  <c r="T18" i="33"/>
  <c r="S18" i="33"/>
  <c r="R18" i="33"/>
  <c r="Q18" i="33"/>
  <c r="P18" i="33"/>
  <c r="O18" i="33"/>
  <c r="J9" i="29" s="1"/>
  <c r="J68" i="29"/>
  <c r="J66" i="29"/>
  <c r="J64" i="29"/>
  <c r="J62" i="29"/>
  <c r="J60" i="29"/>
  <c r="J57" i="29"/>
  <c r="J55" i="29"/>
  <c r="J53" i="29"/>
  <c r="J51" i="29"/>
  <c r="J49" i="29"/>
  <c r="J46" i="29"/>
  <c r="J44" i="29"/>
  <c r="J42" i="29"/>
  <c r="J40" i="29"/>
  <c r="J38" i="29"/>
  <c r="J30" i="29"/>
  <c r="J29" i="29"/>
  <c r="J28" i="29"/>
  <c r="J27" i="29"/>
  <c r="J26" i="29"/>
  <c r="J24" i="29"/>
  <c r="J23" i="29"/>
  <c r="J22" i="29"/>
  <c r="J21" i="29"/>
  <c r="J20" i="29"/>
  <c r="J17" i="29"/>
  <c r="J15" i="29"/>
  <c r="J13" i="29"/>
  <c r="J11" i="29"/>
  <c r="J8" i="29"/>
  <c r="J6" i="29"/>
  <c r="H928" i="33" l="1"/>
  <c r="G928" i="33"/>
  <c r="F928" i="33"/>
  <c r="E928" i="33"/>
  <c r="D928" i="33"/>
  <c r="H927" i="33"/>
  <c r="G927" i="33"/>
  <c r="F927" i="33"/>
  <c r="E927" i="33"/>
  <c r="D927" i="33"/>
  <c r="H924" i="33"/>
  <c r="G924" i="33"/>
  <c r="F924" i="33"/>
  <c r="E924" i="33"/>
  <c r="H922" i="33"/>
  <c r="H919" i="33" s="1"/>
  <c r="G922" i="33"/>
  <c r="G919" i="33" s="1"/>
  <c r="F922" i="33"/>
  <c r="F919" i="33" s="1"/>
  <c r="E922" i="33"/>
  <c r="E919" i="33" s="1"/>
  <c r="E926" i="33" s="1"/>
  <c r="H917" i="33"/>
  <c r="G917" i="33"/>
  <c r="F917" i="33"/>
  <c r="E917" i="33"/>
  <c r="H915" i="33"/>
  <c r="G915" i="33"/>
  <c r="F915" i="33"/>
  <c r="E915" i="33"/>
  <c r="H912" i="33"/>
  <c r="G912" i="33"/>
  <c r="F912" i="33"/>
  <c r="E912" i="33"/>
  <c r="H910" i="33"/>
  <c r="G910" i="33"/>
  <c r="F910" i="33"/>
  <c r="E910" i="33"/>
  <c r="H908" i="33"/>
  <c r="G908" i="33"/>
  <c r="F908" i="33"/>
  <c r="E908" i="33"/>
  <c r="H906" i="33"/>
  <c r="G906" i="33"/>
  <c r="F906" i="33"/>
  <c r="E906" i="33"/>
  <c r="H904" i="33"/>
  <c r="G904" i="33"/>
  <c r="F904" i="33"/>
  <c r="E904" i="33"/>
  <c r="H902" i="33"/>
  <c r="G902" i="33"/>
  <c r="F902" i="33"/>
  <c r="E902" i="33"/>
  <c r="H899" i="33"/>
  <c r="G899" i="33"/>
  <c r="F899" i="33"/>
  <c r="E899" i="33"/>
  <c r="H890" i="33"/>
  <c r="G890" i="33"/>
  <c r="F890" i="33"/>
  <c r="E890" i="33"/>
  <c r="H881" i="33"/>
  <c r="G881" i="33"/>
  <c r="F881" i="33"/>
  <c r="E881" i="33"/>
  <c r="H878" i="33"/>
  <c r="G878" i="33"/>
  <c r="F878" i="33"/>
  <c r="E878" i="33"/>
  <c r="H876" i="33"/>
  <c r="G876" i="33"/>
  <c r="F876" i="33"/>
  <c r="E876" i="33"/>
  <c r="H874" i="33"/>
  <c r="G874" i="33"/>
  <c r="F874" i="33"/>
  <c r="E874" i="33"/>
  <c r="H872" i="33"/>
  <c r="G872" i="33"/>
  <c r="F872" i="33"/>
  <c r="E872" i="33"/>
  <c r="H870" i="33"/>
  <c r="G870" i="33"/>
  <c r="F870" i="33"/>
  <c r="E870" i="33"/>
  <c r="H868" i="33"/>
  <c r="G868" i="33"/>
  <c r="F868" i="33"/>
  <c r="E868" i="33"/>
  <c r="H865" i="33"/>
  <c r="G865" i="33"/>
  <c r="F865" i="33"/>
  <c r="E865" i="33"/>
  <c r="H655" i="33"/>
  <c r="G655" i="33"/>
  <c r="F655" i="33"/>
  <c r="E655" i="33"/>
  <c r="H651" i="33"/>
  <c r="G651" i="33"/>
  <c r="F651" i="33"/>
  <c r="E651" i="33"/>
  <c r="H645" i="33"/>
  <c r="G645" i="33"/>
  <c r="F645" i="33"/>
  <c r="E645" i="33"/>
  <c r="H640" i="33"/>
  <c r="G640" i="33"/>
  <c r="F640" i="33"/>
  <c r="E640" i="33"/>
  <c r="H635" i="33"/>
  <c r="G635" i="33"/>
  <c r="F635" i="33"/>
  <c r="E635" i="33"/>
  <c r="H630" i="33"/>
  <c r="G630" i="33"/>
  <c r="F630" i="33"/>
  <c r="E630" i="33"/>
  <c r="H626" i="33"/>
  <c r="G626" i="33"/>
  <c r="F626" i="33"/>
  <c r="E626" i="33"/>
  <c r="H620" i="33"/>
  <c r="G620" i="33"/>
  <c r="F620" i="33"/>
  <c r="E620" i="33"/>
  <c r="H615" i="33"/>
  <c r="G615" i="33"/>
  <c r="F615" i="33"/>
  <c r="E615" i="33"/>
  <c r="H611" i="33"/>
  <c r="G611" i="33"/>
  <c r="F611" i="33"/>
  <c r="E611" i="33"/>
  <c r="H560" i="33"/>
  <c r="G560" i="33"/>
  <c r="F560" i="33"/>
  <c r="E560" i="33"/>
  <c r="H556" i="33"/>
  <c r="G556" i="33"/>
  <c r="F556" i="33"/>
  <c r="E556" i="33"/>
  <c r="H551" i="33"/>
  <c r="G551" i="33"/>
  <c r="F551" i="33"/>
  <c r="E551" i="33"/>
  <c r="H546" i="33"/>
  <c r="G546" i="33"/>
  <c r="F546" i="33"/>
  <c r="E546" i="33"/>
  <c r="H541" i="33"/>
  <c r="G541" i="33"/>
  <c r="F541" i="33"/>
  <c r="E541" i="33"/>
  <c r="H539" i="33"/>
  <c r="G539" i="33"/>
  <c r="F539" i="33"/>
  <c r="E539" i="33"/>
  <c r="H535" i="33"/>
  <c r="G535" i="33"/>
  <c r="F535" i="33"/>
  <c r="E535" i="33"/>
  <c r="H533" i="33"/>
  <c r="G533" i="33"/>
  <c r="F533" i="33"/>
  <c r="E533" i="33"/>
  <c r="H528" i="33"/>
  <c r="G528" i="33"/>
  <c r="F528" i="33"/>
  <c r="E528" i="33"/>
  <c r="H523" i="33"/>
  <c r="G523" i="33"/>
  <c r="F523" i="33"/>
  <c r="E523" i="33"/>
  <c r="H518" i="33"/>
  <c r="G518" i="33"/>
  <c r="F518" i="33"/>
  <c r="E518" i="33"/>
  <c r="H216" i="33"/>
  <c r="G216" i="33"/>
  <c r="F216" i="33"/>
  <c r="E216" i="33"/>
  <c r="D216" i="33"/>
  <c r="H215" i="33"/>
  <c r="G215" i="33"/>
  <c r="F215" i="33"/>
  <c r="E215" i="33"/>
  <c r="D215" i="33"/>
  <c r="H214" i="33"/>
  <c r="G214" i="33"/>
  <c r="F214" i="33"/>
  <c r="E214" i="33"/>
  <c r="D214" i="33"/>
  <c r="H213" i="33"/>
  <c r="G213" i="33"/>
  <c r="F213" i="33"/>
  <c r="E213" i="33"/>
  <c r="D213" i="33"/>
  <c r="H212" i="33"/>
  <c r="G212" i="33"/>
  <c r="F212" i="33"/>
  <c r="E212" i="33"/>
  <c r="D212" i="33"/>
  <c r="H204" i="33"/>
  <c r="G204" i="33"/>
  <c r="F204" i="33"/>
  <c r="E204" i="33"/>
  <c r="H202" i="33"/>
  <c r="G202" i="33"/>
  <c r="F202" i="33"/>
  <c r="E202" i="33"/>
  <c r="H200" i="33"/>
  <c r="G200" i="33"/>
  <c r="F200" i="33"/>
  <c r="E200" i="33"/>
  <c r="H198" i="33"/>
  <c r="G198" i="33"/>
  <c r="F198" i="33"/>
  <c r="E198" i="33"/>
  <c r="H196" i="33"/>
  <c r="G196" i="33"/>
  <c r="F196" i="33"/>
  <c r="E196" i="33"/>
  <c r="H169" i="33"/>
  <c r="G169" i="33"/>
  <c r="F169" i="33"/>
  <c r="E169" i="33"/>
  <c r="H167" i="33"/>
  <c r="G167" i="33"/>
  <c r="F167" i="33"/>
  <c r="E167" i="33"/>
  <c r="H165" i="33"/>
  <c r="G165" i="33"/>
  <c r="F165" i="33"/>
  <c r="E165" i="33"/>
  <c r="H163" i="33"/>
  <c r="G163" i="33"/>
  <c r="F163" i="33"/>
  <c r="E163" i="33"/>
  <c r="H160" i="33"/>
  <c r="G160" i="33"/>
  <c r="F160" i="33"/>
  <c r="E160" i="33"/>
  <c r="H150" i="33"/>
  <c r="G150" i="33"/>
  <c r="F150" i="33"/>
  <c r="E150" i="33"/>
  <c r="D150" i="33"/>
  <c r="H149" i="33"/>
  <c r="G149" i="33"/>
  <c r="F149" i="33"/>
  <c r="E149" i="33"/>
  <c r="D149" i="33"/>
  <c r="H148" i="33"/>
  <c r="G148" i="33"/>
  <c r="F148" i="33"/>
  <c r="E148" i="33"/>
  <c r="D148" i="33"/>
  <c r="H147" i="33"/>
  <c r="G147" i="33"/>
  <c r="F147" i="33"/>
  <c r="E147" i="33"/>
  <c r="D147" i="33"/>
  <c r="H146" i="33"/>
  <c r="G146" i="33"/>
  <c r="F146" i="33"/>
  <c r="E146" i="33"/>
  <c r="D146" i="33"/>
  <c r="H138" i="33"/>
  <c r="G138" i="33"/>
  <c r="F138" i="33"/>
  <c r="E138" i="33"/>
  <c r="H136" i="33"/>
  <c r="G136" i="33"/>
  <c r="F136" i="33"/>
  <c r="E136" i="33"/>
  <c r="H134" i="33"/>
  <c r="G134" i="33"/>
  <c r="F134" i="33"/>
  <c r="E134" i="33"/>
  <c r="H132" i="33"/>
  <c r="G132" i="33"/>
  <c r="F132" i="33"/>
  <c r="E132" i="33"/>
  <c r="H130" i="33"/>
  <c r="G130" i="33"/>
  <c r="F130" i="33"/>
  <c r="E130" i="33"/>
  <c r="H103" i="33"/>
  <c r="G103" i="33"/>
  <c r="F103" i="33"/>
  <c r="E103" i="33"/>
  <c r="H101" i="33"/>
  <c r="G101" i="33"/>
  <c r="F101" i="33"/>
  <c r="E101" i="33"/>
  <c r="H99" i="33"/>
  <c r="G99" i="33"/>
  <c r="F99" i="33"/>
  <c r="E99" i="33"/>
  <c r="H97" i="33"/>
  <c r="G97" i="33"/>
  <c r="F97" i="33"/>
  <c r="E97" i="33"/>
  <c r="H94" i="33"/>
  <c r="G94" i="33"/>
  <c r="F94" i="33"/>
  <c r="E94" i="33"/>
  <c r="H84" i="33"/>
  <c r="G84" i="33"/>
  <c r="F84" i="33"/>
  <c r="E84" i="33"/>
  <c r="D84" i="33"/>
  <c r="H83" i="33"/>
  <c r="G83" i="33"/>
  <c r="F83" i="33"/>
  <c r="E83" i="33"/>
  <c r="D83" i="33"/>
  <c r="H82" i="33"/>
  <c r="G82" i="33"/>
  <c r="F82" i="33"/>
  <c r="E82" i="33"/>
  <c r="D82" i="33"/>
  <c r="H81" i="33"/>
  <c r="G81" i="33"/>
  <c r="F81" i="33"/>
  <c r="E81" i="33"/>
  <c r="D81" i="33"/>
  <c r="H80" i="33"/>
  <c r="G80" i="33"/>
  <c r="F80" i="33"/>
  <c r="E80" i="33"/>
  <c r="D80" i="33"/>
  <c r="H45" i="33"/>
  <c r="G45" i="33"/>
  <c r="F45" i="33"/>
  <c r="E45" i="33"/>
  <c r="D45" i="33"/>
  <c r="H44" i="33"/>
  <c r="G44" i="33"/>
  <c r="F44" i="33"/>
  <c r="E44" i="33"/>
  <c r="D44" i="33"/>
  <c r="H43" i="33"/>
  <c r="G43" i="33"/>
  <c r="F43" i="33"/>
  <c r="E43" i="33"/>
  <c r="D43" i="33"/>
  <c r="H42" i="33"/>
  <c r="G42" i="33"/>
  <c r="F42" i="33"/>
  <c r="E42" i="33"/>
  <c r="D42" i="33"/>
  <c r="H41" i="33"/>
  <c r="G41" i="33"/>
  <c r="F41" i="33"/>
  <c r="E41" i="33"/>
  <c r="D41" i="33"/>
  <c r="N388" i="33" l="1"/>
  <c r="N595" i="33"/>
  <c r="N742" i="33"/>
  <c r="N839" i="33"/>
  <c r="N270" i="33"/>
  <c r="N412" i="33"/>
  <c r="N306" i="33"/>
  <c r="N541" i="33"/>
  <c r="N504" i="33"/>
  <c r="N486" i="33"/>
  <c r="N725" i="33"/>
  <c r="N669" i="33"/>
  <c r="N354" i="33"/>
  <c r="N788" i="33"/>
  <c r="N792" i="33"/>
  <c r="N372" i="33"/>
  <c r="N783" i="33"/>
  <c r="N18" i="33"/>
  <c r="N744" i="33"/>
  <c r="N794" i="33"/>
  <c r="N615" i="33"/>
  <c r="N415" i="33"/>
  <c r="N736" i="33"/>
  <c r="N258" i="33"/>
  <c r="N309" i="33"/>
  <c r="N689" i="33"/>
  <c r="N709" i="33"/>
  <c r="N21" i="33"/>
  <c r="N626" i="33"/>
  <c r="N640" i="33"/>
  <c r="N590" i="33"/>
  <c r="N297" i="33"/>
  <c r="N738" i="33"/>
  <c r="N746" i="33"/>
  <c r="N273" i="33"/>
  <c r="N400" i="33"/>
  <c r="N730" i="33"/>
  <c r="N437" i="33"/>
  <c r="N518" i="33"/>
  <c r="N620" i="33"/>
  <c r="N495" i="33"/>
  <c r="N841" i="33"/>
  <c r="N391" i="33"/>
  <c r="N381" i="33"/>
  <c r="N345" i="33"/>
  <c r="N267" i="33"/>
  <c r="N240" i="33"/>
  <c r="N802" i="33"/>
  <c r="N645" i="33"/>
  <c r="N474" i="33"/>
  <c r="N786" i="33"/>
  <c r="N611" i="33"/>
  <c r="N477" i="33"/>
  <c r="N569" i="33"/>
  <c r="N825" i="33"/>
  <c r="N318" i="33"/>
  <c r="N498" i="33"/>
  <c r="N421" i="33"/>
  <c r="N847" i="33"/>
  <c r="N853" i="33"/>
  <c r="N446" i="33"/>
  <c r="N467" i="33"/>
  <c r="N560" i="33"/>
  <c r="N823" i="33"/>
  <c r="N539" i="33"/>
  <c r="N635" i="33"/>
  <c r="N732" i="33"/>
  <c r="N528" i="33"/>
  <c r="N836" i="33"/>
  <c r="N523" i="33"/>
  <c r="N551" i="33"/>
  <c r="N664" i="33"/>
  <c r="N361" i="33"/>
  <c r="N246" i="33"/>
  <c r="N704" i="33"/>
  <c r="N740" i="33"/>
  <c r="N546" i="33"/>
  <c r="N804" i="33"/>
  <c r="N230" i="33"/>
  <c r="N237" i="33"/>
  <c r="N288" i="33"/>
  <c r="N507" i="33"/>
  <c r="N808" i="33"/>
  <c r="N728" i="33"/>
  <c r="N574" i="33"/>
  <c r="N556" i="33"/>
  <c r="N796" i="33"/>
  <c r="N790" i="33"/>
  <c r="N844" i="33"/>
  <c r="N409" i="33"/>
  <c r="N533" i="33"/>
  <c r="N734" i="33"/>
  <c r="N630" i="33"/>
  <c r="N279" i="33"/>
  <c r="N449" i="33"/>
  <c r="N224" i="33"/>
  <c r="N226" i="33"/>
  <c r="N334" i="33"/>
  <c r="N655" i="33"/>
  <c r="N249" i="33"/>
  <c r="N228" i="33"/>
  <c r="N303" i="33"/>
  <c r="N430" i="33"/>
  <c r="N458" i="33"/>
  <c r="N501" i="33"/>
  <c r="N243" i="33"/>
  <c r="N684" i="33"/>
  <c r="N300" i="33"/>
  <c r="N651" i="33"/>
  <c r="N276" i="33"/>
  <c r="N443" i="33"/>
  <c r="N535" i="33"/>
  <c r="N800" i="33"/>
  <c r="N418" i="33"/>
  <c r="N798" i="33"/>
  <c r="N849" i="33"/>
  <c r="N327" i="33"/>
  <c r="N440" i="33"/>
  <c r="N781" i="33"/>
  <c r="N820" i="33"/>
  <c r="D635" i="33"/>
  <c r="D874" i="33"/>
  <c r="B9" i="12"/>
  <c r="D611" i="33"/>
  <c r="D160" i="33"/>
  <c r="D640" i="33"/>
  <c r="D167" i="33"/>
  <c r="D200" i="33"/>
  <c r="D535" i="33"/>
  <c r="D615" i="33"/>
  <c r="D645" i="33"/>
  <c r="D99" i="33"/>
  <c r="D651" i="33"/>
  <c r="D560" i="33"/>
  <c r="D101" i="33"/>
  <c r="D132" i="33"/>
  <c r="D541" i="33"/>
  <c r="D620" i="33"/>
  <c r="D865" i="33"/>
  <c r="D134" i="33"/>
  <c r="D626" i="33"/>
  <c r="D906" i="33"/>
  <c r="D915" i="33"/>
  <c r="D868" i="33"/>
  <c r="D908" i="33"/>
  <c r="D103" i="33"/>
  <c r="D136" i="33"/>
  <c r="D163" i="33"/>
  <c r="D196" i="33"/>
  <c r="D518" i="33"/>
  <c r="D528" i="33"/>
  <c r="D539" i="33"/>
  <c r="D551" i="33"/>
  <c r="D630" i="33"/>
  <c r="D655" i="33"/>
  <c r="D870" i="33"/>
  <c r="D910" i="33"/>
  <c r="D138" i="33"/>
  <c r="D165" i="33"/>
  <c r="D198" i="33"/>
  <c r="D872" i="33"/>
  <c r="D912" i="33"/>
  <c r="D169" i="33"/>
  <c r="D876" i="33"/>
  <c r="D899" i="33"/>
  <c r="D917" i="33"/>
  <c r="D202" i="33"/>
  <c r="D94" i="33"/>
  <c r="D204" i="33"/>
  <c r="D523" i="33"/>
  <c r="D533" i="33"/>
  <c r="D546" i="33"/>
  <c r="D556" i="33"/>
  <c r="B14" i="12"/>
  <c r="D878" i="33"/>
  <c r="D890" i="33"/>
  <c r="D902" i="33"/>
  <c r="D922" i="33"/>
  <c r="D919" i="33" s="1"/>
  <c r="E920" i="33" s="1"/>
  <c r="D97" i="33"/>
  <c r="D130" i="33"/>
  <c r="D881" i="33"/>
  <c r="D904" i="33"/>
  <c r="D924" i="33"/>
  <c r="F920" i="33"/>
  <c r="G920" i="33"/>
  <c r="G926" i="33"/>
  <c r="H920" i="33"/>
  <c r="H926" i="33"/>
  <c r="F926" i="33"/>
  <c r="J59" i="43"/>
  <c r="I59" i="43"/>
  <c r="H59" i="43"/>
  <c r="G59" i="43"/>
  <c r="F59" i="43"/>
  <c r="E59" i="43"/>
  <c r="D59" i="43"/>
  <c r="C59" i="43"/>
  <c r="B59" i="43"/>
  <c r="J58" i="43"/>
  <c r="I58" i="43"/>
  <c r="H58" i="43"/>
  <c r="G58" i="43"/>
  <c r="F58" i="43"/>
  <c r="E58" i="43"/>
  <c r="D58" i="43"/>
  <c r="C58" i="43"/>
  <c r="B58" i="43"/>
  <c r="J57" i="43"/>
  <c r="I57" i="43"/>
  <c r="H57" i="43"/>
  <c r="G57" i="43"/>
  <c r="F57" i="43"/>
  <c r="E57" i="43"/>
  <c r="D57" i="43"/>
  <c r="C57" i="43"/>
  <c r="B57" i="43"/>
  <c r="J56" i="43"/>
  <c r="I56" i="43"/>
  <c r="H56" i="43"/>
  <c r="G56" i="43"/>
  <c r="F56" i="43"/>
  <c r="E56" i="43"/>
  <c r="D56" i="43"/>
  <c r="C56" i="43"/>
  <c r="B56" i="43"/>
  <c r="J55" i="43"/>
  <c r="I55" i="43"/>
  <c r="H55" i="43"/>
  <c r="G55" i="43"/>
  <c r="F55" i="43"/>
  <c r="E55" i="43"/>
  <c r="D55" i="43"/>
  <c r="C55" i="43"/>
  <c r="B55" i="43"/>
  <c r="J52" i="43"/>
  <c r="I52" i="43"/>
  <c r="H52" i="43"/>
  <c r="G52" i="43"/>
  <c r="F52" i="43"/>
  <c r="E52" i="43"/>
  <c r="D52" i="43"/>
  <c r="C52" i="43"/>
  <c r="B52" i="43"/>
  <c r="J50" i="43"/>
  <c r="I50" i="43"/>
  <c r="H50" i="43"/>
  <c r="G50" i="43"/>
  <c r="F50" i="43"/>
  <c r="E50" i="43"/>
  <c r="D50" i="43"/>
  <c r="C50" i="43"/>
  <c r="B50" i="43"/>
  <c r="J48" i="43"/>
  <c r="I48" i="43"/>
  <c r="H48" i="43"/>
  <c r="G48" i="43"/>
  <c r="F48" i="43"/>
  <c r="E48" i="43"/>
  <c r="D48" i="43"/>
  <c r="C48" i="43"/>
  <c r="B48" i="43"/>
  <c r="J46" i="43"/>
  <c r="I46" i="43"/>
  <c r="H46" i="43"/>
  <c r="G46" i="43"/>
  <c r="F46" i="43"/>
  <c r="E46" i="43"/>
  <c r="D46" i="43"/>
  <c r="C46" i="43"/>
  <c r="B46" i="43"/>
  <c r="J44" i="43"/>
  <c r="I44" i="43"/>
  <c r="H44" i="43"/>
  <c r="G44" i="43"/>
  <c r="F44" i="43"/>
  <c r="E44" i="43"/>
  <c r="D44" i="43"/>
  <c r="C44" i="43"/>
  <c r="B44" i="43"/>
  <c r="J42" i="43"/>
  <c r="I42" i="43"/>
  <c r="H42" i="43"/>
  <c r="G42" i="43"/>
  <c r="F42" i="43"/>
  <c r="E42" i="43"/>
  <c r="D42" i="43"/>
  <c r="C42" i="43"/>
  <c r="B42" i="43"/>
  <c r="J41" i="43"/>
  <c r="I41" i="43"/>
  <c r="H41" i="43"/>
  <c r="G41" i="43"/>
  <c r="F41" i="43"/>
  <c r="E41" i="43"/>
  <c r="D41" i="43"/>
  <c r="C41" i="43"/>
  <c r="B41" i="43"/>
  <c r="J40" i="43"/>
  <c r="I40" i="43"/>
  <c r="H40" i="43"/>
  <c r="G40" i="43"/>
  <c r="F40" i="43"/>
  <c r="E40" i="43"/>
  <c r="D40" i="43"/>
  <c r="C40" i="43"/>
  <c r="B40" i="43"/>
  <c r="J39" i="43"/>
  <c r="I39" i="43"/>
  <c r="H39" i="43"/>
  <c r="G39" i="43"/>
  <c r="F39" i="43"/>
  <c r="E39" i="43"/>
  <c r="D39" i="43"/>
  <c r="C39" i="43"/>
  <c r="B39" i="43"/>
  <c r="J38" i="43"/>
  <c r="I38" i="43"/>
  <c r="H38" i="43"/>
  <c r="G38" i="43"/>
  <c r="F38" i="43"/>
  <c r="E38" i="43"/>
  <c r="D38" i="43"/>
  <c r="C38" i="43"/>
  <c r="B38" i="43"/>
  <c r="J36" i="43"/>
  <c r="I36" i="43"/>
  <c r="H36" i="43"/>
  <c r="G36" i="43"/>
  <c r="F36" i="43"/>
  <c r="E36" i="43"/>
  <c r="D36" i="43"/>
  <c r="C36" i="43"/>
  <c r="B36" i="43"/>
  <c r="J35" i="43"/>
  <c r="I35" i="43"/>
  <c r="H35" i="43"/>
  <c r="G35" i="43"/>
  <c r="F35" i="43"/>
  <c r="E35" i="43"/>
  <c r="D35" i="43"/>
  <c r="C35" i="43"/>
  <c r="B35" i="43"/>
  <c r="J34" i="43"/>
  <c r="I34" i="43"/>
  <c r="H34" i="43"/>
  <c r="G34" i="43"/>
  <c r="F34" i="43"/>
  <c r="E34" i="43"/>
  <c r="D34" i="43"/>
  <c r="C34" i="43"/>
  <c r="B34" i="43"/>
  <c r="J33" i="43"/>
  <c r="I33" i="43"/>
  <c r="H33" i="43"/>
  <c r="G33" i="43"/>
  <c r="F33" i="43"/>
  <c r="E33" i="43"/>
  <c r="D33" i="43"/>
  <c r="C33" i="43"/>
  <c r="B33" i="43"/>
  <c r="J32" i="43"/>
  <c r="I32" i="43"/>
  <c r="H32" i="43"/>
  <c r="G32" i="43"/>
  <c r="F32" i="43"/>
  <c r="E32" i="43"/>
  <c r="D32" i="43"/>
  <c r="C32" i="43"/>
  <c r="B32" i="43"/>
  <c r="J30" i="43"/>
  <c r="I30" i="43"/>
  <c r="H30" i="43"/>
  <c r="G30" i="43"/>
  <c r="F30" i="43"/>
  <c r="E30" i="43"/>
  <c r="D30" i="43"/>
  <c r="C30" i="43"/>
  <c r="B30" i="43"/>
  <c r="J29" i="43"/>
  <c r="I29" i="43"/>
  <c r="H29" i="43"/>
  <c r="G29" i="43"/>
  <c r="F29" i="43"/>
  <c r="E29" i="43"/>
  <c r="D29" i="43"/>
  <c r="C29" i="43"/>
  <c r="B29" i="43"/>
  <c r="J28" i="43"/>
  <c r="I28" i="43"/>
  <c r="H28" i="43"/>
  <c r="G28" i="43"/>
  <c r="F28" i="43"/>
  <c r="E28" i="43"/>
  <c r="D28" i="43"/>
  <c r="C28" i="43"/>
  <c r="B28" i="43"/>
  <c r="J27" i="43"/>
  <c r="I27" i="43"/>
  <c r="H27" i="43"/>
  <c r="G27" i="43"/>
  <c r="F27" i="43"/>
  <c r="E27" i="43"/>
  <c r="D27" i="43"/>
  <c r="C27" i="43"/>
  <c r="B27" i="43"/>
  <c r="J26" i="43"/>
  <c r="I26" i="43"/>
  <c r="H26" i="43"/>
  <c r="G26" i="43"/>
  <c r="F26" i="43"/>
  <c r="E26" i="43"/>
  <c r="D26" i="43"/>
  <c r="C26" i="43"/>
  <c r="B26" i="43"/>
  <c r="J24" i="43"/>
  <c r="I24" i="43"/>
  <c r="H24" i="43"/>
  <c r="G24" i="43"/>
  <c r="F24" i="43"/>
  <c r="E24" i="43"/>
  <c r="D24" i="43"/>
  <c r="C24" i="43"/>
  <c r="B24" i="43"/>
  <c r="J23" i="43"/>
  <c r="I23" i="43"/>
  <c r="H23" i="43"/>
  <c r="G23" i="43"/>
  <c r="F23" i="43"/>
  <c r="E23" i="43"/>
  <c r="D23" i="43"/>
  <c r="C23" i="43"/>
  <c r="B23" i="43"/>
  <c r="J22" i="43"/>
  <c r="I22" i="43"/>
  <c r="H22" i="43"/>
  <c r="G22" i="43"/>
  <c r="F22" i="43"/>
  <c r="E22" i="43"/>
  <c r="D22" i="43"/>
  <c r="C22" i="43"/>
  <c r="B22" i="43"/>
  <c r="J21" i="43"/>
  <c r="I21" i="43"/>
  <c r="H21" i="43"/>
  <c r="G21" i="43"/>
  <c r="F21" i="43"/>
  <c r="E21" i="43"/>
  <c r="D21" i="43"/>
  <c r="C21" i="43"/>
  <c r="B21" i="43"/>
  <c r="J20" i="43"/>
  <c r="I20" i="43"/>
  <c r="H20" i="43"/>
  <c r="G20" i="43"/>
  <c r="F20" i="43"/>
  <c r="E20" i="43"/>
  <c r="D20" i="43"/>
  <c r="C20" i="43"/>
  <c r="B20" i="43"/>
  <c r="J17" i="43"/>
  <c r="I17" i="43"/>
  <c r="H17" i="43"/>
  <c r="G17" i="43"/>
  <c r="F17" i="43"/>
  <c r="E17" i="43"/>
  <c r="D17" i="43"/>
  <c r="C17" i="43"/>
  <c r="B17" i="43"/>
  <c r="J15" i="43"/>
  <c r="I15" i="43"/>
  <c r="H15" i="43"/>
  <c r="G15" i="43"/>
  <c r="F15" i="43"/>
  <c r="E15" i="43"/>
  <c r="D15" i="43"/>
  <c r="C15" i="43"/>
  <c r="B15" i="43"/>
  <c r="J13" i="43"/>
  <c r="I13" i="43"/>
  <c r="H13" i="43"/>
  <c r="G13" i="43"/>
  <c r="F13" i="43"/>
  <c r="E13" i="43"/>
  <c r="D13" i="43"/>
  <c r="C13" i="43"/>
  <c r="B13" i="43"/>
  <c r="J11" i="43"/>
  <c r="I11" i="43"/>
  <c r="H11" i="43"/>
  <c r="G11" i="43"/>
  <c r="F11" i="43"/>
  <c r="E11" i="43"/>
  <c r="D11" i="43"/>
  <c r="C11" i="43"/>
  <c r="B11" i="43"/>
  <c r="J8" i="43"/>
  <c r="I8" i="43"/>
  <c r="H8" i="43"/>
  <c r="G8" i="43"/>
  <c r="F8" i="43"/>
  <c r="E8" i="43"/>
  <c r="D8" i="43"/>
  <c r="C8" i="43"/>
  <c r="B8" i="43"/>
  <c r="B61" i="43"/>
  <c r="M216" i="33"/>
  <c r="J65" i="43" s="1"/>
  <c r="L216" i="33"/>
  <c r="I65" i="43" s="1"/>
  <c r="K216" i="33"/>
  <c r="H65" i="43" s="1"/>
  <c r="J216" i="33"/>
  <c r="G65" i="43" s="1"/>
  <c r="I216" i="33"/>
  <c r="F65" i="43" s="1"/>
  <c r="E65" i="43"/>
  <c r="D65" i="43"/>
  <c r="C65" i="43"/>
  <c r="B65" i="43"/>
  <c r="M215" i="33"/>
  <c r="J64" i="43" s="1"/>
  <c r="L215" i="33"/>
  <c r="I64" i="43" s="1"/>
  <c r="K215" i="33"/>
  <c r="H64" i="43" s="1"/>
  <c r="J215" i="33"/>
  <c r="G64" i="43" s="1"/>
  <c r="I215" i="33"/>
  <c r="F64" i="43" s="1"/>
  <c r="E64" i="43"/>
  <c r="D64" i="43"/>
  <c r="C64" i="43"/>
  <c r="B64" i="43"/>
  <c r="M214" i="33"/>
  <c r="J63" i="43" s="1"/>
  <c r="L214" i="33"/>
  <c r="I63" i="43" s="1"/>
  <c r="K214" i="33"/>
  <c r="H63" i="43" s="1"/>
  <c r="J214" i="33"/>
  <c r="G63" i="43" s="1"/>
  <c r="I214" i="33"/>
  <c r="F63" i="43" s="1"/>
  <c r="E63" i="43"/>
  <c r="D63" i="43"/>
  <c r="C63" i="43"/>
  <c r="B63" i="43"/>
  <c r="M213" i="33"/>
  <c r="L213" i="33"/>
  <c r="K213" i="33"/>
  <c r="J213" i="33"/>
  <c r="I213" i="33"/>
  <c r="M212" i="33"/>
  <c r="J61" i="43" s="1"/>
  <c r="L212" i="33"/>
  <c r="I61" i="43" s="1"/>
  <c r="K212" i="33"/>
  <c r="H61" i="43" s="1"/>
  <c r="J212" i="33"/>
  <c r="G61" i="43" s="1"/>
  <c r="I212" i="33"/>
  <c r="F61" i="43" s="1"/>
  <c r="E61" i="43"/>
  <c r="D61" i="43"/>
  <c r="C61" i="43"/>
  <c r="M204" i="33"/>
  <c r="J53" i="43" s="1"/>
  <c r="L204" i="33"/>
  <c r="I53" i="43" s="1"/>
  <c r="K204" i="33"/>
  <c r="H53" i="43" s="1"/>
  <c r="J204" i="33"/>
  <c r="G53" i="43" s="1"/>
  <c r="I204" i="33"/>
  <c r="F53" i="43" s="1"/>
  <c r="E53" i="43"/>
  <c r="D53" i="43"/>
  <c r="C53" i="43"/>
  <c r="B204" i="33"/>
  <c r="M202" i="33"/>
  <c r="J51" i="43" s="1"/>
  <c r="L202" i="33"/>
  <c r="I51" i="43" s="1"/>
  <c r="K202" i="33"/>
  <c r="H51" i="43" s="1"/>
  <c r="J202" i="33"/>
  <c r="G51" i="43" s="1"/>
  <c r="I202" i="33"/>
  <c r="F51" i="43" s="1"/>
  <c r="E51" i="43"/>
  <c r="D51" i="43"/>
  <c r="C51" i="43"/>
  <c r="B202" i="33"/>
  <c r="M200" i="33"/>
  <c r="J49" i="43" s="1"/>
  <c r="L200" i="33"/>
  <c r="I49" i="43" s="1"/>
  <c r="K200" i="33"/>
  <c r="H49" i="43" s="1"/>
  <c r="J200" i="33"/>
  <c r="G49" i="43" s="1"/>
  <c r="I200" i="33"/>
  <c r="F49" i="43" s="1"/>
  <c r="E49" i="43"/>
  <c r="D49" i="43"/>
  <c r="C49" i="43"/>
  <c r="B200" i="33"/>
  <c r="M198" i="33"/>
  <c r="L198" i="33"/>
  <c r="K198" i="33"/>
  <c r="J198" i="33"/>
  <c r="I198" i="33"/>
  <c r="B198" i="33"/>
  <c r="M196" i="33"/>
  <c r="J45" i="43" s="1"/>
  <c r="L196" i="33"/>
  <c r="I45" i="43" s="1"/>
  <c r="K196" i="33"/>
  <c r="H45" i="43" s="1"/>
  <c r="J196" i="33"/>
  <c r="G45" i="43" s="1"/>
  <c r="I196" i="33"/>
  <c r="F45" i="43" s="1"/>
  <c r="E45" i="43"/>
  <c r="D45" i="43"/>
  <c r="C45" i="43"/>
  <c r="B196" i="33"/>
  <c r="M169" i="33"/>
  <c r="J18" i="43" s="1"/>
  <c r="L169" i="33"/>
  <c r="I18" i="43" s="1"/>
  <c r="K169" i="33"/>
  <c r="H18" i="43" s="1"/>
  <c r="J169" i="33"/>
  <c r="G18" i="43" s="1"/>
  <c r="I169" i="33"/>
  <c r="F18" i="43" s="1"/>
  <c r="E18" i="43"/>
  <c r="D18" i="43"/>
  <c r="C18" i="43"/>
  <c r="M167" i="33"/>
  <c r="J16" i="43" s="1"/>
  <c r="L167" i="33"/>
  <c r="I16" i="43" s="1"/>
  <c r="K167" i="33"/>
  <c r="H16" i="43" s="1"/>
  <c r="J167" i="33"/>
  <c r="G16" i="43" s="1"/>
  <c r="I167" i="33"/>
  <c r="F16" i="43" s="1"/>
  <c r="E16" i="43"/>
  <c r="D16" i="43"/>
  <c r="C16" i="43"/>
  <c r="B167" i="33"/>
  <c r="M165" i="33"/>
  <c r="J14" i="43" s="1"/>
  <c r="L165" i="33"/>
  <c r="I14" i="43" s="1"/>
  <c r="K165" i="33"/>
  <c r="H14" i="43" s="1"/>
  <c r="J165" i="33"/>
  <c r="G14" i="43" s="1"/>
  <c r="I165" i="33"/>
  <c r="F14" i="43" s="1"/>
  <c r="E14" i="43"/>
  <c r="D14" i="43"/>
  <c r="C14" i="43"/>
  <c r="B165" i="33"/>
  <c r="M163" i="33"/>
  <c r="J12" i="43" s="1"/>
  <c r="L163" i="33"/>
  <c r="I12" i="43" s="1"/>
  <c r="K163" i="33"/>
  <c r="H12" i="43" s="1"/>
  <c r="J163" i="33"/>
  <c r="G12" i="43" s="1"/>
  <c r="I163" i="33"/>
  <c r="F12" i="43" s="1"/>
  <c r="E12" i="43"/>
  <c r="D12" i="43"/>
  <c r="C12" i="43"/>
  <c r="B163" i="33"/>
  <c r="M160" i="33"/>
  <c r="J9" i="43" s="1"/>
  <c r="L160" i="33"/>
  <c r="I9" i="43" s="1"/>
  <c r="K160" i="33"/>
  <c r="H9" i="43" s="1"/>
  <c r="J160" i="33"/>
  <c r="G9" i="43" s="1"/>
  <c r="I160" i="33"/>
  <c r="F9" i="43" s="1"/>
  <c r="E9" i="43"/>
  <c r="D9" i="43"/>
  <c r="C9" i="43"/>
  <c r="B160" i="33"/>
  <c r="J6" i="43"/>
  <c r="I6" i="43"/>
  <c r="H6" i="43"/>
  <c r="G6" i="43"/>
  <c r="F6" i="43"/>
  <c r="E6" i="43"/>
  <c r="D6" i="43"/>
  <c r="C6" i="43"/>
  <c r="B6" i="43"/>
  <c r="J42" i="28"/>
  <c r="I42" i="28"/>
  <c r="H42" i="28"/>
  <c r="G42" i="28"/>
  <c r="F42" i="28"/>
  <c r="E42" i="28"/>
  <c r="D42" i="28"/>
  <c r="C42" i="28"/>
  <c r="B42" i="28"/>
  <c r="J41" i="28"/>
  <c r="I41" i="28"/>
  <c r="H41" i="28"/>
  <c r="G41" i="28"/>
  <c r="F41" i="28"/>
  <c r="E41" i="28"/>
  <c r="D41" i="28"/>
  <c r="C41" i="28"/>
  <c r="B41" i="28"/>
  <c r="J40" i="28"/>
  <c r="I40" i="28"/>
  <c r="H40" i="28"/>
  <c r="G40" i="28"/>
  <c r="F40" i="28"/>
  <c r="E40" i="28"/>
  <c r="D40" i="28"/>
  <c r="C40" i="28"/>
  <c r="B40" i="28"/>
  <c r="J39" i="28"/>
  <c r="I39" i="28"/>
  <c r="H39" i="28"/>
  <c r="G39" i="28"/>
  <c r="F39" i="28"/>
  <c r="E39" i="28"/>
  <c r="D39" i="28"/>
  <c r="C39" i="28"/>
  <c r="B39" i="28"/>
  <c r="J38" i="28"/>
  <c r="I38" i="28"/>
  <c r="H38" i="28"/>
  <c r="G38" i="28"/>
  <c r="F38" i="28"/>
  <c r="E38" i="28"/>
  <c r="D38" i="28"/>
  <c r="C38" i="28"/>
  <c r="B38" i="28"/>
  <c r="J30" i="28"/>
  <c r="I30" i="28"/>
  <c r="H30" i="28"/>
  <c r="G30" i="28"/>
  <c r="F30" i="28"/>
  <c r="E30" i="28"/>
  <c r="D30" i="28"/>
  <c r="C30" i="28"/>
  <c r="B30" i="28"/>
  <c r="J29" i="28"/>
  <c r="I29" i="28"/>
  <c r="H29" i="28"/>
  <c r="G29" i="28"/>
  <c r="F29" i="28"/>
  <c r="E29" i="28"/>
  <c r="D29" i="28"/>
  <c r="C29" i="28"/>
  <c r="B29" i="28"/>
  <c r="J28" i="28"/>
  <c r="I28" i="28"/>
  <c r="H28" i="28"/>
  <c r="G28" i="28"/>
  <c r="F28" i="28"/>
  <c r="E28" i="28"/>
  <c r="D28" i="28"/>
  <c r="C28" i="28"/>
  <c r="B28" i="28"/>
  <c r="J27" i="28"/>
  <c r="I27" i="28"/>
  <c r="H27" i="28"/>
  <c r="G27" i="28"/>
  <c r="F27" i="28"/>
  <c r="E27" i="28"/>
  <c r="D27" i="28"/>
  <c r="C27" i="28"/>
  <c r="B27" i="28"/>
  <c r="J26" i="28"/>
  <c r="I26" i="28"/>
  <c r="H26" i="28"/>
  <c r="G26" i="28"/>
  <c r="F26" i="28"/>
  <c r="E26" i="28"/>
  <c r="D26" i="28"/>
  <c r="C26" i="28"/>
  <c r="B26" i="28"/>
  <c r="D926" i="33" l="1"/>
  <c r="J59" i="28"/>
  <c r="I59" i="28"/>
  <c r="H59" i="28"/>
  <c r="G59" i="28"/>
  <c r="F59" i="28"/>
  <c r="E59" i="28"/>
  <c r="D59" i="28"/>
  <c r="C59" i="28"/>
  <c r="B59" i="28"/>
  <c r="J58" i="28"/>
  <c r="I58" i="28"/>
  <c r="H58" i="28"/>
  <c r="G58" i="28"/>
  <c r="F58" i="28"/>
  <c r="E58" i="28"/>
  <c r="D58" i="28"/>
  <c r="C58" i="28"/>
  <c r="B58" i="28"/>
  <c r="J57" i="28"/>
  <c r="I57" i="28"/>
  <c r="H57" i="28"/>
  <c r="G57" i="28"/>
  <c r="F57" i="28"/>
  <c r="E57" i="28"/>
  <c r="D57" i="28"/>
  <c r="C57" i="28"/>
  <c r="B57" i="28"/>
  <c r="J56" i="28"/>
  <c r="I56" i="28"/>
  <c r="H56" i="28"/>
  <c r="G56" i="28"/>
  <c r="F56" i="28"/>
  <c r="E56" i="28"/>
  <c r="D56" i="28"/>
  <c r="C56" i="28"/>
  <c r="B56" i="28"/>
  <c r="J55" i="28"/>
  <c r="I55" i="28"/>
  <c r="H55" i="28"/>
  <c r="G55" i="28"/>
  <c r="F55" i="28"/>
  <c r="E55" i="28"/>
  <c r="D55" i="28"/>
  <c r="C55" i="28"/>
  <c r="B55" i="28"/>
  <c r="J52" i="28"/>
  <c r="I52" i="28"/>
  <c r="H52" i="28"/>
  <c r="G52" i="28"/>
  <c r="F52" i="28"/>
  <c r="E52" i="28"/>
  <c r="D52" i="28"/>
  <c r="C52" i="28"/>
  <c r="B52" i="28"/>
  <c r="J50" i="28"/>
  <c r="I50" i="28"/>
  <c r="H50" i="28"/>
  <c r="G50" i="28"/>
  <c r="F50" i="28"/>
  <c r="E50" i="28"/>
  <c r="D50" i="28"/>
  <c r="C50" i="28"/>
  <c r="B50" i="28"/>
  <c r="J48" i="28"/>
  <c r="I48" i="28"/>
  <c r="H48" i="28"/>
  <c r="G48" i="28"/>
  <c r="F48" i="28"/>
  <c r="E48" i="28"/>
  <c r="D48" i="28"/>
  <c r="C48" i="28"/>
  <c r="B48" i="28"/>
  <c r="J46" i="28"/>
  <c r="I46" i="28"/>
  <c r="H46" i="28"/>
  <c r="G46" i="28"/>
  <c r="F46" i="28"/>
  <c r="E46" i="28"/>
  <c r="D46" i="28"/>
  <c r="C46" i="28"/>
  <c r="B46" i="28"/>
  <c r="J44" i="28"/>
  <c r="I44" i="28"/>
  <c r="H44" i="28"/>
  <c r="G44" i="28"/>
  <c r="F44" i="28"/>
  <c r="E44" i="28"/>
  <c r="D44" i="28"/>
  <c r="C44" i="28"/>
  <c r="B44" i="28"/>
  <c r="J36" i="28"/>
  <c r="I36" i="28"/>
  <c r="H36" i="28"/>
  <c r="G36" i="28"/>
  <c r="F36" i="28"/>
  <c r="E36" i="28"/>
  <c r="D36" i="28"/>
  <c r="C36" i="28"/>
  <c r="B36" i="28"/>
  <c r="J35" i="28"/>
  <c r="I35" i="28"/>
  <c r="H35" i="28"/>
  <c r="G35" i="28"/>
  <c r="F35" i="28"/>
  <c r="E35" i="28"/>
  <c r="D35" i="28"/>
  <c r="C35" i="28"/>
  <c r="B35" i="28"/>
  <c r="J34" i="28"/>
  <c r="I34" i="28"/>
  <c r="H34" i="28"/>
  <c r="G34" i="28"/>
  <c r="F34" i="28"/>
  <c r="E34" i="28"/>
  <c r="D34" i="28"/>
  <c r="C34" i="28"/>
  <c r="B34" i="28"/>
  <c r="J33" i="28"/>
  <c r="I33" i="28"/>
  <c r="H33" i="28"/>
  <c r="G33" i="28"/>
  <c r="F33" i="28"/>
  <c r="E33" i="28"/>
  <c r="D33" i="28"/>
  <c r="C33" i="28"/>
  <c r="B33" i="28"/>
  <c r="J32" i="28"/>
  <c r="I32" i="28"/>
  <c r="H32" i="28"/>
  <c r="G32" i="28"/>
  <c r="F32" i="28"/>
  <c r="E32" i="28"/>
  <c r="D32" i="28"/>
  <c r="C32" i="28"/>
  <c r="B32" i="28"/>
  <c r="J24" i="28"/>
  <c r="I24" i="28"/>
  <c r="H24" i="28"/>
  <c r="G24" i="28"/>
  <c r="F24" i="28"/>
  <c r="E24" i="28"/>
  <c r="D24" i="28"/>
  <c r="C24" i="28"/>
  <c r="B24" i="28"/>
  <c r="J23" i="28"/>
  <c r="I23" i="28"/>
  <c r="H23" i="28"/>
  <c r="G23" i="28"/>
  <c r="F23" i="28"/>
  <c r="E23" i="28"/>
  <c r="D23" i="28"/>
  <c r="C23" i="28"/>
  <c r="B23" i="28"/>
  <c r="J22" i="28"/>
  <c r="I22" i="28"/>
  <c r="H22" i="28"/>
  <c r="G22" i="28"/>
  <c r="F22" i="28"/>
  <c r="E22" i="28"/>
  <c r="D22" i="28"/>
  <c r="C22" i="28"/>
  <c r="B22" i="28"/>
  <c r="J21" i="28"/>
  <c r="I21" i="28"/>
  <c r="H21" i="28"/>
  <c r="G21" i="28"/>
  <c r="F21" i="28"/>
  <c r="E21" i="28"/>
  <c r="D21" i="28"/>
  <c r="C21" i="28"/>
  <c r="B21" i="28"/>
  <c r="J20" i="28"/>
  <c r="I20" i="28"/>
  <c r="H20" i="28"/>
  <c r="G20" i="28"/>
  <c r="F20" i="28"/>
  <c r="E20" i="28"/>
  <c r="D20" i="28"/>
  <c r="C20" i="28"/>
  <c r="B20" i="28"/>
  <c r="J17" i="28"/>
  <c r="I17" i="28"/>
  <c r="H17" i="28"/>
  <c r="G17" i="28"/>
  <c r="F17" i="28"/>
  <c r="E17" i="28"/>
  <c r="D17" i="28"/>
  <c r="C17" i="28"/>
  <c r="B17" i="28"/>
  <c r="J15" i="28"/>
  <c r="I15" i="28"/>
  <c r="H15" i="28"/>
  <c r="G15" i="28"/>
  <c r="F15" i="28"/>
  <c r="E15" i="28"/>
  <c r="D15" i="28"/>
  <c r="C15" i="28"/>
  <c r="B15" i="28"/>
  <c r="J13" i="28"/>
  <c r="I13" i="28"/>
  <c r="H13" i="28"/>
  <c r="G13" i="28"/>
  <c r="F13" i="28"/>
  <c r="E13" i="28"/>
  <c r="D13" i="28"/>
  <c r="C13" i="28"/>
  <c r="B13" i="28"/>
  <c r="J11" i="28"/>
  <c r="I11" i="28"/>
  <c r="H11" i="28"/>
  <c r="G11" i="28"/>
  <c r="F11" i="28"/>
  <c r="E11" i="28"/>
  <c r="D11" i="28"/>
  <c r="C11" i="28"/>
  <c r="B11" i="28"/>
  <c r="J8" i="28"/>
  <c r="I8" i="28"/>
  <c r="H8" i="28"/>
  <c r="G8" i="28"/>
  <c r="F8" i="28"/>
  <c r="E8" i="28"/>
  <c r="D8" i="28"/>
  <c r="C8" i="28"/>
  <c r="B8" i="28"/>
  <c r="J6" i="28"/>
  <c r="I6" i="28"/>
  <c r="H6" i="28"/>
  <c r="G6" i="28"/>
  <c r="F6" i="28"/>
  <c r="E6" i="28"/>
  <c r="D6" i="28"/>
  <c r="C6" i="28"/>
  <c r="B6" i="28"/>
  <c r="M150" i="33"/>
  <c r="L150" i="33"/>
  <c r="K150" i="33"/>
  <c r="J150" i="33"/>
  <c r="I150" i="33"/>
  <c r="M149" i="33"/>
  <c r="L149" i="33"/>
  <c r="K149" i="33"/>
  <c r="J149" i="33"/>
  <c r="I149" i="33"/>
  <c r="M148" i="33"/>
  <c r="L148" i="33"/>
  <c r="K148" i="33"/>
  <c r="J148" i="33"/>
  <c r="I148" i="33"/>
  <c r="M147" i="33"/>
  <c r="L147" i="33"/>
  <c r="K147" i="33"/>
  <c r="J147" i="33"/>
  <c r="I147" i="33"/>
  <c r="M146" i="33"/>
  <c r="L146" i="33"/>
  <c r="K146" i="33"/>
  <c r="J146" i="33"/>
  <c r="I146" i="33"/>
  <c r="B62" i="28"/>
  <c r="M138" i="33"/>
  <c r="L138" i="33"/>
  <c r="K138" i="33"/>
  <c r="J138" i="33"/>
  <c r="I138" i="33"/>
  <c r="M136" i="33"/>
  <c r="L136" i="33"/>
  <c r="K136" i="33"/>
  <c r="J136" i="33"/>
  <c r="I136" i="33"/>
  <c r="M134" i="33"/>
  <c r="L134" i="33"/>
  <c r="K134" i="33"/>
  <c r="J134" i="33"/>
  <c r="I134" i="33"/>
  <c r="M132" i="33"/>
  <c r="L132" i="33"/>
  <c r="K132" i="33"/>
  <c r="J132" i="33"/>
  <c r="I132" i="33"/>
  <c r="M130" i="33"/>
  <c r="L130" i="33"/>
  <c r="K130" i="33"/>
  <c r="J130" i="33"/>
  <c r="I130" i="33"/>
  <c r="M103" i="33"/>
  <c r="L103" i="33"/>
  <c r="K103" i="33"/>
  <c r="J103" i="33"/>
  <c r="I103" i="33"/>
  <c r="M101" i="33"/>
  <c r="L101" i="33"/>
  <c r="K101" i="33"/>
  <c r="J101" i="33"/>
  <c r="I101" i="33"/>
  <c r="M99" i="33"/>
  <c r="L99" i="33"/>
  <c r="K99" i="33"/>
  <c r="J99" i="33"/>
  <c r="I99" i="33"/>
  <c r="M97" i="33"/>
  <c r="L97" i="33"/>
  <c r="K97" i="33"/>
  <c r="J97" i="33"/>
  <c r="I97" i="33"/>
  <c r="M94" i="33"/>
  <c r="L94" i="33"/>
  <c r="K94" i="33"/>
  <c r="J94" i="33"/>
  <c r="I94" i="33"/>
  <c r="I58" i="29"/>
  <c r="H58" i="29"/>
  <c r="G58" i="29"/>
  <c r="F58" i="29"/>
  <c r="E58" i="29"/>
  <c r="D58" i="29"/>
  <c r="C58" i="29"/>
  <c r="B58" i="29"/>
  <c r="P57" i="29"/>
  <c r="O57" i="29"/>
  <c r="N57" i="29"/>
  <c r="M57" i="29"/>
  <c r="L57" i="29"/>
  <c r="K57" i="29"/>
  <c r="I57" i="29"/>
  <c r="H57" i="29"/>
  <c r="G57" i="29"/>
  <c r="F57" i="29"/>
  <c r="E57" i="29"/>
  <c r="D57" i="29"/>
  <c r="C57" i="29"/>
  <c r="B57" i="29"/>
  <c r="I56" i="29"/>
  <c r="H56" i="29"/>
  <c r="G56" i="29"/>
  <c r="F56" i="29"/>
  <c r="E56" i="29"/>
  <c r="D56" i="29"/>
  <c r="C56" i="29"/>
  <c r="B56" i="29"/>
  <c r="P55" i="29"/>
  <c r="O55" i="29"/>
  <c r="N55" i="29"/>
  <c r="M55" i="29"/>
  <c r="L55" i="29"/>
  <c r="K55" i="29"/>
  <c r="I55" i="29"/>
  <c r="H55" i="29"/>
  <c r="G55" i="29"/>
  <c r="F55" i="29"/>
  <c r="E55" i="29"/>
  <c r="D55" i="29"/>
  <c r="C55" i="29"/>
  <c r="B55" i="29"/>
  <c r="I54" i="29"/>
  <c r="H54" i="29"/>
  <c r="G54" i="29"/>
  <c r="F54" i="29"/>
  <c r="E54" i="29"/>
  <c r="D54" i="29"/>
  <c r="C54" i="29"/>
  <c r="B54" i="29"/>
  <c r="P53" i="29"/>
  <c r="O53" i="29"/>
  <c r="N53" i="29"/>
  <c r="M53" i="29"/>
  <c r="L53" i="29"/>
  <c r="K53" i="29"/>
  <c r="I53" i="29"/>
  <c r="H53" i="29"/>
  <c r="G53" i="29"/>
  <c r="F53" i="29"/>
  <c r="E53" i="29"/>
  <c r="D53" i="29"/>
  <c r="C53" i="29"/>
  <c r="B53" i="29"/>
  <c r="I52" i="29"/>
  <c r="H52" i="29"/>
  <c r="G52" i="29"/>
  <c r="F52" i="29"/>
  <c r="E52" i="29"/>
  <c r="D52" i="29"/>
  <c r="C52" i="29"/>
  <c r="B52" i="29"/>
  <c r="P51" i="29"/>
  <c r="O51" i="29"/>
  <c r="N51" i="29"/>
  <c r="M51" i="29"/>
  <c r="L51" i="29"/>
  <c r="K51" i="29"/>
  <c r="I51" i="29"/>
  <c r="H51" i="29"/>
  <c r="G51" i="29"/>
  <c r="F51" i="29"/>
  <c r="E51" i="29"/>
  <c r="D51" i="29"/>
  <c r="C51" i="29"/>
  <c r="B51" i="29"/>
  <c r="I50" i="29"/>
  <c r="H50" i="29"/>
  <c r="G50" i="29"/>
  <c r="F50" i="29"/>
  <c r="E50" i="29"/>
  <c r="D50" i="29"/>
  <c r="C50" i="29"/>
  <c r="B50" i="29"/>
  <c r="P49" i="29"/>
  <c r="O49" i="29"/>
  <c r="N49" i="29"/>
  <c r="M49" i="29"/>
  <c r="L49" i="29"/>
  <c r="K49" i="29"/>
  <c r="I49" i="29"/>
  <c r="H49" i="29"/>
  <c r="G49" i="29"/>
  <c r="F49" i="29"/>
  <c r="E49" i="29"/>
  <c r="D49" i="29"/>
  <c r="C49" i="29"/>
  <c r="B49" i="29"/>
  <c r="B67" i="33"/>
  <c r="B65" i="33"/>
  <c r="B63" i="33"/>
  <c r="B61" i="33"/>
  <c r="B59" i="33"/>
  <c r="U67" i="33"/>
  <c r="P58" i="29" s="1"/>
  <c r="O58" i="29"/>
  <c r="N58" i="29"/>
  <c r="M58" i="29"/>
  <c r="L58" i="29"/>
  <c r="K58" i="29"/>
  <c r="U65" i="33"/>
  <c r="P56" i="29" s="1"/>
  <c r="O56" i="29"/>
  <c r="N56" i="29"/>
  <c r="M56" i="29"/>
  <c r="L56" i="29"/>
  <c r="K56" i="29"/>
  <c r="U63" i="33"/>
  <c r="P54" i="29" s="1"/>
  <c r="O54" i="29"/>
  <c r="N54" i="29"/>
  <c r="M54" i="29"/>
  <c r="L54" i="29"/>
  <c r="K54" i="29"/>
  <c r="U61" i="33"/>
  <c r="P52" i="29" s="1"/>
  <c r="O52" i="29"/>
  <c r="N52" i="29"/>
  <c r="M52" i="29"/>
  <c r="L52" i="29"/>
  <c r="K52" i="29"/>
  <c r="U59" i="33"/>
  <c r="P50" i="29" s="1"/>
  <c r="O50" i="29"/>
  <c r="N50" i="29"/>
  <c r="M50" i="29"/>
  <c r="L50" i="29"/>
  <c r="K50" i="29"/>
  <c r="B49" i="43" l="1"/>
  <c r="B53" i="43"/>
  <c r="B14" i="43"/>
  <c r="B18" i="43"/>
  <c r="B45" i="43"/>
  <c r="B9" i="43"/>
  <c r="B51" i="43"/>
  <c r="B12" i="43"/>
  <c r="B16" i="43"/>
  <c r="B61" i="28"/>
  <c r="J45" i="28"/>
  <c r="J47" i="28"/>
  <c r="J49" i="28"/>
  <c r="J51" i="28"/>
  <c r="J53" i="28"/>
  <c r="F61" i="28"/>
  <c r="F62" i="28"/>
  <c r="F63" i="28"/>
  <c r="F64" i="28"/>
  <c r="F65" i="28"/>
  <c r="D9" i="28"/>
  <c r="C12" i="28"/>
  <c r="J14" i="28"/>
  <c r="I16" i="28"/>
  <c r="H18" i="28"/>
  <c r="C45" i="28"/>
  <c r="C47" i="28"/>
  <c r="C49" i="28"/>
  <c r="C51" i="28"/>
  <c r="C53" i="28"/>
  <c r="G61" i="28"/>
  <c r="G62" i="28"/>
  <c r="G63" i="28"/>
  <c r="G64" i="28"/>
  <c r="G65" i="28"/>
  <c r="E9" i="28"/>
  <c r="D12" i="28"/>
  <c r="C14" i="28"/>
  <c r="J16" i="28"/>
  <c r="I18" i="28"/>
  <c r="D45" i="28"/>
  <c r="D47" i="28"/>
  <c r="D49" i="28"/>
  <c r="D51" i="28"/>
  <c r="D53" i="28"/>
  <c r="B63" i="28"/>
  <c r="H61" i="28"/>
  <c r="H62" i="28"/>
  <c r="H63" i="28"/>
  <c r="H64" i="28"/>
  <c r="H65" i="28"/>
  <c r="F9" i="28"/>
  <c r="E12" i="28"/>
  <c r="D14" i="28"/>
  <c r="C16" i="28"/>
  <c r="J18" i="28"/>
  <c r="E45" i="28"/>
  <c r="E47" i="28"/>
  <c r="E49" i="28"/>
  <c r="E51" i="28"/>
  <c r="E53" i="28"/>
  <c r="B64" i="28"/>
  <c r="I61" i="28"/>
  <c r="I62" i="28"/>
  <c r="I63" i="28"/>
  <c r="I64" i="28"/>
  <c r="I65" i="28"/>
  <c r="G9" i="28"/>
  <c r="F12" i="28"/>
  <c r="E14" i="28"/>
  <c r="D16" i="28"/>
  <c r="C18" i="28"/>
  <c r="F45" i="28"/>
  <c r="F47" i="28"/>
  <c r="F49" i="28"/>
  <c r="F51" i="28"/>
  <c r="F53" i="28"/>
  <c r="B65" i="28"/>
  <c r="J61" i="28"/>
  <c r="J62" i="28"/>
  <c r="J63" i="28"/>
  <c r="J64" i="28"/>
  <c r="J65" i="28"/>
  <c r="H9" i="28"/>
  <c r="G12" i="28"/>
  <c r="F14" i="28"/>
  <c r="E16" i="28"/>
  <c r="D18" i="28"/>
  <c r="G45" i="28"/>
  <c r="G47" i="28"/>
  <c r="G49" i="28"/>
  <c r="G51" i="28"/>
  <c r="G53" i="28"/>
  <c r="C61" i="28"/>
  <c r="C62" i="28"/>
  <c r="C63" i="28"/>
  <c r="C64" i="28"/>
  <c r="C65" i="28"/>
  <c r="I9" i="28"/>
  <c r="H12" i="28"/>
  <c r="G14" i="28"/>
  <c r="F16" i="28"/>
  <c r="E18" i="28"/>
  <c r="H45" i="28"/>
  <c r="H47" i="28"/>
  <c r="H49" i="28"/>
  <c r="H51" i="28"/>
  <c r="H53" i="28"/>
  <c r="D61" i="28"/>
  <c r="D62" i="28"/>
  <c r="D63" i="28"/>
  <c r="D64" i="28"/>
  <c r="D65" i="28"/>
  <c r="J9" i="28"/>
  <c r="I12" i="28"/>
  <c r="H14" i="28"/>
  <c r="G16" i="28"/>
  <c r="F18" i="28"/>
  <c r="I45" i="28"/>
  <c r="I47" i="28"/>
  <c r="I49" i="28"/>
  <c r="I51" i="28"/>
  <c r="I53" i="28"/>
  <c r="E61" i="28"/>
  <c r="E62" i="28"/>
  <c r="E63" i="28"/>
  <c r="E64" i="28"/>
  <c r="E65" i="28"/>
  <c r="C9" i="28"/>
  <c r="J12" i="28"/>
  <c r="I14" i="28"/>
  <c r="H16" i="28"/>
  <c r="G18" i="28"/>
  <c r="N61" i="33"/>
  <c r="N63" i="33"/>
  <c r="N59" i="33"/>
  <c r="N65" i="33"/>
  <c r="N67" i="33"/>
  <c r="B138" i="33"/>
  <c r="B136" i="33"/>
  <c r="B134" i="33"/>
  <c r="B132" i="33"/>
  <c r="B130" i="33"/>
  <c r="B94" i="33"/>
  <c r="B103" i="33"/>
  <c r="B101" i="33"/>
  <c r="B99" i="33"/>
  <c r="B97" i="33"/>
  <c r="J67" i="6"/>
  <c r="I67" i="6"/>
  <c r="H67" i="6"/>
  <c r="G67" i="6"/>
  <c r="F67" i="6"/>
  <c r="E67" i="6"/>
  <c r="D67" i="6"/>
  <c r="C67" i="6"/>
  <c r="B67" i="6"/>
  <c r="J65" i="6"/>
  <c r="I65" i="6"/>
  <c r="H65" i="6"/>
  <c r="G65" i="6"/>
  <c r="F65" i="6"/>
  <c r="E65" i="6"/>
  <c r="D65" i="6"/>
  <c r="C65" i="6"/>
  <c r="B65" i="6"/>
  <c r="M924" i="33"/>
  <c r="J68" i="6" s="1"/>
  <c r="L924" i="33"/>
  <c r="I68" i="6" s="1"/>
  <c r="K924" i="33"/>
  <c r="H68" i="6" s="1"/>
  <c r="J924" i="33"/>
  <c r="G68" i="6" s="1"/>
  <c r="I924" i="33"/>
  <c r="F68" i="6" s="1"/>
  <c r="E68" i="6"/>
  <c r="D68" i="6"/>
  <c r="C68" i="6"/>
  <c r="M922" i="33"/>
  <c r="J66" i="6" s="1"/>
  <c r="L922" i="33"/>
  <c r="I66" i="6" s="1"/>
  <c r="K922" i="33"/>
  <c r="H66" i="6" s="1"/>
  <c r="J922" i="33"/>
  <c r="G66" i="6" s="1"/>
  <c r="I922" i="33"/>
  <c r="F66" i="6" s="1"/>
  <c r="E63" i="6"/>
  <c r="D66" i="6"/>
  <c r="J60" i="6"/>
  <c r="I60" i="6"/>
  <c r="H60" i="6"/>
  <c r="G60" i="6"/>
  <c r="F60" i="6"/>
  <c r="E60" i="6"/>
  <c r="D60" i="6"/>
  <c r="C60" i="6"/>
  <c r="B60" i="6"/>
  <c r="J58" i="6"/>
  <c r="I58" i="6"/>
  <c r="H58" i="6"/>
  <c r="G58" i="6"/>
  <c r="F58" i="6"/>
  <c r="E58" i="6"/>
  <c r="D58" i="6"/>
  <c r="C58" i="6"/>
  <c r="B58" i="6"/>
  <c r="J55" i="6"/>
  <c r="I55" i="6"/>
  <c r="H55" i="6"/>
  <c r="G55" i="6"/>
  <c r="F55" i="6"/>
  <c r="E55" i="6"/>
  <c r="D55" i="6"/>
  <c r="C55" i="6"/>
  <c r="B55" i="6"/>
  <c r="J53" i="6"/>
  <c r="I53" i="6"/>
  <c r="H53" i="6"/>
  <c r="G53" i="6"/>
  <c r="F53" i="6"/>
  <c r="E53" i="6"/>
  <c r="D53" i="6"/>
  <c r="C53" i="6"/>
  <c r="B53" i="6"/>
  <c r="J51" i="6"/>
  <c r="I51" i="6"/>
  <c r="H51" i="6"/>
  <c r="G51" i="6"/>
  <c r="F51" i="6"/>
  <c r="E51" i="6"/>
  <c r="D51" i="6"/>
  <c r="C51" i="6"/>
  <c r="B51" i="6"/>
  <c r="J49" i="6"/>
  <c r="I49" i="6"/>
  <c r="H49" i="6"/>
  <c r="G49" i="6"/>
  <c r="F49" i="6"/>
  <c r="E49" i="6"/>
  <c r="D49" i="6"/>
  <c r="C49" i="6"/>
  <c r="B49" i="6"/>
  <c r="J47" i="6"/>
  <c r="I47" i="6"/>
  <c r="H47" i="6"/>
  <c r="G47" i="6"/>
  <c r="F47" i="6"/>
  <c r="E47" i="6"/>
  <c r="D47" i="6"/>
  <c r="C47" i="6"/>
  <c r="B47" i="6"/>
  <c r="J45" i="6"/>
  <c r="I45" i="6"/>
  <c r="H45" i="6"/>
  <c r="G45" i="6"/>
  <c r="F45" i="6"/>
  <c r="E45" i="6"/>
  <c r="D45" i="6"/>
  <c r="C45" i="6"/>
  <c r="B45" i="6"/>
  <c r="J42" i="6"/>
  <c r="I42" i="6"/>
  <c r="H42" i="6"/>
  <c r="G42" i="6"/>
  <c r="F42" i="6"/>
  <c r="E42" i="6"/>
  <c r="D42" i="6"/>
  <c r="C42" i="6"/>
  <c r="B42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3" i="6"/>
  <c r="I33" i="6"/>
  <c r="H33" i="6"/>
  <c r="G33" i="6"/>
  <c r="F33" i="6"/>
  <c r="E33" i="6"/>
  <c r="D33" i="6"/>
  <c r="C33" i="6"/>
  <c r="B33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4" i="6"/>
  <c r="I24" i="6"/>
  <c r="H24" i="6"/>
  <c r="G24" i="6"/>
  <c r="F24" i="6"/>
  <c r="E24" i="6"/>
  <c r="D24" i="6"/>
  <c r="C24" i="6"/>
  <c r="B24" i="6"/>
  <c r="J21" i="6"/>
  <c r="I21" i="6"/>
  <c r="H21" i="6"/>
  <c r="G21" i="6"/>
  <c r="F21" i="6"/>
  <c r="E21" i="6"/>
  <c r="D21" i="6"/>
  <c r="C21" i="6"/>
  <c r="B21" i="6"/>
  <c r="J19" i="6"/>
  <c r="I19" i="6"/>
  <c r="H19" i="6"/>
  <c r="G19" i="6"/>
  <c r="F19" i="6"/>
  <c r="E19" i="6"/>
  <c r="D19" i="6"/>
  <c r="C19" i="6"/>
  <c r="B19" i="6"/>
  <c r="J17" i="6"/>
  <c r="I17" i="6"/>
  <c r="H17" i="6"/>
  <c r="G17" i="6"/>
  <c r="F17" i="6"/>
  <c r="E17" i="6"/>
  <c r="D17" i="6"/>
  <c r="C17" i="6"/>
  <c r="B17" i="6"/>
  <c r="J15" i="6"/>
  <c r="I15" i="6"/>
  <c r="H15" i="6"/>
  <c r="G15" i="6"/>
  <c r="F15" i="6"/>
  <c r="E15" i="6"/>
  <c r="D15" i="6"/>
  <c r="C15" i="6"/>
  <c r="B15" i="6"/>
  <c r="J13" i="6"/>
  <c r="I13" i="6"/>
  <c r="H13" i="6"/>
  <c r="G13" i="6"/>
  <c r="F13" i="6"/>
  <c r="E13" i="6"/>
  <c r="D13" i="6"/>
  <c r="C13" i="6"/>
  <c r="B13" i="6"/>
  <c r="J11" i="6"/>
  <c r="I11" i="6"/>
  <c r="H11" i="6"/>
  <c r="G11" i="6"/>
  <c r="F11" i="6"/>
  <c r="E11" i="6"/>
  <c r="D11" i="6"/>
  <c r="C11" i="6"/>
  <c r="B11" i="6"/>
  <c r="J8" i="6"/>
  <c r="I8" i="6"/>
  <c r="H8" i="6"/>
  <c r="G8" i="6"/>
  <c r="F8" i="6"/>
  <c r="E8" i="6"/>
  <c r="D8" i="6"/>
  <c r="C8" i="6"/>
  <c r="B8" i="6"/>
  <c r="J6" i="6"/>
  <c r="I6" i="6"/>
  <c r="H6" i="6"/>
  <c r="G6" i="6"/>
  <c r="F6" i="6"/>
  <c r="E6" i="6"/>
  <c r="D6" i="6"/>
  <c r="C6" i="6"/>
  <c r="B6" i="6"/>
  <c r="B14" i="28" l="1"/>
  <c r="B16" i="28"/>
  <c r="B45" i="28"/>
  <c r="B47" i="28"/>
  <c r="B18" i="28"/>
  <c r="B49" i="28"/>
  <c r="B9" i="28"/>
  <c r="B51" i="28"/>
  <c r="B12" i="28"/>
  <c r="B53" i="28"/>
  <c r="I919" i="33"/>
  <c r="F63" i="6" s="1"/>
  <c r="K919" i="33"/>
  <c r="H63" i="6" s="1"/>
  <c r="J919" i="33"/>
  <c r="G63" i="6" s="1"/>
  <c r="L919" i="33"/>
  <c r="I63" i="6" s="1"/>
  <c r="C66" i="6"/>
  <c r="E66" i="6"/>
  <c r="D64" i="6"/>
  <c r="B68" i="6"/>
  <c r="C919" i="33"/>
  <c r="D920" i="33" s="1"/>
  <c r="M919" i="33"/>
  <c r="C63" i="6"/>
  <c r="B71" i="6"/>
  <c r="I920" i="33" l="1"/>
  <c r="F64" i="6" s="1"/>
  <c r="J920" i="33"/>
  <c r="G64" i="6" s="1"/>
  <c r="L920" i="33"/>
  <c r="I64" i="6" s="1"/>
  <c r="K920" i="33"/>
  <c r="H64" i="6" s="1"/>
  <c r="D63" i="6"/>
  <c r="E64" i="6"/>
  <c r="M920" i="33"/>
  <c r="J64" i="6" s="1"/>
  <c r="J63" i="6"/>
  <c r="B66" i="6"/>
  <c r="B70" i="6"/>
  <c r="M928" i="33"/>
  <c r="J72" i="6" s="1"/>
  <c r="L928" i="33"/>
  <c r="I72" i="6" s="1"/>
  <c r="K928" i="33"/>
  <c r="H72" i="6" s="1"/>
  <c r="J928" i="33"/>
  <c r="G72" i="6" s="1"/>
  <c r="I928" i="33"/>
  <c r="F72" i="6" s="1"/>
  <c r="E72" i="6"/>
  <c r="D72" i="6"/>
  <c r="C72" i="6"/>
  <c r="M927" i="33"/>
  <c r="J71" i="6" s="1"/>
  <c r="L927" i="33"/>
  <c r="I71" i="6" s="1"/>
  <c r="K927" i="33"/>
  <c r="H71" i="6" s="1"/>
  <c r="J927" i="33"/>
  <c r="G71" i="6" s="1"/>
  <c r="I927" i="33"/>
  <c r="F71" i="6" s="1"/>
  <c r="E71" i="6"/>
  <c r="D71" i="6"/>
  <c r="C71" i="6"/>
  <c r="M926" i="33"/>
  <c r="J70" i="6" s="1"/>
  <c r="L926" i="33"/>
  <c r="I70" i="6" s="1"/>
  <c r="K926" i="33"/>
  <c r="H70" i="6" s="1"/>
  <c r="J926" i="33"/>
  <c r="G70" i="6" s="1"/>
  <c r="I926" i="33"/>
  <c r="F70" i="6" s="1"/>
  <c r="E70" i="6"/>
  <c r="D70" i="6"/>
  <c r="C70" i="6"/>
  <c r="B72" i="6"/>
  <c r="M917" i="33"/>
  <c r="J61" i="6" s="1"/>
  <c r="L917" i="33"/>
  <c r="I61" i="6" s="1"/>
  <c r="K917" i="33"/>
  <c r="H61" i="6" s="1"/>
  <c r="J917" i="33"/>
  <c r="G61" i="6" s="1"/>
  <c r="I917" i="33"/>
  <c r="F61" i="6" s="1"/>
  <c r="E61" i="6"/>
  <c r="D61" i="6"/>
  <c r="C61" i="6"/>
  <c r="M915" i="33"/>
  <c r="J59" i="6" s="1"/>
  <c r="L915" i="33"/>
  <c r="I59" i="6" s="1"/>
  <c r="K915" i="33"/>
  <c r="H59" i="6" s="1"/>
  <c r="J915" i="33"/>
  <c r="G59" i="6" s="1"/>
  <c r="I915" i="33"/>
  <c r="F59" i="6" s="1"/>
  <c r="E59" i="6"/>
  <c r="D59" i="6"/>
  <c r="C59" i="6"/>
  <c r="M912" i="33"/>
  <c r="J56" i="6" s="1"/>
  <c r="L912" i="33"/>
  <c r="I56" i="6" s="1"/>
  <c r="K912" i="33"/>
  <c r="H56" i="6" s="1"/>
  <c r="J912" i="33"/>
  <c r="G56" i="6" s="1"/>
  <c r="I912" i="33"/>
  <c r="F56" i="6" s="1"/>
  <c r="E56" i="6"/>
  <c r="D56" i="6"/>
  <c r="C56" i="6"/>
  <c r="M910" i="33"/>
  <c r="J54" i="6" s="1"/>
  <c r="L910" i="33"/>
  <c r="I54" i="6" s="1"/>
  <c r="K910" i="33"/>
  <c r="H54" i="6" s="1"/>
  <c r="J910" i="33"/>
  <c r="G54" i="6" s="1"/>
  <c r="I910" i="33"/>
  <c r="F54" i="6" s="1"/>
  <c r="E54" i="6"/>
  <c r="D54" i="6"/>
  <c r="C54" i="6"/>
  <c r="M908" i="33"/>
  <c r="J52" i="6" s="1"/>
  <c r="L908" i="33"/>
  <c r="I52" i="6" s="1"/>
  <c r="K908" i="33"/>
  <c r="H52" i="6" s="1"/>
  <c r="J908" i="33"/>
  <c r="G52" i="6" s="1"/>
  <c r="I908" i="33"/>
  <c r="F52" i="6" s="1"/>
  <c r="E52" i="6"/>
  <c r="D52" i="6"/>
  <c r="C52" i="6"/>
  <c r="M906" i="33"/>
  <c r="J50" i="6" s="1"/>
  <c r="L906" i="33"/>
  <c r="I50" i="6" s="1"/>
  <c r="K906" i="33"/>
  <c r="H50" i="6" s="1"/>
  <c r="J906" i="33"/>
  <c r="G50" i="6" s="1"/>
  <c r="I906" i="33"/>
  <c r="F50" i="6" s="1"/>
  <c r="E50" i="6"/>
  <c r="D50" i="6"/>
  <c r="C50" i="6"/>
  <c r="M904" i="33"/>
  <c r="J48" i="6" s="1"/>
  <c r="L904" i="33"/>
  <c r="I48" i="6" s="1"/>
  <c r="K904" i="33"/>
  <c r="H48" i="6" s="1"/>
  <c r="J904" i="33"/>
  <c r="G48" i="6" s="1"/>
  <c r="I904" i="33"/>
  <c r="F48" i="6" s="1"/>
  <c r="E48" i="6"/>
  <c r="D48" i="6"/>
  <c r="C48" i="6"/>
  <c r="M902" i="33"/>
  <c r="J46" i="6" s="1"/>
  <c r="L902" i="33"/>
  <c r="I46" i="6" s="1"/>
  <c r="K902" i="33"/>
  <c r="H46" i="6" s="1"/>
  <c r="J902" i="33"/>
  <c r="G46" i="6" s="1"/>
  <c r="I902" i="33"/>
  <c r="F46" i="6" s="1"/>
  <c r="E46" i="6"/>
  <c r="D46" i="6"/>
  <c r="C46" i="6"/>
  <c r="M899" i="33"/>
  <c r="J43" i="6" s="1"/>
  <c r="L899" i="33"/>
  <c r="I43" i="6" s="1"/>
  <c r="K899" i="33"/>
  <c r="H43" i="6" s="1"/>
  <c r="J899" i="33"/>
  <c r="G43" i="6" s="1"/>
  <c r="I899" i="33"/>
  <c r="F43" i="6" s="1"/>
  <c r="E43" i="6"/>
  <c r="D43" i="6"/>
  <c r="C43" i="6"/>
  <c r="M890" i="33"/>
  <c r="J34" i="6" s="1"/>
  <c r="L890" i="33"/>
  <c r="I34" i="6" s="1"/>
  <c r="K890" i="33"/>
  <c r="H34" i="6" s="1"/>
  <c r="J890" i="33"/>
  <c r="G34" i="6" s="1"/>
  <c r="I890" i="33"/>
  <c r="F34" i="6" s="1"/>
  <c r="E34" i="6"/>
  <c r="D34" i="6"/>
  <c r="C34" i="6"/>
  <c r="M881" i="33"/>
  <c r="J25" i="6" s="1"/>
  <c r="L881" i="33"/>
  <c r="I25" i="6" s="1"/>
  <c r="K881" i="33"/>
  <c r="H25" i="6" s="1"/>
  <c r="J881" i="33"/>
  <c r="G25" i="6" s="1"/>
  <c r="I881" i="33"/>
  <c r="F25" i="6" s="1"/>
  <c r="E25" i="6"/>
  <c r="D25" i="6"/>
  <c r="C25" i="6"/>
  <c r="M878" i="33"/>
  <c r="J22" i="6" s="1"/>
  <c r="L878" i="33"/>
  <c r="I22" i="6" s="1"/>
  <c r="K878" i="33"/>
  <c r="H22" i="6" s="1"/>
  <c r="J878" i="33"/>
  <c r="G22" i="6" s="1"/>
  <c r="I878" i="33"/>
  <c r="F22" i="6" s="1"/>
  <c r="E22" i="6"/>
  <c r="D22" i="6"/>
  <c r="C22" i="6"/>
  <c r="M876" i="33"/>
  <c r="J20" i="6" s="1"/>
  <c r="L876" i="33"/>
  <c r="I20" i="6" s="1"/>
  <c r="K876" i="33"/>
  <c r="H20" i="6" s="1"/>
  <c r="J876" i="33"/>
  <c r="G20" i="6" s="1"/>
  <c r="I876" i="33"/>
  <c r="F20" i="6" s="1"/>
  <c r="E20" i="6"/>
  <c r="D20" i="6"/>
  <c r="C20" i="6"/>
  <c r="M874" i="33"/>
  <c r="J18" i="6" s="1"/>
  <c r="L874" i="33"/>
  <c r="I18" i="6" s="1"/>
  <c r="K874" i="33"/>
  <c r="H18" i="6" s="1"/>
  <c r="J874" i="33"/>
  <c r="G18" i="6" s="1"/>
  <c r="I874" i="33"/>
  <c r="F18" i="6" s="1"/>
  <c r="E18" i="6"/>
  <c r="D18" i="6"/>
  <c r="C18" i="6"/>
  <c r="M872" i="33"/>
  <c r="J16" i="6" s="1"/>
  <c r="L872" i="33"/>
  <c r="I16" i="6" s="1"/>
  <c r="K872" i="33"/>
  <c r="H16" i="6" s="1"/>
  <c r="J872" i="33"/>
  <c r="G16" i="6" s="1"/>
  <c r="I872" i="33"/>
  <c r="F16" i="6" s="1"/>
  <c r="E16" i="6"/>
  <c r="D16" i="6"/>
  <c r="C16" i="6"/>
  <c r="M870" i="33"/>
  <c r="J14" i="6" s="1"/>
  <c r="L870" i="33"/>
  <c r="I14" i="6" s="1"/>
  <c r="K870" i="33"/>
  <c r="H14" i="6" s="1"/>
  <c r="J870" i="33"/>
  <c r="G14" i="6" s="1"/>
  <c r="I870" i="33"/>
  <c r="F14" i="6" s="1"/>
  <c r="E14" i="6"/>
  <c r="D14" i="6"/>
  <c r="C14" i="6"/>
  <c r="M868" i="33"/>
  <c r="J12" i="6" s="1"/>
  <c r="L868" i="33"/>
  <c r="I12" i="6" s="1"/>
  <c r="K868" i="33"/>
  <c r="H12" i="6" s="1"/>
  <c r="J868" i="33"/>
  <c r="G12" i="6" s="1"/>
  <c r="I868" i="33"/>
  <c r="F12" i="6" s="1"/>
  <c r="E12" i="6"/>
  <c r="D12" i="6"/>
  <c r="C12" i="6"/>
  <c r="M865" i="33"/>
  <c r="J9" i="6" s="1"/>
  <c r="L865" i="33"/>
  <c r="I9" i="6" s="1"/>
  <c r="K865" i="33"/>
  <c r="H9" i="6" s="1"/>
  <c r="J865" i="33"/>
  <c r="G9" i="6" s="1"/>
  <c r="I865" i="33"/>
  <c r="F9" i="6" s="1"/>
  <c r="E9" i="6"/>
  <c r="D9" i="6"/>
  <c r="C9" i="6"/>
  <c r="B9" i="6"/>
  <c r="B63" i="6" l="1"/>
  <c r="C64" i="6"/>
  <c r="B64" i="6"/>
  <c r="B61" i="6"/>
  <c r="B59" i="6"/>
  <c r="B50" i="6"/>
  <c r="B43" i="6"/>
  <c r="B52" i="6"/>
  <c r="B54" i="6"/>
  <c r="B46" i="6"/>
  <c r="B56" i="6"/>
  <c r="B48" i="6"/>
  <c r="B34" i="6"/>
  <c r="B25" i="6"/>
  <c r="B22" i="6"/>
  <c r="B20" i="6"/>
  <c r="B18" i="6"/>
  <c r="B16" i="6"/>
  <c r="B14" i="6"/>
  <c r="B12" i="6"/>
  <c r="I44" i="7"/>
  <c r="H44" i="7"/>
  <c r="G44" i="7"/>
  <c r="F44" i="7"/>
  <c r="E44" i="7"/>
  <c r="D44" i="7"/>
  <c r="C44" i="7"/>
  <c r="B44" i="7"/>
  <c r="I42" i="7"/>
  <c r="H42" i="7"/>
  <c r="G42" i="7"/>
  <c r="F42" i="7"/>
  <c r="E42" i="7"/>
  <c r="D42" i="7"/>
  <c r="C42" i="7"/>
  <c r="B42" i="7"/>
  <c r="P41" i="7"/>
  <c r="O41" i="7"/>
  <c r="N41" i="7"/>
  <c r="M41" i="7"/>
  <c r="L41" i="7"/>
  <c r="K41" i="7"/>
  <c r="I41" i="7"/>
  <c r="H41" i="7"/>
  <c r="G41" i="7"/>
  <c r="F41" i="7"/>
  <c r="E41" i="7"/>
  <c r="D41" i="7"/>
  <c r="C41" i="7"/>
  <c r="B41" i="7"/>
  <c r="I38" i="7"/>
  <c r="H38" i="7"/>
  <c r="G38" i="7"/>
  <c r="F38" i="7"/>
  <c r="E38" i="7"/>
  <c r="D38" i="7"/>
  <c r="C38" i="7"/>
  <c r="B38" i="7"/>
  <c r="P37" i="7"/>
  <c r="O37" i="7"/>
  <c r="N37" i="7"/>
  <c r="M37" i="7"/>
  <c r="L37" i="7"/>
  <c r="K37" i="7"/>
  <c r="I37" i="7"/>
  <c r="H37" i="7"/>
  <c r="G37" i="7"/>
  <c r="F37" i="7"/>
  <c r="E37" i="7"/>
  <c r="D37" i="7"/>
  <c r="C37" i="7"/>
  <c r="B37" i="7"/>
  <c r="I36" i="7"/>
  <c r="H36" i="7"/>
  <c r="G36" i="7"/>
  <c r="F36" i="7"/>
  <c r="E36" i="7"/>
  <c r="D36" i="7"/>
  <c r="C36" i="7"/>
  <c r="B36" i="7"/>
  <c r="P35" i="7"/>
  <c r="O35" i="7"/>
  <c r="N35" i="7"/>
  <c r="M35" i="7"/>
  <c r="L35" i="7"/>
  <c r="K35" i="7"/>
  <c r="I35" i="7"/>
  <c r="H35" i="7"/>
  <c r="G35" i="7"/>
  <c r="F35" i="7"/>
  <c r="E35" i="7"/>
  <c r="D35" i="7"/>
  <c r="C35" i="7"/>
  <c r="B35" i="7"/>
  <c r="I33" i="7"/>
  <c r="H33" i="7"/>
  <c r="G33" i="7"/>
  <c r="F33" i="7"/>
  <c r="E33" i="7"/>
  <c r="D33" i="7"/>
  <c r="C33" i="7"/>
  <c r="B33" i="7"/>
  <c r="P32" i="7"/>
  <c r="O32" i="7"/>
  <c r="N32" i="7"/>
  <c r="M32" i="7"/>
  <c r="L32" i="7"/>
  <c r="K32" i="7"/>
  <c r="I32" i="7"/>
  <c r="H32" i="7"/>
  <c r="G32" i="7"/>
  <c r="F32" i="7"/>
  <c r="E32" i="7"/>
  <c r="D32" i="7"/>
  <c r="C32" i="7"/>
  <c r="B32" i="7"/>
  <c r="I30" i="7"/>
  <c r="H30" i="7"/>
  <c r="G30" i="7"/>
  <c r="F30" i="7"/>
  <c r="E30" i="7"/>
  <c r="D30" i="7"/>
  <c r="C30" i="7"/>
  <c r="B30" i="7"/>
  <c r="P29" i="7"/>
  <c r="O29" i="7"/>
  <c r="N29" i="7"/>
  <c r="M29" i="7"/>
  <c r="L29" i="7"/>
  <c r="K29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P27" i="7"/>
  <c r="O27" i="7"/>
  <c r="N27" i="7"/>
  <c r="M27" i="7"/>
  <c r="L27" i="7"/>
  <c r="K27" i="7"/>
  <c r="I27" i="7"/>
  <c r="H27" i="7"/>
  <c r="G27" i="7"/>
  <c r="F27" i="7"/>
  <c r="E27" i="7"/>
  <c r="D27" i="7"/>
  <c r="C27" i="7"/>
  <c r="B27" i="7"/>
  <c r="I25" i="7"/>
  <c r="H25" i="7"/>
  <c r="G25" i="7"/>
  <c r="F25" i="7"/>
  <c r="E25" i="7"/>
  <c r="D25" i="7"/>
  <c r="C25" i="7"/>
  <c r="B25" i="7"/>
  <c r="P24" i="7"/>
  <c r="O24" i="7"/>
  <c r="N24" i="7"/>
  <c r="M24" i="7"/>
  <c r="L24" i="7"/>
  <c r="K24" i="7"/>
  <c r="I24" i="7"/>
  <c r="H24" i="7"/>
  <c r="G24" i="7"/>
  <c r="F24" i="7"/>
  <c r="E24" i="7"/>
  <c r="D24" i="7"/>
  <c r="C24" i="7"/>
  <c r="B24" i="7"/>
  <c r="P22" i="7"/>
  <c r="O22" i="7"/>
  <c r="N22" i="7"/>
  <c r="M22" i="7"/>
  <c r="L22" i="7"/>
  <c r="K22" i="7"/>
  <c r="I22" i="7"/>
  <c r="H22" i="7"/>
  <c r="G22" i="7"/>
  <c r="F22" i="7"/>
  <c r="E22" i="7"/>
  <c r="D22" i="7"/>
  <c r="C22" i="7"/>
  <c r="B22" i="7"/>
  <c r="P21" i="7"/>
  <c r="O21" i="7"/>
  <c r="N21" i="7"/>
  <c r="M21" i="7"/>
  <c r="L21" i="7"/>
  <c r="K21" i="7"/>
  <c r="I21" i="7"/>
  <c r="H21" i="7"/>
  <c r="G21" i="7"/>
  <c r="F21" i="7"/>
  <c r="E21" i="7"/>
  <c r="D21" i="7"/>
  <c r="C21" i="7"/>
  <c r="B21" i="7"/>
  <c r="P20" i="7"/>
  <c r="O20" i="7"/>
  <c r="N20" i="7"/>
  <c r="M20" i="7"/>
  <c r="L20" i="7"/>
  <c r="K20" i="7"/>
  <c r="I20" i="7"/>
  <c r="H20" i="7"/>
  <c r="G20" i="7"/>
  <c r="F20" i="7"/>
  <c r="E20" i="7"/>
  <c r="D20" i="7"/>
  <c r="C20" i="7"/>
  <c r="B20" i="7"/>
  <c r="P18" i="7"/>
  <c r="O18" i="7"/>
  <c r="N18" i="7"/>
  <c r="M18" i="7"/>
  <c r="L18" i="7"/>
  <c r="K18" i="7"/>
  <c r="I18" i="7"/>
  <c r="H18" i="7"/>
  <c r="G18" i="7"/>
  <c r="F18" i="7"/>
  <c r="E18" i="7"/>
  <c r="D18" i="7"/>
  <c r="C18" i="7"/>
  <c r="B18" i="7"/>
  <c r="P17" i="7"/>
  <c r="O17" i="7"/>
  <c r="N17" i="7"/>
  <c r="M17" i="7"/>
  <c r="L17" i="7"/>
  <c r="K17" i="7"/>
  <c r="I17" i="7"/>
  <c r="H17" i="7"/>
  <c r="G17" i="7"/>
  <c r="F17" i="7"/>
  <c r="E17" i="7"/>
  <c r="D17" i="7"/>
  <c r="C17" i="7"/>
  <c r="B17" i="7"/>
  <c r="P16" i="7"/>
  <c r="O16" i="7"/>
  <c r="N16" i="7"/>
  <c r="M16" i="7"/>
  <c r="L16" i="7"/>
  <c r="K16" i="7"/>
  <c r="I16" i="7"/>
  <c r="H16" i="7"/>
  <c r="G16" i="7"/>
  <c r="F16" i="7"/>
  <c r="E16" i="7"/>
  <c r="D16" i="7"/>
  <c r="C16" i="7"/>
  <c r="B16" i="7"/>
  <c r="I14" i="7"/>
  <c r="H14" i="7"/>
  <c r="G14" i="7"/>
  <c r="F14" i="7"/>
  <c r="E14" i="7"/>
  <c r="D14" i="7"/>
  <c r="C14" i="7"/>
  <c r="B14" i="7"/>
  <c r="P13" i="7"/>
  <c r="O13" i="7"/>
  <c r="N13" i="7"/>
  <c r="M13" i="7"/>
  <c r="L13" i="7"/>
  <c r="K13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P11" i="7"/>
  <c r="O11" i="7"/>
  <c r="N11" i="7"/>
  <c r="M11" i="7"/>
  <c r="L11" i="7"/>
  <c r="K11" i="7"/>
  <c r="I11" i="7"/>
  <c r="H11" i="7"/>
  <c r="G11" i="7"/>
  <c r="F11" i="7"/>
  <c r="E11" i="7"/>
  <c r="D11" i="7"/>
  <c r="C11" i="7"/>
  <c r="B11" i="7"/>
  <c r="I9" i="7"/>
  <c r="H9" i="7"/>
  <c r="G9" i="7"/>
  <c r="F9" i="7"/>
  <c r="E9" i="7"/>
  <c r="D9" i="7"/>
  <c r="C9" i="7"/>
  <c r="B9" i="7"/>
  <c r="P8" i="7"/>
  <c r="O8" i="7"/>
  <c r="N8" i="7"/>
  <c r="M8" i="7"/>
  <c r="L8" i="7"/>
  <c r="K8" i="7"/>
  <c r="I8" i="7"/>
  <c r="H8" i="7"/>
  <c r="G8" i="7"/>
  <c r="F8" i="7"/>
  <c r="E8" i="7"/>
  <c r="D8" i="7"/>
  <c r="C8" i="7"/>
  <c r="B8" i="7"/>
  <c r="U855" i="33"/>
  <c r="P44" i="7" s="1"/>
  <c r="O44" i="7"/>
  <c r="N44" i="7"/>
  <c r="M44" i="7"/>
  <c r="L44" i="7"/>
  <c r="K44" i="7"/>
  <c r="U853" i="33"/>
  <c r="P42" i="7" s="1"/>
  <c r="O42" i="7"/>
  <c r="N42" i="7"/>
  <c r="M42" i="7"/>
  <c r="L42" i="7"/>
  <c r="K42" i="7"/>
  <c r="U849" i="33"/>
  <c r="P38" i="7" s="1"/>
  <c r="O38" i="7"/>
  <c r="N38" i="7"/>
  <c r="M38" i="7"/>
  <c r="L38" i="7"/>
  <c r="K38" i="7"/>
  <c r="U847" i="33"/>
  <c r="P36" i="7" s="1"/>
  <c r="O36" i="7"/>
  <c r="N36" i="7"/>
  <c r="M36" i="7"/>
  <c r="L36" i="7"/>
  <c r="K36" i="7"/>
  <c r="U844" i="33"/>
  <c r="P33" i="7" s="1"/>
  <c r="O33" i="7"/>
  <c r="N33" i="7"/>
  <c r="M33" i="7"/>
  <c r="L33" i="7"/>
  <c r="K33" i="7"/>
  <c r="U841" i="33"/>
  <c r="P30" i="7" s="1"/>
  <c r="O30" i="7"/>
  <c r="N30" i="7"/>
  <c r="M30" i="7"/>
  <c r="L30" i="7"/>
  <c r="K30" i="7"/>
  <c r="U839" i="33"/>
  <c r="P28" i="7" s="1"/>
  <c r="O28" i="7"/>
  <c r="N28" i="7"/>
  <c r="M28" i="7"/>
  <c r="L28" i="7"/>
  <c r="K28" i="7"/>
  <c r="U836" i="33"/>
  <c r="P25" i="7" s="1"/>
  <c r="O25" i="7"/>
  <c r="N25" i="7"/>
  <c r="M25" i="7"/>
  <c r="L25" i="7"/>
  <c r="K25" i="7"/>
  <c r="U825" i="33"/>
  <c r="P14" i="7" s="1"/>
  <c r="O14" i="7"/>
  <c r="N14" i="7"/>
  <c r="M14" i="7"/>
  <c r="L14" i="7"/>
  <c r="K14" i="7"/>
  <c r="U823" i="33"/>
  <c r="P12" i="7" s="1"/>
  <c r="O12" i="7"/>
  <c r="N12" i="7"/>
  <c r="M12" i="7"/>
  <c r="L12" i="7"/>
  <c r="K12" i="7"/>
  <c r="U820" i="33"/>
  <c r="P9" i="7" s="1"/>
  <c r="O9" i="7"/>
  <c r="N9" i="7"/>
  <c r="M9" i="7"/>
  <c r="L9" i="7"/>
  <c r="K9" i="7"/>
  <c r="B853" i="33"/>
  <c r="B849" i="33"/>
  <c r="B847" i="33"/>
  <c r="B844" i="33"/>
  <c r="B841" i="33"/>
  <c r="B839" i="33"/>
  <c r="B836" i="33"/>
  <c r="B825" i="33"/>
  <c r="B823" i="33"/>
  <c r="B820" i="33"/>
  <c r="M855" i="33" l="1"/>
  <c r="I51" i="8"/>
  <c r="H51" i="8"/>
  <c r="G51" i="8"/>
  <c r="F51" i="8"/>
  <c r="E51" i="8"/>
  <c r="D51" i="8"/>
  <c r="C51" i="8"/>
  <c r="B51" i="8"/>
  <c r="I49" i="8"/>
  <c r="H49" i="8"/>
  <c r="G49" i="8"/>
  <c r="F49" i="8"/>
  <c r="E49" i="8"/>
  <c r="D49" i="8"/>
  <c r="C49" i="8"/>
  <c r="B49" i="8"/>
  <c r="P48" i="8"/>
  <c r="O48" i="8"/>
  <c r="N48" i="8"/>
  <c r="M48" i="8"/>
  <c r="L48" i="8"/>
  <c r="K48" i="8"/>
  <c r="I48" i="8"/>
  <c r="H48" i="8"/>
  <c r="G48" i="8"/>
  <c r="F48" i="8"/>
  <c r="E48" i="8"/>
  <c r="D48" i="8"/>
  <c r="C48" i="8"/>
  <c r="B48" i="8"/>
  <c r="I45" i="8"/>
  <c r="H45" i="8"/>
  <c r="G45" i="8"/>
  <c r="F45" i="8"/>
  <c r="E45" i="8"/>
  <c r="D45" i="8"/>
  <c r="C45" i="8"/>
  <c r="B45" i="8"/>
  <c r="P44" i="8"/>
  <c r="O44" i="8"/>
  <c r="N44" i="8"/>
  <c r="M44" i="8"/>
  <c r="L44" i="8"/>
  <c r="K44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P42" i="8"/>
  <c r="O42" i="8"/>
  <c r="N42" i="8"/>
  <c r="M42" i="8"/>
  <c r="L42" i="8"/>
  <c r="K42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P40" i="8"/>
  <c r="O40" i="8"/>
  <c r="N40" i="8"/>
  <c r="M40" i="8"/>
  <c r="L40" i="8"/>
  <c r="K40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P38" i="8"/>
  <c r="O38" i="8"/>
  <c r="N38" i="8"/>
  <c r="M38" i="8"/>
  <c r="L38" i="8"/>
  <c r="K38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P36" i="8"/>
  <c r="O36" i="8"/>
  <c r="N36" i="8"/>
  <c r="M36" i="8"/>
  <c r="L36" i="8"/>
  <c r="K36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P34" i="8"/>
  <c r="O34" i="8"/>
  <c r="N34" i="8"/>
  <c r="M34" i="8"/>
  <c r="L34" i="8"/>
  <c r="K34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P32" i="8"/>
  <c r="O32" i="8"/>
  <c r="N32" i="8"/>
  <c r="M32" i="8"/>
  <c r="L32" i="8"/>
  <c r="K32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P30" i="8"/>
  <c r="O30" i="8"/>
  <c r="N30" i="8"/>
  <c r="M30" i="8"/>
  <c r="L30" i="8"/>
  <c r="K30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P28" i="8"/>
  <c r="O28" i="8"/>
  <c r="N28" i="8"/>
  <c r="M28" i="8"/>
  <c r="L28" i="8"/>
  <c r="K28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P26" i="8"/>
  <c r="O26" i="8"/>
  <c r="N26" i="8"/>
  <c r="M26" i="8"/>
  <c r="L26" i="8"/>
  <c r="K26" i="8"/>
  <c r="I26" i="8"/>
  <c r="H26" i="8"/>
  <c r="G26" i="8"/>
  <c r="F26" i="8"/>
  <c r="E26" i="8"/>
  <c r="D26" i="8"/>
  <c r="C26" i="8"/>
  <c r="B26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P21" i="8"/>
  <c r="O21" i="8"/>
  <c r="N21" i="8"/>
  <c r="M21" i="8"/>
  <c r="L21" i="8"/>
  <c r="K21" i="8"/>
  <c r="I21" i="8"/>
  <c r="H21" i="8"/>
  <c r="G21" i="8"/>
  <c r="F21" i="8"/>
  <c r="E21" i="8"/>
  <c r="D21" i="8"/>
  <c r="C21" i="8"/>
  <c r="B21" i="8"/>
  <c r="P18" i="8"/>
  <c r="O18" i="8"/>
  <c r="N18" i="8"/>
  <c r="M18" i="8"/>
  <c r="L18" i="8"/>
  <c r="K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I14" i="8"/>
  <c r="H14" i="8"/>
  <c r="G14" i="8"/>
  <c r="F14" i="8"/>
  <c r="E14" i="8"/>
  <c r="D14" i="8"/>
  <c r="C14" i="8"/>
  <c r="B14" i="8"/>
  <c r="P13" i="8"/>
  <c r="O13" i="8"/>
  <c r="N13" i="8"/>
  <c r="M13" i="8"/>
  <c r="L13" i="8"/>
  <c r="K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I8" i="8"/>
  <c r="H8" i="8"/>
  <c r="G8" i="8"/>
  <c r="F8" i="8"/>
  <c r="E8" i="8"/>
  <c r="D8" i="8"/>
  <c r="C8" i="8"/>
  <c r="B8" i="8"/>
  <c r="U810" i="33"/>
  <c r="P51" i="8" s="1"/>
  <c r="O51" i="8"/>
  <c r="N51" i="8"/>
  <c r="M51" i="8"/>
  <c r="L51" i="8"/>
  <c r="K51" i="8"/>
  <c r="B808" i="33"/>
  <c r="U808" i="33"/>
  <c r="P49" i="8" s="1"/>
  <c r="O49" i="8"/>
  <c r="N49" i="8"/>
  <c r="M49" i="8"/>
  <c r="L49" i="8"/>
  <c r="K49" i="8"/>
  <c r="U804" i="33"/>
  <c r="P45" i="8" s="1"/>
  <c r="O45" i="8"/>
  <c r="N45" i="8"/>
  <c r="M45" i="8"/>
  <c r="L45" i="8"/>
  <c r="K45" i="8"/>
  <c r="B804" i="33"/>
  <c r="U802" i="33"/>
  <c r="P43" i="8" s="1"/>
  <c r="O43" i="8"/>
  <c r="N43" i="8"/>
  <c r="M43" i="8"/>
  <c r="L43" i="8"/>
  <c r="K43" i="8"/>
  <c r="B802" i="33"/>
  <c r="U800" i="33"/>
  <c r="P41" i="8" s="1"/>
  <c r="O41" i="8"/>
  <c r="N41" i="8"/>
  <c r="M41" i="8"/>
  <c r="L41" i="8"/>
  <c r="K41" i="8"/>
  <c r="B800" i="33"/>
  <c r="U798" i="33"/>
  <c r="P39" i="8" s="1"/>
  <c r="O39" i="8"/>
  <c r="N39" i="8"/>
  <c r="M39" i="8"/>
  <c r="L39" i="8"/>
  <c r="K39" i="8"/>
  <c r="B798" i="33"/>
  <c r="U796" i="33"/>
  <c r="P37" i="8" s="1"/>
  <c r="O37" i="8"/>
  <c r="N37" i="8"/>
  <c r="M37" i="8"/>
  <c r="L37" i="8"/>
  <c r="K37" i="8"/>
  <c r="B796" i="33"/>
  <c r="U794" i="33"/>
  <c r="P35" i="8" s="1"/>
  <c r="O35" i="8"/>
  <c r="N35" i="8"/>
  <c r="M35" i="8"/>
  <c r="L35" i="8"/>
  <c r="K35" i="8"/>
  <c r="B794" i="33"/>
  <c r="U792" i="33"/>
  <c r="P33" i="8" s="1"/>
  <c r="O33" i="8"/>
  <c r="N33" i="8"/>
  <c r="M33" i="8"/>
  <c r="L33" i="8"/>
  <c r="K33" i="8"/>
  <c r="B792" i="33"/>
  <c r="U790" i="33"/>
  <c r="P31" i="8" s="1"/>
  <c r="O31" i="8"/>
  <c r="N31" i="8"/>
  <c r="M31" i="8"/>
  <c r="L31" i="8"/>
  <c r="K31" i="8"/>
  <c r="B790" i="33"/>
  <c r="U788" i="33"/>
  <c r="P29" i="8" s="1"/>
  <c r="O29" i="8"/>
  <c r="N29" i="8"/>
  <c r="M29" i="8"/>
  <c r="L29" i="8"/>
  <c r="K29" i="8"/>
  <c r="B788" i="33"/>
  <c r="U786" i="33"/>
  <c r="P27" i="8" s="1"/>
  <c r="O27" i="8"/>
  <c r="N27" i="8"/>
  <c r="M27" i="8"/>
  <c r="L27" i="8"/>
  <c r="K27" i="8"/>
  <c r="B786" i="33"/>
  <c r="B781" i="33"/>
  <c r="U783" i="33"/>
  <c r="P24" i="8" s="1"/>
  <c r="O24" i="8"/>
  <c r="N24" i="8"/>
  <c r="M24" i="8"/>
  <c r="L24" i="8"/>
  <c r="K24" i="8"/>
  <c r="B783" i="33"/>
  <c r="U781" i="33"/>
  <c r="P22" i="8" s="1"/>
  <c r="O22" i="8"/>
  <c r="N22" i="8"/>
  <c r="M22" i="8"/>
  <c r="L22" i="8"/>
  <c r="K22" i="8"/>
  <c r="P42" i="9"/>
  <c r="O42" i="9"/>
  <c r="N42" i="9"/>
  <c r="M42" i="9"/>
  <c r="L42" i="9"/>
  <c r="K42" i="9"/>
  <c r="I42" i="9"/>
  <c r="H42" i="9"/>
  <c r="G42" i="9"/>
  <c r="F42" i="9"/>
  <c r="E42" i="9"/>
  <c r="D42" i="9"/>
  <c r="C42" i="9"/>
  <c r="B42" i="9"/>
  <c r="P41" i="9"/>
  <c r="O41" i="9"/>
  <c r="N41" i="9"/>
  <c r="M41" i="9"/>
  <c r="L41" i="9"/>
  <c r="K41" i="9"/>
  <c r="I41" i="9"/>
  <c r="H41" i="9"/>
  <c r="G41" i="9"/>
  <c r="F41" i="9"/>
  <c r="E41" i="9"/>
  <c r="D41" i="9"/>
  <c r="C41" i="9"/>
  <c r="B41" i="9"/>
  <c r="P40" i="9"/>
  <c r="O40" i="9"/>
  <c r="N40" i="9"/>
  <c r="M40" i="9"/>
  <c r="L40" i="9"/>
  <c r="K40" i="9"/>
  <c r="I40" i="9"/>
  <c r="H40" i="9"/>
  <c r="G40" i="9"/>
  <c r="F40" i="9"/>
  <c r="E40" i="9"/>
  <c r="D40" i="9"/>
  <c r="C40" i="9"/>
  <c r="B40" i="9"/>
  <c r="P39" i="9"/>
  <c r="O39" i="9"/>
  <c r="N39" i="9"/>
  <c r="M39" i="9"/>
  <c r="L39" i="9"/>
  <c r="K39" i="9"/>
  <c r="I39" i="9"/>
  <c r="H39" i="9"/>
  <c r="G39" i="9"/>
  <c r="F39" i="9"/>
  <c r="E39" i="9"/>
  <c r="D39" i="9"/>
  <c r="C39" i="9"/>
  <c r="B39" i="9"/>
  <c r="P38" i="9"/>
  <c r="O38" i="9"/>
  <c r="N38" i="9"/>
  <c r="M38" i="9"/>
  <c r="L38" i="9"/>
  <c r="K38" i="9"/>
  <c r="I38" i="9"/>
  <c r="H38" i="9"/>
  <c r="G38" i="9"/>
  <c r="F38" i="9"/>
  <c r="E38" i="9"/>
  <c r="D38" i="9"/>
  <c r="C38" i="9"/>
  <c r="B38" i="9"/>
  <c r="P37" i="9"/>
  <c r="O37" i="9"/>
  <c r="N37" i="9"/>
  <c r="M37" i="9"/>
  <c r="L37" i="9"/>
  <c r="K37" i="9"/>
  <c r="I37" i="9"/>
  <c r="H37" i="9"/>
  <c r="G37" i="9"/>
  <c r="F37" i="9"/>
  <c r="E37" i="9"/>
  <c r="D37" i="9"/>
  <c r="C37" i="9"/>
  <c r="B37" i="9"/>
  <c r="P36" i="9"/>
  <c r="O36" i="9"/>
  <c r="N36" i="9"/>
  <c r="M36" i="9"/>
  <c r="L36" i="9"/>
  <c r="K36" i="9"/>
  <c r="I36" i="9"/>
  <c r="H36" i="9"/>
  <c r="G36" i="9"/>
  <c r="F36" i="9"/>
  <c r="E36" i="9"/>
  <c r="D36" i="9"/>
  <c r="C36" i="9"/>
  <c r="B36" i="9"/>
  <c r="P35" i="9"/>
  <c r="O35" i="9"/>
  <c r="N35" i="9"/>
  <c r="M35" i="9"/>
  <c r="L35" i="9"/>
  <c r="K35" i="9"/>
  <c r="I35" i="9"/>
  <c r="H35" i="9"/>
  <c r="G35" i="9"/>
  <c r="F35" i="9"/>
  <c r="E35" i="9"/>
  <c r="D35" i="9"/>
  <c r="C35" i="9"/>
  <c r="B35" i="9"/>
  <c r="P34" i="9"/>
  <c r="O34" i="9"/>
  <c r="N34" i="9"/>
  <c r="M34" i="9"/>
  <c r="L34" i="9"/>
  <c r="K34" i="9"/>
  <c r="I34" i="9"/>
  <c r="H34" i="9"/>
  <c r="G34" i="9"/>
  <c r="F34" i="9"/>
  <c r="E34" i="9"/>
  <c r="D34" i="9"/>
  <c r="C34" i="9"/>
  <c r="B34" i="9"/>
  <c r="P33" i="9"/>
  <c r="O33" i="9"/>
  <c r="N33" i="9"/>
  <c r="M33" i="9"/>
  <c r="L33" i="9"/>
  <c r="K33" i="9"/>
  <c r="I33" i="9"/>
  <c r="H33" i="9"/>
  <c r="G33" i="9"/>
  <c r="F33" i="9"/>
  <c r="E33" i="9"/>
  <c r="D33" i="9"/>
  <c r="C33" i="9"/>
  <c r="B33" i="9"/>
  <c r="P32" i="9"/>
  <c r="O32" i="9"/>
  <c r="N32" i="9"/>
  <c r="M32" i="9"/>
  <c r="L32" i="9"/>
  <c r="K32" i="9"/>
  <c r="I32" i="9"/>
  <c r="H32" i="9"/>
  <c r="G32" i="9"/>
  <c r="F32" i="9"/>
  <c r="E32" i="9"/>
  <c r="D32" i="9"/>
  <c r="C32" i="9"/>
  <c r="B32" i="9"/>
  <c r="I30" i="9"/>
  <c r="H30" i="9"/>
  <c r="G30" i="9"/>
  <c r="F30" i="9"/>
  <c r="E30" i="9"/>
  <c r="D30" i="9"/>
  <c r="C30" i="9"/>
  <c r="B30" i="9"/>
  <c r="P29" i="9"/>
  <c r="O29" i="9"/>
  <c r="N29" i="9"/>
  <c r="M29" i="9"/>
  <c r="L29" i="9"/>
  <c r="K29" i="9"/>
  <c r="I29" i="9"/>
  <c r="H29" i="9"/>
  <c r="G29" i="9"/>
  <c r="F29" i="9"/>
  <c r="E29" i="9"/>
  <c r="D29" i="9"/>
  <c r="C29" i="9"/>
  <c r="B29" i="9"/>
  <c r="I28" i="9"/>
  <c r="H28" i="9"/>
  <c r="G28" i="9"/>
  <c r="F28" i="9"/>
  <c r="E28" i="9"/>
  <c r="D28" i="9"/>
  <c r="C28" i="9"/>
  <c r="B28" i="9"/>
  <c r="P27" i="9"/>
  <c r="O27" i="9"/>
  <c r="N27" i="9"/>
  <c r="M27" i="9"/>
  <c r="L27" i="9"/>
  <c r="K27" i="9"/>
  <c r="I27" i="9"/>
  <c r="H27" i="9"/>
  <c r="G27" i="9"/>
  <c r="F27" i="9"/>
  <c r="E27" i="9"/>
  <c r="D27" i="9"/>
  <c r="C27" i="9"/>
  <c r="B27" i="9"/>
  <c r="I26" i="9"/>
  <c r="H26" i="9"/>
  <c r="G26" i="9"/>
  <c r="F26" i="9"/>
  <c r="E26" i="9"/>
  <c r="D26" i="9"/>
  <c r="C26" i="9"/>
  <c r="B26" i="9"/>
  <c r="P25" i="9"/>
  <c r="O25" i="9"/>
  <c r="N25" i="9"/>
  <c r="M25" i="9"/>
  <c r="L25" i="9"/>
  <c r="K25" i="9"/>
  <c r="I25" i="9"/>
  <c r="H25" i="9"/>
  <c r="G25" i="9"/>
  <c r="F25" i="9"/>
  <c r="E25" i="9"/>
  <c r="D25" i="9"/>
  <c r="C25" i="9"/>
  <c r="B25" i="9"/>
  <c r="I24" i="9"/>
  <c r="H24" i="9"/>
  <c r="G24" i="9"/>
  <c r="F24" i="9"/>
  <c r="E24" i="9"/>
  <c r="D24" i="9"/>
  <c r="C24" i="9"/>
  <c r="B24" i="9"/>
  <c r="P23" i="9"/>
  <c r="O23" i="9"/>
  <c r="N23" i="9"/>
  <c r="M23" i="9"/>
  <c r="L23" i="9"/>
  <c r="K23" i="9"/>
  <c r="I23" i="9"/>
  <c r="H23" i="9"/>
  <c r="G23" i="9"/>
  <c r="F23" i="9"/>
  <c r="E23" i="9"/>
  <c r="D23" i="9"/>
  <c r="C23" i="9"/>
  <c r="B23" i="9"/>
  <c r="I22" i="9"/>
  <c r="H22" i="9"/>
  <c r="G22" i="9"/>
  <c r="F22" i="9"/>
  <c r="E22" i="9"/>
  <c r="D22" i="9"/>
  <c r="C22" i="9"/>
  <c r="B22" i="9"/>
  <c r="P21" i="9"/>
  <c r="O21" i="9"/>
  <c r="N21" i="9"/>
  <c r="M21" i="9"/>
  <c r="L21" i="9"/>
  <c r="K21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P19" i="9"/>
  <c r="O19" i="9"/>
  <c r="N19" i="9"/>
  <c r="M19" i="9"/>
  <c r="L19" i="9"/>
  <c r="K19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P17" i="9"/>
  <c r="O17" i="9"/>
  <c r="N17" i="9"/>
  <c r="M17" i="9"/>
  <c r="L17" i="9"/>
  <c r="K17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P15" i="9"/>
  <c r="O15" i="9"/>
  <c r="N15" i="9"/>
  <c r="M15" i="9"/>
  <c r="L15" i="9"/>
  <c r="K15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P13" i="9"/>
  <c r="O13" i="9"/>
  <c r="N13" i="9"/>
  <c r="M13" i="9"/>
  <c r="L13" i="9"/>
  <c r="K13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P11" i="9"/>
  <c r="O11" i="9"/>
  <c r="N11" i="9"/>
  <c r="M11" i="9"/>
  <c r="L11" i="9"/>
  <c r="K11" i="9"/>
  <c r="I11" i="9"/>
  <c r="H11" i="9"/>
  <c r="G11" i="9"/>
  <c r="F11" i="9"/>
  <c r="E11" i="9"/>
  <c r="D11" i="9"/>
  <c r="C11" i="9"/>
  <c r="B11" i="9"/>
  <c r="I9" i="9"/>
  <c r="H9" i="9"/>
  <c r="G9" i="9"/>
  <c r="F9" i="9"/>
  <c r="E9" i="9"/>
  <c r="D9" i="9"/>
  <c r="C9" i="9"/>
  <c r="B9" i="9"/>
  <c r="P8" i="9"/>
  <c r="O8" i="9"/>
  <c r="N8" i="9"/>
  <c r="M8" i="9"/>
  <c r="L8" i="9"/>
  <c r="K8" i="9"/>
  <c r="I8" i="9"/>
  <c r="H8" i="9"/>
  <c r="G8" i="9"/>
  <c r="F8" i="9"/>
  <c r="E8" i="9"/>
  <c r="D8" i="9"/>
  <c r="C8" i="9"/>
  <c r="B8" i="9"/>
  <c r="M810" i="33" l="1"/>
  <c r="U746" i="33"/>
  <c r="P30" i="9" s="1"/>
  <c r="O30" i="9"/>
  <c r="N30" i="9"/>
  <c r="M30" i="9"/>
  <c r="L30" i="9"/>
  <c r="K30" i="9"/>
  <c r="B746" i="33"/>
  <c r="U744" i="33"/>
  <c r="P28" i="9" s="1"/>
  <c r="O28" i="9"/>
  <c r="N28" i="9"/>
  <c r="M28" i="9"/>
  <c r="L28" i="9"/>
  <c r="K28" i="9"/>
  <c r="B744" i="33"/>
  <c r="U742" i="33"/>
  <c r="P26" i="9" s="1"/>
  <c r="O26" i="9"/>
  <c r="N26" i="9"/>
  <c r="M26" i="9"/>
  <c r="L26" i="9"/>
  <c r="K26" i="9"/>
  <c r="B742" i="33"/>
  <c r="U740" i="33"/>
  <c r="P24" i="9" s="1"/>
  <c r="O24" i="9"/>
  <c r="N24" i="9"/>
  <c r="M24" i="9"/>
  <c r="L24" i="9"/>
  <c r="K24" i="9"/>
  <c r="B740" i="33"/>
  <c r="U738" i="33"/>
  <c r="P22" i="9" s="1"/>
  <c r="O22" i="9"/>
  <c r="N22" i="9"/>
  <c r="M22" i="9"/>
  <c r="L22" i="9"/>
  <c r="K22" i="9"/>
  <c r="B738" i="33"/>
  <c r="U736" i="33"/>
  <c r="P20" i="9" s="1"/>
  <c r="O20" i="9"/>
  <c r="N20" i="9"/>
  <c r="M20" i="9"/>
  <c r="L20" i="9"/>
  <c r="K20" i="9"/>
  <c r="B736" i="33"/>
  <c r="U734" i="33"/>
  <c r="P18" i="9" s="1"/>
  <c r="O18" i="9"/>
  <c r="N18" i="9"/>
  <c r="M18" i="9"/>
  <c r="L18" i="9"/>
  <c r="K18" i="9"/>
  <c r="B734" i="33"/>
  <c r="U732" i="33"/>
  <c r="P16" i="9" s="1"/>
  <c r="O16" i="9"/>
  <c r="N16" i="9"/>
  <c r="M16" i="9"/>
  <c r="L16" i="9"/>
  <c r="K16" i="9"/>
  <c r="B732" i="33"/>
  <c r="U730" i="33"/>
  <c r="P14" i="9" s="1"/>
  <c r="O14" i="9"/>
  <c r="N14" i="9"/>
  <c r="M14" i="9"/>
  <c r="L14" i="9"/>
  <c r="K14" i="9"/>
  <c r="B730" i="33"/>
  <c r="U728" i="33"/>
  <c r="P12" i="9" s="1"/>
  <c r="O12" i="9"/>
  <c r="N12" i="9"/>
  <c r="M12" i="9"/>
  <c r="L12" i="9"/>
  <c r="K12" i="9"/>
  <c r="B728" i="33"/>
  <c r="B725" i="33"/>
  <c r="K9" i="9" l="1"/>
  <c r="L9" i="9"/>
  <c r="M9" i="9"/>
  <c r="N9" i="9"/>
  <c r="O9" i="9"/>
  <c r="U725" i="33"/>
  <c r="P9" i="9" s="1"/>
  <c r="C50" i="2"/>
  <c r="D50" i="2"/>
  <c r="E50" i="2"/>
  <c r="I651" i="33"/>
  <c r="F50" i="2" s="1"/>
  <c r="J651" i="33"/>
  <c r="G50" i="2" s="1"/>
  <c r="K651" i="33"/>
  <c r="H50" i="2" s="1"/>
  <c r="I50" i="2"/>
  <c r="K50" i="2"/>
  <c r="L50" i="2"/>
  <c r="M50" i="2"/>
  <c r="N50" i="2"/>
  <c r="O50" i="2"/>
  <c r="U651" i="33"/>
  <c r="P50" i="2" s="1"/>
  <c r="P53" i="2"/>
  <c r="O53" i="2"/>
  <c r="N53" i="2"/>
  <c r="M53" i="2"/>
  <c r="L53" i="2"/>
  <c r="K53" i="2"/>
  <c r="I53" i="2"/>
  <c r="H53" i="2"/>
  <c r="G53" i="2"/>
  <c r="F53" i="2"/>
  <c r="E53" i="2"/>
  <c r="D53" i="2"/>
  <c r="C53" i="2"/>
  <c r="B53" i="2"/>
  <c r="P49" i="2"/>
  <c r="O49" i="2"/>
  <c r="N49" i="2"/>
  <c r="M49" i="2"/>
  <c r="L49" i="2"/>
  <c r="K49" i="2"/>
  <c r="I49" i="2"/>
  <c r="H49" i="2"/>
  <c r="G49" i="2"/>
  <c r="F49" i="2"/>
  <c r="E49" i="2"/>
  <c r="D49" i="2"/>
  <c r="C49" i="2"/>
  <c r="B49" i="2"/>
  <c r="P45" i="2"/>
  <c r="O45" i="2"/>
  <c r="N45" i="2"/>
  <c r="M45" i="2"/>
  <c r="L45" i="2"/>
  <c r="K45" i="2"/>
  <c r="I45" i="2"/>
  <c r="H45" i="2"/>
  <c r="G45" i="2"/>
  <c r="F45" i="2"/>
  <c r="E45" i="2"/>
  <c r="D45" i="2"/>
  <c r="C45" i="2"/>
  <c r="B45" i="2"/>
  <c r="P43" i="2"/>
  <c r="O43" i="2"/>
  <c r="N43" i="2"/>
  <c r="M43" i="2"/>
  <c r="L43" i="2"/>
  <c r="K43" i="2"/>
  <c r="I43" i="2"/>
  <c r="H43" i="2"/>
  <c r="G43" i="2"/>
  <c r="F43" i="2"/>
  <c r="E43" i="2"/>
  <c r="D43" i="2"/>
  <c r="C43" i="2"/>
  <c r="B43" i="2"/>
  <c r="P40" i="2"/>
  <c r="O40" i="2"/>
  <c r="N40" i="2"/>
  <c r="M40" i="2"/>
  <c r="L40" i="2"/>
  <c r="K40" i="2"/>
  <c r="I40" i="2"/>
  <c r="H40" i="2"/>
  <c r="G40" i="2"/>
  <c r="F40" i="2"/>
  <c r="E40" i="2"/>
  <c r="D40" i="2"/>
  <c r="C40" i="2"/>
  <c r="B40" i="2"/>
  <c r="P38" i="2"/>
  <c r="O38" i="2"/>
  <c r="N38" i="2"/>
  <c r="M38" i="2"/>
  <c r="L38" i="2"/>
  <c r="K38" i="2"/>
  <c r="I38" i="2"/>
  <c r="H38" i="2"/>
  <c r="G38" i="2"/>
  <c r="F38" i="2"/>
  <c r="E38" i="2"/>
  <c r="D38" i="2"/>
  <c r="C38" i="2"/>
  <c r="B38" i="2"/>
  <c r="P35" i="2"/>
  <c r="O35" i="2"/>
  <c r="N35" i="2"/>
  <c r="M35" i="2"/>
  <c r="L35" i="2"/>
  <c r="K35" i="2"/>
  <c r="I35" i="2"/>
  <c r="H35" i="2"/>
  <c r="G35" i="2"/>
  <c r="F35" i="2"/>
  <c r="E35" i="2"/>
  <c r="D35" i="2"/>
  <c r="C35" i="2"/>
  <c r="B35" i="2"/>
  <c r="P33" i="2"/>
  <c r="O33" i="2"/>
  <c r="N33" i="2"/>
  <c r="M33" i="2"/>
  <c r="L33" i="2"/>
  <c r="K33" i="2"/>
  <c r="I33" i="2"/>
  <c r="H33" i="2"/>
  <c r="G33" i="2"/>
  <c r="F33" i="2"/>
  <c r="E33" i="2"/>
  <c r="D33" i="2"/>
  <c r="C33" i="2"/>
  <c r="B33" i="2"/>
  <c r="P28" i="2"/>
  <c r="O28" i="2"/>
  <c r="N28" i="2"/>
  <c r="M28" i="2"/>
  <c r="L28" i="2"/>
  <c r="K28" i="2"/>
  <c r="I28" i="2"/>
  <c r="H28" i="2"/>
  <c r="G28" i="2"/>
  <c r="F28" i="2"/>
  <c r="E28" i="2"/>
  <c r="D28" i="2"/>
  <c r="C28" i="2"/>
  <c r="B28" i="2"/>
  <c r="P24" i="2"/>
  <c r="O24" i="2"/>
  <c r="N24" i="2"/>
  <c r="M24" i="2"/>
  <c r="L24" i="2"/>
  <c r="K24" i="2"/>
  <c r="I24" i="2"/>
  <c r="H24" i="2"/>
  <c r="G24" i="2"/>
  <c r="F24" i="2"/>
  <c r="E24" i="2"/>
  <c r="D24" i="2"/>
  <c r="C24" i="2"/>
  <c r="B24" i="2"/>
  <c r="P20" i="2"/>
  <c r="O20" i="2"/>
  <c r="N20" i="2"/>
  <c r="M20" i="2"/>
  <c r="L20" i="2"/>
  <c r="K20" i="2"/>
  <c r="I20" i="2"/>
  <c r="H20" i="2"/>
  <c r="G20" i="2"/>
  <c r="F20" i="2"/>
  <c r="E20" i="2"/>
  <c r="D20" i="2"/>
  <c r="C20" i="2"/>
  <c r="B20" i="2"/>
  <c r="P18" i="2"/>
  <c r="O18" i="2"/>
  <c r="N18" i="2"/>
  <c r="M18" i="2"/>
  <c r="L18" i="2"/>
  <c r="K18" i="2"/>
  <c r="I18" i="2"/>
  <c r="H18" i="2"/>
  <c r="G18" i="2"/>
  <c r="F18" i="2"/>
  <c r="E18" i="2"/>
  <c r="D18" i="2"/>
  <c r="C18" i="2"/>
  <c r="B18" i="2"/>
  <c r="P15" i="2"/>
  <c r="O15" i="2"/>
  <c r="N15" i="2"/>
  <c r="M15" i="2"/>
  <c r="L15" i="2"/>
  <c r="K15" i="2"/>
  <c r="I15" i="2"/>
  <c r="H15" i="2"/>
  <c r="G15" i="2"/>
  <c r="F15" i="2"/>
  <c r="E15" i="2"/>
  <c r="D15" i="2"/>
  <c r="C15" i="2"/>
  <c r="B15" i="2"/>
  <c r="P13" i="2"/>
  <c r="O13" i="2"/>
  <c r="N13" i="2"/>
  <c r="M13" i="2"/>
  <c r="L13" i="2"/>
  <c r="K13" i="2"/>
  <c r="I13" i="2"/>
  <c r="H13" i="2"/>
  <c r="G13" i="2"/>
  <c r="F13" i="2"/>
  <c r="E13" i="2"/>
  <c r="D13" i="2"/>
  <c r="C13" i="2"/>
  <c r="B13" i="2"/>
  <c r="P11" i="2"/>
  <c r="O11" i="2"/>
  <c r="N11" i="2"/>
  <c r="M11" i="2"/>
  <c r="L11" i="2"/>
  <c r="K11" i="2"/>
  <c r="I11" i="2"/>
  <c r="H11" i="2"/>
  <c r="G11" i="2"/>
  <c r="F11" i="2"/>
  <c r="E11" i="2"/>
  <c r="D11" i="2"/>
  <c r="C11" i="2"/>
  <c r="B11" i="2"/>
  <c r="P9" i="2"/>
  <c r="O9" i="2"/>
  <c r="N9" i="2"/>
  <c r="M9" i="2"/>
  <c r="L9" i="2"/>
  <c r="K9" i="2"/>
  <c r="I9" i="2"/>
  <c r="H9" i="2"/>
  <c r="G9" i="2"/>
  <c r="F9" i="2"/>
  <c r="E9" i="2"/>
  <c r="D9" i="2"/>
  <c r="C9" i="2"/>
  <c r="B9" i="2"/>
  <c r="P51" i="14"/>
  <c r="O51" i="14"/>
  <c r="N51" i="14"/>
  <c r="M51" i="14"/>
  <c r="L51" i="14"/>
  <c r="K51" i="14"/>
  <c r="I51" i="14"/>
  <c r="H51" i="14"/>
  <c r="G51" i="14"/>
  <c r="F51" i="14"/>
  <c r="E51" i="14"/>
  <c r="D51" i="14"/>
  <c r="C51" i="14"/>
  <c r="B51" i="14"/>
  <c r="P47" i="14"/>
  <c r="O47" i="14"/>
  <c r="N47" i="14"/>
  <c r="M47" i="14"/>
  <c r="L47" i="14"/>
  <c r="K47" i="14"/>
  <c r="I47" i="14"/>
  <c r="H47" i="14"/>
  <c r="G47" i="14"/>
  <c r="F47" i="14"/>
  <c r="E47" i="14"/>
  <c r="D47" i="14"/>
  <c r="C47" i="14"/>
  <c r="B47" i="14"/>
  <c r="P44" i="14"/>
  <c r="O44" i="14"/>
  <c r="N44" i="14"/>
  <c r="M44" i="14"/>
  <c r="L44" i="14"/>
  <c r="K44" i="14"/>
  <c r="I44" i="14"/>
  <c r="H44" i="14"/>
  <c r="G44" i="14"/>
  <c r="F44" i="14"/>
  <c r="E44" i="14"/>
  <c r="D44" i="14"/>
  <c r="C44" i="14"/>
  <c r="B44" i="14"/>
  <c r="P42" i="14"/>
  <c r="O42" i="14"/>
  <c r="N42" i="14"/>
  <c r="M42" i="14"/>
  <c r="L42" i="14"/>
  <c r="K42" i="14"/>
  <c r="I42" i="14"/>
  <c r="H42" i="14"/>
  <c r="G42" i="14"/>
  <c r="F42" i="14"/>
  <c r="E42" i="14"/>
  <c r="D42" i="14"/>
  <c r="C42" i="14"/>
  <c r="B42" i="14"/>
  <c r="P39" i="14"/>
  <c r="O39" i="14"/>
  <c r="N39" i="14"/>
  <c r="M39" i="14"/>
  <c r="L39" i="14"/>
  <c r="K39" i="14"/>
  <c r="I39" i="14"/>
  <c r="H39" i="14"/>
  <c r="G39" i="14"/>
  <c r="F39" i="14"/>
  <c r="E39" i="14"/>
  <c r="D39" i="14"/>
  <c r="C39" i="14"/>
  <c r="B39" i="14"/>
  <c r="P37" i="14"/>
  <c r="O37" i="14"/>
  <c r="N37" i="14"/>
  <c r="M37" i="14"/>
  <c r="L37" i="14"/>
  <c r="K37" i="14"/>
  <c r="I37" i="14"/>
  <c r="H37" i="14"/>
  <c r="G37" i="14"/>
  <c r="F37" i="14"/>
  <c r="E37" i="14"/>
  <c r="D37" i="14"/>
  <c r="C37" i="14"/>
  <c r="B37" i="14"/>
  <c r="P32" i="14"/>
  <c r="O32" i="14"/>
  <c r="N32" i="14"/>
  <c r="M32" i="14"/>
  <c r="L32" i="14"/>
  <c r="K32" i="14"/>
  <c r="I32" i="14"/>
  <c r="H32" i="14"/>
  <c r="G32" i="14"/>
  <c r="F32" i="14"/>
  <c r="E32" i="14"/>
  <c r="D32" i="14"/>
  <c r="C32" i="14"/>
  <c r="B32" i="14"/>
  <c r="P30" i="14"/>
  <c r="O30" i="14"/>
  <c r="N30" i="14"/>
  <c r="M30" i="14"/>
  <c r="L30" i="14"/>
  <c r="K30" i="14"/>
  <c r="I30" i="14"/>
  <c r="H30" i="14"/>
  <c r="G30" i="14"/>
  <c r="F30" i="14"/>
  <c r="E30" i="14"/>
  <c r="D30" i="14"/>
  <c r="C30" i="14"/>
  <c r="B30" i="14"/>
  <c r="P26" i="14"/>
  <c r="O26" i="14"/>
  <c r="N26" i="14"/>
  <c r="M26" i="14"/>
  <c r="L26" i="14"/>
  <c r="K26" i="14"/>
  <c r="I26" i="14"/>
  <c r="H26" i="14"/>
  <c r="G26" i="14"/>
  <c r="F26" i="14"/>
  <c r="E26" i="14"/>
  <c r="D26" i="14"/>
  <c r="C26" i="14"/>
  <c r="B26" i="14"/>
  <c r="P24" i="14"/>
  <c r="O24" i="14"/>
  <c r="N24" i="14"/>
  <c r="M24" i="14"/>
  <c r="L24" i="14"/>
  <c r="K24" i="14"/>
  <c r="I24" i="14"/>
  <c r="H24" i="14"/>
  <c r="G24" i="14"/>
  <c r="F24" i="14"/>
  <c r="E24" i="14"/>
  <c r="D24" i="14"/>
  <c r="C24" i="14"/>
  <c r="B24" i="14"/>
  <c r="P21" i="14"/>
  <c r="O21" i="14"/>
  <c r="N21" i="14"/>
  <c r="M21" i="14"/>
  <c r="L21" i="14"/>
  <c r="K21" i="14"/>
  <c r="I21" i="14"/>
  <c r="H21" i="14"/>
  <c r="G21" i="14"/>
  <c r="F21" i="14"/>
  <c r="E21" i="14"/>
  <c r="D21" i="14"/>
  <c r="C21" i="14"/>
  <c r="B21" i="14"/>
  <c r="P19" i="14"/>
  <c r="O19" i="14"/>
  <c r="N19" i="14"/>
  <c r="M19" i="14"/>
  <c r="L19" i="14"/>
  <c r="K19" i="14"/>
  <c r="I19" i="14"/>
  <c r="H19" i="14"/>
  <c r="G19" i="14"/>
  <c r="F19" i="14"/>
  <c r="E19" i="14"/>
  <c r="D19" i="14"/>
  <c r="C19" i="14"/>
  <c r="B19" i="14"/>
  <c r="P16" i="14"/>
  <c r="O16" i="14"/>
  <c r="N16" i="14"/>
  <c r="M16" i="14"/>
  <c r="L16" i="14"/>
  <c r="K16" i="14"/>
  <c r="I16" i="14"/>
  <c r="H16" i="14"/>
  <c r="G16" i="14"/>
  <c r="F16" i="14"/>
  <c r="E16" i="14"/>
  <c r="D16" i="14"/>
  <c r="C16" i="14"/>
  <c r="B16" i="14"/>
  <c r="P14" i="14"/>
  <c r="O14" i="14"/>
  <c r="N14" i="14"/>
  <c r="M14" i="14"/>
  <c r="L14" i="14"/>
  <c r="K14" i="14"/>
  <c r="I14" i="14"/>
  <c r="H14" i="14"/>
  <c r="G14" i="14"/>
  <c r="F14" i="14"/>
  <c r="E14" i="14"/>
  <c r="D14" i="14"/>
  <c r="C14" i="14"/>
  <c r="B14" i="14"/>
  <c r="P11" i="14"/>
  <c r="O11" i="14"/>
  <c r="N11" i="14"/>
  <c r="M11" i="14"/>
  <c r="L11" i="14"/>
  <c r="K11" i="14"/>
  <c r="I11" i="14"/>
  <c r="H11" i="14"/>
  <c r="G11" i="14"/>
  <c r="F11" i="14"/>
  <c r="E11" i="14"/>
  <c r="D11" i="14"/>
  <c r="C11" i="14"/>
  <c r="B11" i="14"/>
  <c r="P9" i="14"/>
  <c r="O9" i="14"/>
  <c r="N9" i="14"/>
  <c r="M9" i="14"/>
  <c r="L9" i="14"/>
  <c r="K9" i="14"/>
  <c r="I9" i="14"/>
  <c r="H9" i="14"/>
  <c r="G9" i="14"/>
  <c r="F9" i="14"/>
  <c r="E9" i="14"/>
  <c r="D9" i="14"/>
  <c r="C9" i="14"/>
  <c r="B9" i="14"/>
  <c r="B50" i="2" l="1"/>
  <c r="I69" i="29"/>
  <c r="H69" i="29"/>
  <c r="G69" i="29"/>
  <c r="F69" i="29"/>
  <c r="E69" i="29"/>
  <c r="D69" i="29"/>
  <c r="C69" i="29"/>
  <c r="B69" i="29"/>
  <c r="P68" i="29"/>
  <c r="O68" i="29"/>
  <c r="N68" i="29"/>
  <c r="M68" i="29"/>
  <c r="L68" i="29"/>
  <c r="K68" i="29"/>
  <c r="I68" i="29"/>
  <c r="H68" i="29"/>
  <c r="G68" i="29"/>
  <c r="F68" i="29"/>
  <c r="E68" i="29"/>
  <c r="D68" i="29"/>
  <c r="C68" i="29"/>
  <c r="B68" i="29"/>
  <c r="I67" i="29"/>
  <c r="H67" i="29"/>
  <c r="G67" i="29"/>
  <c r="F67" i="29"/>
  <c r="E67" i="29"/>
  <c r="D67" i="29"/>
  <c r="C67" i="29"/>
  <c r="B67" i="29"/>
  <c r="P66" i="29"/>
  <c r="O66" i="29"/>
  <c r="N66" i="29"/>
  <c r="M66" i="29"/>
  <c r="L66" i="29"/>
  <c r="K66" i="29"/>
  <c r="I66" i="29"/>
  <c r="H66" i="29"/>
  <c r="G66" i="29"/>
  <c r="F66" i="29"/>
  <c r="E66" i="29"/>
  <c r="D66" i="29"/>
  <c r="C66" i="29"/>
  <c r="B66" i="29"/>
  <c r="I65" i="29"/>
  <c r="H65" i="29"/>
  <c r="G65" i="29"/>
  <c r="F65" i="29"/>
  <c r="E65" i="29"/>
  <c r="D65" i="29"/>
  <c r="C65" i="29"/>
  <c r="B65" i="29"/>
  <c r="P64" i="29"/>
  <c r="O64" i="29"/>
  <c r="N64" i="29"/>
  <c r="M64" i="29"/>
  <c r="L64" i="29"/>
  <c r="K64" i="29"/>
  <c r="I64" i="29"/>
  <c r="H64" i="29"/>
  <c r="G64" i="29"/>
  <c r="F64" i="29"/>
  <c r="E64" i="29"/>
  <c r="D64" i="29"/>
  <c r="C64" i="29"/>
  <c r="B64" i="29"/>
  <c r="I63" i="29"/>
  <c r="H63" i="29"/>
  <c r="G63" i="29"/>
  <c r="F63" i="29"/>
  <c r="E63" i="29"/>
  <c r="D63" i="29"/>
  <c r="C63" i="29"/>
  <c r="B63" i="29"/>
  <c r="P62" i="29"/>
  <c r="O62" i="29"/>
  <c r="N62" i="29"/>
  <c r="M62" i="29"/>
  <c r="L62" i="29"/>
  <c r="K62" i="29"/>
  <c r="I62" i="29"/>
  <c r="H62" i="29"/>
  <c r="G62" i="29"/>
  <c r="F62" i="29"/>
  <c r="E62" i="29"/>
  <c r="D62" i="29"/>
  <c r="C62" i="29"/>
  <c r="B62" i="29"/>
  <c r="I61" i="29"/>
  <c r="H61" i="29"/>
  <c r="G61" i="29"/>
  <c r="F61" i="29"/>
  <c r="E61" i="29"/>
  <c r="D61" i="29"/>
  <c r="C61" i="29"/>
  <c r="B61" i="29"/>
  <c r="P60" i="29"/>
  <c r="O60" i="29"/>
  <c r="N60" i="29"/>
  <c r="M60" i="29"/>
  <c r="L60" i="29"/>
  <c r="K60" i="29"/>
  <c r="I60" i="29"/>
  <c r="H60" i="29"/>
  <c r="G60" i="29"/>
  <c r="F60" i="29"/>
  <c r="E60" i="29"/>
  <c r="D60" i="29"/>
  <c r="C60" i="29"/>
  <c r="B60" i="29"/>
  <c r="I47" i="29"/>
  <c r="H47" i="29"/>
  <c r="G47" i="29"/>
  <c r="F47" i="29"/>
  <c r="E47" i="29"/>
  <c r="D47" i="29"/>
  <c r="C47" i="29"/>
  <c r="B47" i="29"/>
  <c r="P46" i="29"/>
  <c r="O46" i="29"/>
  <c r="N46" i="29"/>
  <c r="M46" i="29"/>
  <c r="L46" i="29"/>
  <c r="K46" i="29"/>
  <c r="I46" i="29"/>
  <c r="H46" i="29"/>
  <c r="G46" i="29"/>
  <c r="F46" i="29"/>
  <c r="E46" i="29"/>
  <c r="D46" i="29"/>
  <c r="C46" i="29"/>
  <c r="B46" i="29"/>
  <c r="I45" i="29"/>
  <c r="H45" i="29"/>
  <c r="G45" i="29"/>
  <c r="F45" i="29"/>
  <c r="E45" i="29"/>
  <c r="D45" i="29"/>
  <c r="C45" i="29"/>
  <c r="B45" i="29"/>
  <c r="P44" i="29"/>
  <c r="O44" i="29"/>
  <c r="N44" i="29"/>
  <c r="M44" i="29"/>
  <c r="L44" i="29"/>
  <c r="K44" i="29"/>
  <c r="I44" i="29"/>
  <c r="H44" i="29"/>
  <c r="G44" i="29"/>
  <c r="F44" i="29"/>
  <c r="E44" i="29"/>
  <c r="D44" i="29"/>
  <c r="C44" i="29"/>
  <c r="B44" i="29"/>
  <c r="I43" i="29"/>
  <c r="H43" i="29"/>
  <c r="G43" i="29"/>
  <c r="F43" i="29"/>
  <c r="E43" i="29"/>
  <c r="D43" i="29"/>
  <c r="C43" i="29"/>
  <c r="B43" i="29"/>
  <c r="P42" i="29"/>
  <c r="O42" i="29"/>
  <c r="N42" i="29"/>
  <c r="M42" i="29"/>
  <c r="L42" i="29"/>
  <c r="K42" i="29"/>
  <c r="I42" i="29"/>
  <c r="H42" i="29"/>
  <c r="G42" i="29"/>
  <c r="F42" i="29"/>
  <c r="E42" i="29"/>
  <c r="D42" i="29"/>
  <c r="C42" i="29"/>
  <c r="B42" i="29"/>
  <c r="I41" i="29"/>
  <c r="H41" i="29"/>
  <c r="G41" i="29"/>
  <c r="F41" i="29"/>
  <c r="E41" i="29"/>
  <c r="D41" i="29"/>
  <c r="C41" i="29"/>
  <c r="B41" i="29"/>
  <c r="P40" i="29"/>
  <c r="O40" i="29"/>
  <c r="N40" i="29"/>
  <c r="M40" i="29"/>
  <c r="L40" i="29"/>
  <c r="K40" i="29"/>
  <c r="I40" i="29"/>
  <c r="H40" i="29"/>
  <c r="G40" i="29"/>
  <c r="F40" i="29"/>
  <c r="E40" i="29"/>
  <c r="D40" i="29"/>
  <c r="C40" i="29"/>
  <c r="B40" i="29"/>
  <c r="I39" i="29"/>
  <c r="H39" i="29"/>
  <c r="G39" i="29"/>
  <c r="F39" i="29"/>
  <c r="E39" i="29"/>
  <c r="D39" i="29"/>
  <c r="C39" i="29"/>
  <c r="B39" i="29"/>
  <c r="P38" i="29"/>
  <c r="O38" i="29"/>
  <c r="N38" i="29"/>
  <c r="M38" i="29"/>
  <c r="L38" i="29"/>
  <c r="K38" i="29"/>
  <c r="I38" i="29"/>
  <c r="H38" i="29"/>
  <c r="G38" i="29"/>
  <c r="F38" i="29"/>
  <c r="E38" i="29"/>
  <c r="D38" i="29"/>
  <c r="C38" i="29"/>
  <c r="B38" i="29"/>
  <c r="P30" i="29"/>
  <c r="O30" i="29"/>
  <c r="N30" i="29"/>
  <c r="M30" i="29"/>
  <c r="L30" i="29"/>
  <c r="K30" i="29"/>
  <c r="I30" i="29"/>
  <c r="H30" i="29"/>
  <c r="G30" i="29"/>
  <c r="F30" i="29"/>
  <c r="E30" i="29"/>
  <c r="D30" i="29"/>
  <c r="C30" i="29"/>
  <c r="B30" i="29"/>
  <c r="P29" i="29"/>
  <c r="O29" i="29"/>
  <c r="N29" i="29"/>
  <c r="M29" i="29"/>
  <c r="L29" i="29"/>
  <c r="K29" i="29"/>
  <c r="I29" i="29"/>
  <c r="H29" i="29"/>
  <c r="G29" i="29"/>
  <c r="F29" i="29"/>
  <c r="E29" i="29"/>
  <c r="D29" i="29"/>
  <c r="C29" i="29"/>
  <c r="B29" i="29"/>
  <c r="P28" i="29"/>
  <c r="O28" i="29"/>
  <c r="N28" i="29"/>
  <c r="M28" i="29"/>
  <c r="L28" i="29"/>
  <c r="K28" i="29"/>
  <c r="I28" i="29"/>
  <c r="H28" i="29"/>
  <c r="G28" i="29"/>
  <c r="F28" i="29"/>
  <c r="E28" i="29"/>
  <c r="D28" i="29"/>
  <c r="C28" i="29"/>
  <c r="B28" i="29"/>
  <c r="P27" i="29"/>
  <c r="O27" i="29"/>
  <c r="N27" i="29"/>
  <c r="M27" i="29"/>
  <c r="L27" i="29"/>
  <c r="K27" i="29"/>
  <c r="I27" i="29"/>
  <c r="H27" i="29"/>
  <c r="G27" i="29"/>
  <c r="F27" i="29"/>
  <c r="E27" i="29"/>
  <c r="D27" i="29"/>
  <c r="C27" i="29"/>
  <c r="B27" i="29"/>
  <c r="P26" i="29"/>
  <c r="O26" i="29"/>
  <c r="N26" i="29"/>
  <c r="M26" i="29"/>
  <c r="L26" i="29"/>
  <c r="K26" i="29"/>
  <c r="I26" i="29"/>
  <c r="H26" i="29"/>
  <c r="G26" i="29"/>
  <c r="F26" i="29"/>
  <c r="E26" i="29"/>
  <c r="D26" i="29"/>
  <c r="C26" i="29"/>
  <c r="B26" i="29"/>
  <c r="P24" i="29"/>
  <c r="O24" i="29"/>
  <c r="N24" i="29"/>
  <c r="M24" i="29"/>
  <c r="L24" i="29"/>
  <c r="K24" i="29"/>
  <c r="I24" i="29"/>
  <c r="H24" i="29"/>
  <c r="G24" i="29"/>
  <c r="F24" i="29"/>
  <c r="E24" i="29"/>
  <c r="D24" i="29"/>
  <c r="C24" i="29"/>
  <c r="B24" i="29"/>
  <c r="P23" i="29"/>
  <c r="O23" i="29"/>
  <c r="N23" i="29"/>
  <c r="M23" i="29"/>
  <c r="L23" i="29"/>
  <c r="K23" i="29"/>
  <c r="I23" i="29"/>
  <c r="H23" i="29"/>
  <c r="G23" i="29"/>
  <c r="F23" i="29"/>
  <c r="E23" i="29"/>
  <c r="D23" i="29"/>
  <c r="C23" i="29"/>
  <c r="B23" i="29"/>
  <c r="P22" i="29"/>
  <c r="O22" i="29"/>
  <c r="N22" i="29"/>
  <c r="M22" i="29"/>
  <c r="L22" i="29"/>
  <c r="K22" i="29"/>
  <c r="I22" i="29"/>
  <c r="H22" i="29"/>
  <c r="G22" i="29"/>
  <c r="F22" i="29"/>
  <c r="E22" i="29"/>
  <c r="D22" i="29"/>
  <c r="C22" i="29"/>
  <c r="B22" i="29"/>
  <c r="P21" i="29"/>
  <c r="O21" i="29"/>
  <c r="N21" i="29"/>
  <c r="M21" i="29"/>
  <c r="L21" i="29"/>
  <c r="K21" i="29"/>
  <c r="I21" i="29"/>
  <c r="H21" i="29"/>
  <c r="G21" i="29"/>
  <c r="F21" i="29"/>
  <c r="E21" i="29"/>
  <c r="D21" i="29"/>
  <c r="C21" i="29"/>
  <c r="B21" i="29"/>
  <c r="P20" i="29"/>
  <c r="O20" i="29"/>
  <c r="N20" i="29"/>
  <c r="M20" i="29"/>
  <c r="L20" i="29"/>
  <c r="K20" i="29"/>
  <c r="I20" i="29"/>
  <c r="H20" i="29"/>
  <c r="G20" i="29"/>
  <c r="F20" i="29"/>
  <c r="E20" i="29"/>
  <c r="D20" i="29"/>
  <c r="C20" i="29"/>
  <c r="B20" i="29"/>
  <c r="I18" i="29"/>
  <c r="H18" i="29"/>
  <c r="G18" i="29"/>
  <c r="F18" i="29"/>
  <c r="E18" i="29"/>
  <c r="D18" i="29"/>
  <c r="C18" i="29"/>
  <c r="B18" i="29"/>
  <c r="P17" i="29"/>
  <c r="O17" i="29"/>
  <c r="N17" i="29"/>
  <c r="M17" i="29"/>
  <c r="L17" i="29"/>
  <c r="K17" i="29"/>
  <c r="I17" i="29"/>
  <c r="H17" i="29"/>
  <c r="G17" i="29"/>
  <c r="F17" i="29"/>
  <c r="E17" i="29"/>
  <c r="D17" i="29"/>
  <c r="C17" i="29"/>
  <c r="B17" i="29"/>
  <c r="I16" i="29"/>
  <c r="H16" i="29"/>
  <c r="G16" i="29"/>
  <c r="F16" i="29"/>
  <c r="E16" i="29"/>
  <c r="D16" i="29"/>
  <c r="C16" i="29"/>
  <c r="B16" i="29"/>
  <c r="P15" i="29"/>
  <c r="O15" i="29"/>
  <c r="N15" i="29"/>
  <c r="M15" i="29"/>
  <c r="L15" i="29"/>
  <c r="K15" i="29"/>
  <c r="I15" i="29"/>
  <c r="H15" i="29"/>
  <c r="G15" i="29"/>
  <c r="F15" i="29"/>
  <c r="E15" i="29"/>
  <c r="D15" i="29"/>
  <c r="C15" i="29"/>
  <c r="B15" i="29"/>
  <c r="I14" i="29"/>
  <c r="H14" i="29"/>
  <c r="G14" i="29"/>
  <c r="F14" i="29"/>
  <c r="E14" i="29"/>
  <c r="D14" i="29"/>
  <c r="C14" i="29"/>
  <c r="B14" i="29"/>
  <c r="P13" i="29"/>
  <c r="O13" i="29"/>
  <c r="N13" i="29"/>
  <c r="M13" i="29"/>
  <c r="L13" i="29"/>
  <c r="K13" i="29"/>
  <c r="I13" i="29"/>
  <c r="H13" i="29"/>
  <c r="G13" i="29"/>
  <c r="F13" i="29"/>
  <c r="E13" i="29"/>
  <c r="D13" i="29"/>
  <c r="C13" i="29"/>
  <c r="B13" i="29"/>
  <c r="I12" i="29"/>
  <c r="H12" i="29"/>
  <c r="G12" i="29"/>
  <c r="F12" i="29"/>
  <c r="E12" i="29"/>
  <c r="D12" i="29"/>
  <c r="C12" i="29"/>
  <c r="B12" i="29"/>
  <c r="P11" i="29"/>
  <c r="O11" i="29"/>
  <c r="N11" i="29"/>
  <c r="M11" i="29"/>
  <c r="L11" i="29"/>
  <c r="K11" i="29"/>
  <c r="I11" i="29"/>
  <c r="H11" i="29"/>
  <c r="G11" i="29"/>
  <c r="F11" i="29"/>
  <c r="E11" i="29"/>
  <c r="D11" i="29"/>
  <c r="C11" i="29"/>
  <c r="B11" i="29"/>
  <c r="I9" i="29"/>
  <c r="H9" i="29"/>
  <c r="G9" i="29"/>
  <c r="F9" i="29"/>
  <c r="E9" i="29"/>
  <c r="D9" i="29"/>
  <c r="C9" i="29"/>
  <c r="B9" i="29"/>
  <c r="P8" i="29"/>
  <c r="O8" i="29"/>
  <c r="N8" i="29"/>
  <c r="M8" i="29"/>
  <c r="L8" i="29"/>
  <c r="K8" i="29"/>
  <c r="I8" i="29"/>
  <c r="H8" i="29"/>
  <c r="G8" i="29"/>
  <c r="F8" i="29"/>
  <c r="E8" i="29"/>
  <c r="D8" i="29"/>
  <c r="C8" i="29"/>
  <c r="B8" i="29"/>
  <c r="U84" i="33"/>
  <c r="P75" i="29" s="1"/>
  <c r="O75" i="29"/>
  <c r="N75" i="29"/>
  <c r="M75" i="29"/>
  <c r="L75" i="29"/>
  <c r="K75" i="29"/>
  <c r="U83" i="33"/>
  <c r="P74" i="29" s="1"/>
  <c r="O74" i="29"/>
  <c r="N74" i="29"/>
  <c r="M74" i="29"/>
  <c r="L74" i="29"/>
  <c r="K74" i="29"/>
  <c r="U82" i="33"/>
  <c r="P73" i="29" s="1"/>
  <c r="O73" i="29"/>
  <c r="N73" i="29"/>
  <c r="M73" i="29"/>
  <c r="L73" i="29"/>
  <c r="K73" i="29"/>
  <c r="U81" i="33"/>
  <c r="P72" i="29" s="1"/>
  <c r="O72" i="29"/>
  <c r="N72" i="29"/>
  <c r="M72" i="29"/>
  <c r="L72" i="29"/>
  <c r="K72" i="29"/>
  <c r="U80" i="33"/>
  <c r="P71" i="29" s="1"/>
  <c r="O71" i="29"/>
  <c r="N71" i="29"/>
  <c r="M71" i="29"/>
  <c r="L71" i="29"/>
  <c r="K71" i="29"/>
  <c r="N84" i="33"/>
  <c r="N83" i="33"/>
  <c r="N82" i="33"/>
  <c r="N81" i="33"/>
  <c r="N80" i="33"/>
  <c r="I75" i="29"/>
  <c r="K84" i="33"/>
  <c r="H75" i="29" s="1"/>
  <c r="J84" i="33"/>
  <c r="G75" i="29" s="1"/>
  <c r="I84" i="33"/>
  <c r="F75" i="29" s="1"/>
  <c r="E75" i="29"/>
  <c r="D75" i="29"/>
  <c r="C75" i="29"/>
  <c r="L83" i="33"/>
  <c r="I74" i="29" s="1"/>
  <c r="K83" i="33"/>
  <c r="H74" i="29" s="1"/>
  <c r="J83" i="33"/>
  <c r="G74" i="29" s="1"/>
  <c r="I83" i="33"/>
  <c r="F74" i="29" s="1"/>
  <c r="E74" i="29"/>
  <c r="D74" i="29"/>
  <c r="C74" i="29"/>
  <c r="I73" i="29"/>
  <c r="K82" i="33"/>
  <c r="H73" i="29" s="1"/>
  <c r="J82" i="33"/>
  <c r="G73" i="29" s="1"/>
  <c r="I82" i="33"/>
  <c r="F73" i="29" s="1"/>
  <c r="E73" i="29"/>
  <c r="D73" i="29"/>
  <c r="C73" i="29"/>
  <c r="L81" i="33"/>
  <c r="I72" i="29" s="1"/>
  <c r="K81" i="33"/>
  <c r="H72" i="29" s="1"/>
  <c r="J81" i="33"/>
  <c r="G72" i="29" s="1"/>
  <c r="I81" i="33"/>
  <c r="F72" i="29" s="1"/>
  <c r="E72" i="29"/>
  <c r="D72" i="29"/>
  <c r="C72" i="29"/>
  <c r="I71" i="29"/>
  <c r="K80" i="33"/>
  <c r="H71" i="29" s="1"/>
  <c r="J80" i="33"/>
  <c r="G71" i="29" s="1"/>
  <c r="I80" i="33"/>
  <c r="F71" i="29" s="1"/>
  <c r="E71" i="29"/>
  <c r="D71" i="29"/>
  <c r="C71" i="29"/>
  <c r="B75" i="29"/>
  <c r="B74" i="29"/>
  <c r="B73" i="29"/>
  <c r="B72" i="29"/>
  <c r="B71" i="29"/>
  <c r="U78" i="33"/>
  <c r="P69" i="29" s="1"/>
  <c r="O69" i="29"/>
  <c r="N69" i="29"/>
  <c r="M69" i="29"/>
  <c r="L69" i="29"/>
  <c r="K69" i="29"/>
  <c r="U76" i="33"/>
  <c r="P67" i="29" s="1"/>
  <c r="O67" i="29"/>
  <c r="N67" i="29"/>
  <c r="M67" i="29"/>
  <c r="L67" i="29"/>
  <c r="K67" i="29"/>
  <c r="U74" i="33"/>
  <c r="P65" i="29" s="1"/>
  <c r="O65" i="29"/>
  <c r="N65" i="29"/>
  <c r="M65" i="29"/>
  <c r="L65" i="29"/>
  <c r="K65" i="29"/>
  <c r="U72" i="33"/>
  <c r="P63" i="29" s="1"/>
  <c r="O63" i="29"/>
  <c r="N63" i="29"/>
  <c r="M63" i="29"/>
  <c r="L63" i="29"/>
  <c r="K63" i="29"/>
  <c r="U70" i="33"/>
  <c r="P61" i="29" s="1"/>
  <c r="O61" i="29"/>
  <c r="N61" i="29"/>
  <c r="M61" i="29"/>
  <c r="L61" i="29"/>
  <c r="K61" i="29"/>
  <c r="U56" i="33"/>
  <c r="P47" i="29" s="1"/>
  <c r="O47" i="29"/>
  <c r="N47" i="29"/>
  <c r="M47" i="29"/>
  <c r="L47" i="29"/>
  <c r="K47" i="29"/>
  <c r="U54" i="33"/>
  <c r="P45" i="29" s="1"/>
  <c r="O45" i="29"/>
  <c r="N45" i="29"/>
  <c r="M45" i="29"/>
  <c r="L45" i="29"/>
  <c r="K45" i="29"/>
  <c r="U52" i="33"/>
  <c r="P43" i="29" s="1"/>
  <c r="O43" i="29"/>
  <c r="N43" i="29"/>
  <c r="M43" i="29"/>
  <c r="L43" i="29"/>
  <c r="K43" i="29"/>
  <c r="U50" i="33"/>
  <c r="P41" i="29" s="1"/>
  <c r="O41" i="29"/>
  <c r="N41" i="29"/>
  <c r="M41" i="29"/>
  <c r="L41" i="29"/>
  <c r="K41" i="29"/>
  <c r="U48" i="33"/>
  <c r="P39" i="29" s="1"/>
  <c r="O39" i="29"/>
  <c r="N39" i="29"/>
  <c r="M39" i="29"/>
  <c r="L39" i="29"/>
  <c r="K39" i="29"/>
  <c r="U45" i="33"/>
  <c r="P36" i="29" s="1"/>
  <c r="O36" i="29"/>
  <c r="N36" i="29"/>
  <c r="M36" i="29"/>
  <c r="L36" i="29"/>
  <c r="K36" i="29"/>
  <c r="N45" i="33"/>
  <c r="U44" i="33"/>
  <c r="P35" i="29" s="1"/>
  <c r="O35" i="29"/>
  <c r="N35" i="29"/>
  <c r="M35" i="29"/>
  <c r="L35" i="29"/>
  <c r="K35" i="29"/>
  <c r="N44" i="33"/>
  <c r="U43" i="33"/>
  <c r="P34" i="29" s="1"/>
  <c r="O34" i="29"/>
  <c r="N34" i="29"/>
  <c r="M34" i="29"/>
  <c r="L34" i="29"/>
  <c r="K34" i="29"/>
  <c r="N43" i="33"/>
  <c r="U42" i="33"/>
  <c r="P33" i="29" s="1"/>
  <c r="O33" i="29"/>
  <c r="N33" i="29"/>
  <c r="M33" i="29"/>
  <c r="L33" i="29"/>
  <c r="K33" i="29"/>
  <c r="N42" i="33"/>
  <c r="U41" i="33"/>
  <c r="P32" i="29" s="1"/>
  <c r="O32" i="29"/>
  <c r="N32" i="29"/>
  <c r="M32" i="29"/>
  <c r="L32" i="29"/>
  <c r="K32" i="29"/>
  <c r="N41" i="33"/>
  <c r="I36" i="29"/>
  <c r="K45" i="33"/>
  <c r="H36" i="29" s="1"/>
  <c r="J45" i="33"/>
  <c r="G36" i="29" s="1"/>
  <c r="I45" i="33"/>
  <c r="F36" i="29" s="1"/>
  <c r="E36" i="29"/>
  <c r="D36" i="29"/>
  <c r="C36" i="29"/>
  <c r="I35" i="29"/>
  <c r="K44" i="33"/>
  <c r="H35" i="29" s="1"/>
  <c r="J44" i="33"/>
  <c r="G35" i="29" s="1"/>
  <c r="I44" i="33"/>
  <c r="F35" i="29" s="1"/>
  <c r="E35" i="29"/>
  <c r="D35" i="29"/>
  <c r="C35" i="29"/>
  <c r="I34" i="29"/>
  <c r="K43" i="33"/>
  <c r="H34" i="29" s="1"/>
  <c r="J43" i="33"/>
  <c r="G34" i="29" s="1"/>
  <c r="I43" i="33"/>
  <c r="F34" i="29" s="1"/>
  <c r="E34" i="29"/>
  <c r="D34" i="29"/>
  <c r="C34" i="29"/>
  <c r="I33" i="29"/>
  <c r="K42" i="33"/>
  <c r="H33" i="29" s="1"/>
  <c r="J42" i="33"/>
  <c r="G33" i="29" s="1"/>
  <c r="I42" i="33"/>
  <c r="F33" i="29" s="1"/>
  <c r="E33" i="29"/>
  <c r="D33" i="29"/>
  <c r="C33" i="29"/>
  <c r="L41" i="33"/>
  <c r="I32" i="29" s="1"/>
  <c r="K41" i="33"/>
  <c r="H32" i="29" s="1"/>
  <c r="J41" i="33"/>
  <c r="G32" i="29" s="1"/>
  <c r="I41" i="33"/>
  <c r="F32" i="29" s="1"/>
  <c r="E32" i="29"/>
  <c r="D32" i="29"/>
  <c r="C32" i="29"/>
  <c r="B36" i="29"/>
  <c r="B35" i="29"/>
  <c r="B34" i="29"/>
  <c r="B33" i="29"/>
  <c r="B32" i="29"/>
  <c r="U27" i="33"/>
  <c r="P18" i="29" s="1"/>
  <c r="O18" i="29"/>
  <c r="N18" i="29"/>
  <c r="M18" i="29"/>
  <c r="L18" i="29"/>
  <c r="K18" i="29"/>
  <c r="U25" i="33"/>
  <c r="P16" i="29" s="1"/>
  <c r="O16" i="29"/>
  <c r="N16" i="29"/>
  <c r="M16" i="29"/>
  <c r="L16" i="29"/>
  <c r="K16" i="29"/>
  <c r="U23" i="33"/>
  <c r="P14" i="29" s="1"/>
  <c r="O14" i="29"/>
  <c r="N14" i="29"/>
  <c r="M14" i="29"/>
  <c r="L14" i="29"/>
  <c r="K14" i="29"/>
  <c r="U21" i="33"/>
  <c r="P12" i="29" s="1"/>
  <c r="O12" i="29"/>
  <c r="N12" i="29"/>
  <c r="M12" i="29"/>
  <c r="L12" i="29"/>
  <c r="K12" i="29"/>
  <c r="U18" i="33"/>
  <c r="P9" i="29" s="1"/>
  <c r="O9" i="29"/>
  <c r="N9" i="29"/>
  <c r="M9" i="29"/>
  <c r="L9" i="29"/>
  <c r="K9" i="29"/>
  <c r="B78" i="33"/>
  <c r="B76" i="33"/>
  <c r="B74" i="33"/>
  <c r="B72" i="33"/>
  <c r="B70" i="33"/>
  <c r="B56" i="33"/>
  <c r="B54" i="33"/>
  <c r="B52" i="33"/>
  <c r="B50" i="33"/>
  <c r="B48" i="33"/>
  <c r="B27" i="33"/>
  <c r="B25" i="33"/>
  <c r="B23" i="33"/>
  <c r="B21" i="33"/>
  <c r="B18" i="33"/>
  <c r="N78" i="33" l="1"/>
  <c r="N76" i="33"/>
  <c r="N74" i="33"/>
  <c r="N72" i="33"/>
  <c r="N70" i="33"/>
  <c r="N56" i="33"/>
  <c r="N54" i="33"/>
  <c r="N52" i="33"/>
  <c r="N50" i="33"/>
  <c r="N48" i="33"/>
  <c r="N27" i="33"/>
  <c r="N25" i="33"/>
  <c r="N23" i="33"/>
  <c r="I30" i="15" l="1"/>
  <c r="H30" i="15"/>
  <c r="G30" i="15"/>
  <c r="F30" i="15"/>
  <c r="E30" i="15"/>
  <c r="D30" i="15"/>
  <c r="C30" i="15"/>
  <c r="B30" i="15"/>
  <c r="P29" i="15"/>
  <c r="O29" i="15"/>
  <c r="N29" i="15"/>
  <c r="M29" i="15"/>
  <c r="L29" i="15"/>
  <c r="K29" i="15"/>
  <c r="I29" i="15"/>
  <c r="H29" i="15"/>
  <c r="G29" i="15"/>
  <c r="F29" i="15"/>
  <c r="E29" i="15"/>
  <c r="D29" i="15"/>
  <c r="C29" i="15"/>
  <c r="B29" i="15"/>
  <c r="I27" i="15"/>
  <c r="H27" i="15"/>
  <c r="G27" i="15"/>
  <c r="F27" i="15"/>
  <c r="E27" i="15"/>
  <c r="D27" i="15"/>
  <c r="C27" i="15"/>
  <c r="B27" i="15"/>
  <c r="P26" i="15"/>
  <c r="O26" i="15"/>
  <c r="N26" i="15"/>
  <c r="M26" i="15"/>
  <c r="L26" i="15"/>
  <c r="K26" i="15"/>
  <c r="I26" i="15"/>
  <c r="H26" i="15"/>
  <c r="G26" i="15"/>
  <c r="F26" i="15"/>
  <c r="E26" i="15"/>
  <c r="D26" i="15"/>
  <c r="C26" i="15"/>
  <c r="B26" i="15"/>
  <c r="I24" i="15"/>
  <c r="H24" i="15"/>
  <c r="G24" i="15"/>
  <c r="F24" i="15"/>
  <c r="E24" i="15"/>
  <c r="D24" i="15"/>
  <c r="C24" i="15"/>
  <c r="B24" i="15"/>
  <c r="P23" i="15"/>
  <c r="O23" i="15"/>
  <c r="N23" i="15"/>
  <c r="M23" i="15"/>
  <c r="L23" i="15"/>
  <c r="K23" i="15"/>
  <c r="I23" i="15"/>
  <c r="H23" i="15"/>
  <c r="G23" i="15"/>
  <c r="F23" i="15"/>
  <c r="E23" i="15"/>
  <c r="D23" i="15"/>
  <c r="C23" i="15"/>
  <c r="B23" i="15"/>
  <c r="I21" i="15"/>
  <c r="H21" i="15"/>
  <c r="G21" i="15"/>
  <c r="F21" i="15"/>
  <c r="E21" i="15"/>
  <c r="D21" i="15"/>
  <c r="C21" i="15"/>
  <c r="B21" i="15"/>
  <c r="P20" i="15"/>
  <c r="O20" i="15"/>
  <c r="N20" i="15"/>
  <c r="M20" i="15"/>
  <c r="L20" i="15"/>
  <c r="K20" i="15"/>
  <c r="I20" i="15"/>
  <c r="H20" i="15"/>
  <c r="G20" i="15"/>
  <c r="F20" i="15"/>
  <c r="E20" i="15"/>
  <c r="D20" i="15"/>
  <c r="C20" i="15"/>
  <c r="B20" i="15"/>
  <c r="I18" i="15"/>
  <c r="H18" i="15"/>
  <c r="G18" i="15"/>
  <c r="F18" i="15"/>
  <c r="E18" i="15"/>
  <c r="D18" i="15"/>
  <c r="C18" i="15"/>
  <c r="B18" i="15"/>
  <c r="P17" i="15"/>
  <c r="O17" i="15"/>
  <c r="N17" i="15"/>
  <c r="M17" i="15"/>
  <c r="L17" i="15"/>
  <c r="K17" i="15"/>
  <c r="I17" i="15"/>
  <c r="H17" i="15"/>
  <c r="G17" i="15"/>
  <c r="F17" i="15"/>
  <c r="E17" i="15"/>
  <c r="D17" i="15"/>
  <c r="C17" i="15"/>
  <c r="B17" i="15"/>
  <c r="P14" i="15"/>
  <c r="O14" i="15"/>
  <c r="N14" i="15"/>
  <c r="M14" i="15"/>
  <c r="L14" i="15"/>
  <c r="K14" i="15"/>
  <c r="I14" i="15"/>
  <c r="H14" i="15"/>
  <c r="G14" i="15"/>
  <c r="F14" i="15"/>
  <c r="E14" i="15"/>
  <c r="D14" i="15"/>
  <c r="C14" i="15"/>
  <c r="B14" i="15"/>
  <c r="P12" i="15"/>
  <c r="O12" i="15"/>
  <c r="N12" i="15"/>
  <c r="M12" i="15"/>
  <c r="L12" i="15"/>
  <c r="K12" i="15"/>
  <c r="I12" i="15"/>
  <c r="H12" i="15"/>
  <c r="G12" i="15"/>
  <c r="F12" i="15"/>
  <c r="E12" i="15"/>
  <c r="D12" i="15"/>
  <c r="C12" i="15"/>
  <c r="B12" i="15"/>
  <c r="I9" i="15"/>
  <c r="H9" i="15"/>
  <c r="G9" i="15"/>
  <c r="F9" i="15"/>
  <c r="E9" i="15"/>
  <c r="D9" i="15"/>
  <c r="C9" i="15"/>
  <c r="B9" i="15"/>
  <c r="P8" i="15"/>
  <c r="O8" i="15"/>
  <c r="N8" i="15"/>
  <c r="M8" i="15"/>
  <c r="L8" i="15"/>
  <c r="K8" i="15"/>
  <c r="I8" i="15"/>
  <c r="H8" i="15"/>
  <c r="G8" i="15"/>
  <c r="F8" i="15"/>
  <c r="E8" i="15"/>
  <c r="D8" i="15"/>
  <c r="C8" i="15"/>
  <c r="B8" i="15"/>
  <c r="U507" i="33"/>
  <c r="P30" i="15" s="1"/>
  <c r="O30" i="15"/>
  <c r="N30" i="15"/>
  <c r="M30" i="15"/>
  <c r="L30" i="15"/>
  <c r="K30" i="15"/>
  <c r="B507" i="33"/>
  <c r="U504" i="33"/>
  <c r="P27" i="15" s="1"/>
  <c r="O27" i="15"/>
  <c r="N27" i="15"/>
  <c r="M27" i="15"/>
  <c r="L27" i="15"/>
  <c r="K27" i="15"/>
  <c r="B504" i="33"/>
  <c r="U501" i="33"/>
  <c r="P24" i="15" s="1"/>
  <c r="O24" i="15"/>
  <c r="N24" i="15"/>
  <c r="M24" i="15"/>
  <c r="L24" i="15"/>
  <c r="K24" i="15"/>
  <c r="B501" i="33"/>
  <c r="U498" i="33"/>
  <c r="P21" i="15" s="1"/>
  <c r="O21" i="15"/>
  <c r="N21" i="15"/>
  <c r="M21" i="15"/>
  <c r="L21" i="15"/>
  <c r="K21" i="15"/>
  <c r="B498" i="33"/>
  <c r="U495" i="33"/>
  <c r="P18" i="15" s="1"/>
  <c r="O18" i="15"/>
  <c r="N18" i="15"/>
  <c r="M18" i="15"/>
  <c r="L18" i="15"/>
  <c r="K18" i="15"/>
  <c r="B495" i="33"/>
  <c r="U486" i="33"/>
  <c r="P9" i="15" s="1"/>
  <c r="O9" i="15"/>
  <c r="N9" i="15"/>
  <c r="M9" i="15"/>
  <c r="L9" i="15"/>
  <c r="K9" i="15"/>
  <c r="B486" i="33"/>
  <c r="B28" i="16"/>
  <c r="I28" i="16"/>
  <c r="H28" i="16"/>
  <c r="G28" i="16"/>
  <c r="F28" i="16"/>
  <c r="E28" i="16"/>
  <c r="D28" i="16"/>
  <c r="C28" i="16"/>
  <c r="P27" i="16"/>
  <c r="O27" i="16"/>
  <c r="N27" i="16"/>
  <c r="M27" i="16"/>
  <c r="L27" i="16"/>
  <c r="K27" i="16"/>
  <c r="I27" i="16"/>
  <c r="H27" i="16"/>
  <c r="G27" i="16"/>
  <c r="F27" i="16"/>
  <c r="E27" i="16"/>
  <c r="D27" i="16"/>
  <c r="C27" i="16"/>
  <c r="B27" i="16"/>
  <c r="I25" i="16"/>
  <c r="H25" i="16"/>
  <c r="G25" i="16"/>
  <c r="F25" i="16"/>
  <c r="E25" i="16"/>
  <c r="D25" i="16"/>
  <c r="C25" i="16"/>
  <c r="B25" i="16"/>
  <c r="P24" i="16"/>
  <c r="O24" i="16"/>
  <c r="N24" i="16"/>
  <c r="M24" i="16"/>
  <c r="L24" i="16"/>
  <c r="K24" i="16"/>
  <c r="I24" i="16"/>
  <c r="H24" i="16"/>
  <c r="G24" i="16"/>
  <c r="F24" i="16"/>
  <c r="E24" i="16"/>
  <c r="D24" i="16"/>
  <c r="C24" i="16"/>
  <c r="B24" i="16"/>
  <c r="P22" i="16"/>
  <c r="O22" i="16"/>
  <c r="N22" i="16"/>
  <c r="M22" i="16"/>
  <c r="L22" i="16"/>
  <c r="K22" i="16"/>
  <c r="I22" i="16"/>
  <c r="H22" i="16"/>
  <c r="G22" i="16"/>
  <c r="F22" i="16"/>
  <c r="E22" i="16"/>
  <c r="D22" i="16"/>
  <c r="C22" i="16"/>
  <c r="B22" i="16"/>
  <c r="P20" i="16"/>
  <c r="O20" i="16"/>
  <c r="N20" i="16"/>
  <c r="M20" i="16"/>
  <c r="L20" i="16"/>
  <c r="K20" i="16"/>
  <c r="I20" i="16"/>
  <c r="H20" i="16"/>
  <c r="G20" i="16"/>
  <c r="F20" i="16"/>
  <c r="E20" i="16"/>
  <c r="D20" i="16"/>
  <c r="C20" i="16"/>
  <c r="B20" i="16"/>
  <c r="I18" i="16"/>
  <c r="H18" i="16"/>
  <c r="G18" i="16"/>
  <c r="F18" i="16"/>
  <c r="E18" i="16"/>
  <c r="D18" i="16"/>
  <c r="C18" i="16"/>
  <c r="B18" i="16"/>
  <c r="P17" i="16"/>
  <c r="O17" i="16"/>
  <c r="N17" i="16"/>
  <c r="M17" i="16"/>
  <c r="L17" i="16"/>
  <c r="K17" i="16"/>
  <c r="I17" i="16"/>
  <c r="H17" i="16"/>
  <c r="G17" i="16"/>
  <c r="F17" i="16"/>
  <c r="E17" i="16"/>
  <c r="D17" i="16"/>
  <c r="C17" i="16"/>
  <c r="B17" i="16"/>
  <c r="P14" i="16"/>
  <c r="O14" i="16"/>
  <c r="N14" i="16"/>
  <c r="M14" i="16"/>
  <c r="L14" i="16"/>
  <c r="K14" i="16"/>
  <c r="I14" i="16"/>
  <c r="H14" i="16"/>
  <c r="G14" i="16"/>
  <c r="F14" i="16"/>
  <c r="E14" i="16"/>
  <c r="D14" i="16"/>
  <c r="C14" i="16"/>
  <c r="B14" i="16"/>
  <c r="P12" i="16"/>
  <c r="O12" i="16"/>
  <c r="N12" i="16"/>
  <c r="M12" i="16"/>
  <c r="L12" i="16"/>
  <c r="K12" i="16"/>
  <c r="I12" i="16"/>
  <c r="H12" i="16"/>
  <c r="G12" i="16"/>
  <c r="F12" i="16"/>
  <c r="E12" i="16"/>
  <c r="D12" i="16"/>
  <c r="C12" i="16"/>
  <c r="B12" i="16"/>
  <c r="I9" i="16"/>
  <c r="H9" i="16"/>
  <c r="G9" i="16"/>
  <c r="F9" i="16"/>
  <c r="E9" i="16"/>
  <c r="D9" i="16"/>
  <c r="C9" i="16"/>
  <c r="B9" i="16"/>
  <c r="P8" i="16"/>
  <c r="O8" i="16"/>
  <c r="N8" i="16"/>
  <c r="M8" i="16"/>
  <c r="L8" i="16"/>
  <c r="K8" i="16"/>
  <c r="I8" i="16"/>
  <c r="H8" i="16"/>
  <c r="G8" i="16"/>
  <c r="F8" i="16"/>
  <c r="E8" i="16"/>
  <c r="D8" i="16"/>
  <c r="C8" i="16"/>
  <c r="B8" i="16"/>
  <c r="U477" i="33"/>
  <c r="P28" i="16" s="1"/>
  <c r="O28" i="16"/>
  <c r="N28" i="16"/>
  <c r="M28" i="16"/>
  <c r="L28" i="16"/>
  <c r="K28" i="16"/>
  <c r="B477" i="33"/>
  <c r="B458" i="33" l="1"/>
  <c r="U474" i="33"/>
  <c r="P25" i="16" s="1"/>
  <c r="O25" i="16"/>
  <c r="N25" i="16"/>
  <c r="M25" i="16"/>
  <c r="L25" i="16"/>
  <c r="K25" i="16"/>
  <c r="B474" i="33"/>
  <c r="U467" i="33"/>
  <c r="P18" i="16" s="1"/>
  <c r="O18" i="16"/>
  <c r="N18" i="16"/>
  <c r="M18" i="16"/>
  <c r="L18" i="16"/>
  <c r="K18" i="16"/>
  <c r="B467" i="33"/>
  <c r="U458" i="33"/>
  <c r="P9" i="16" s="1"/>
  <c r="O9" i="16"/>
  <c r="N9" i="16"/>
  <c r="M9" i="16"/>
  <c r="L9" i="16"/>
  <c r="K9" i="16"/>
  <c r="I27" i="18"/>
  <c r="H27" i="18"/>
  <c r="G27" i="18"/>
  <c r="F27" i="18"/>
  <c r="E27" i="18"/>
  <c r="D27" i="18"/>
  <c r="C27" i="18"/>
  <c r="B27" i="18"/>
  <c r="P26" i="18"/>
  <c r="O26" i="18"/>
  <c r="N26" i="18"/>
  <c r="M26" i="18"/>
  <c r="L26" i="18"/>
  <c r="K26" i="18"/>
  <c r="I26" i="18"/>
  <c r="H26" i="18"/>
  <c r="G26" i="18"/>
  <c r="F26" i="18"/>
  <c r="E26" i="18"/>
  <c r="D26" i="18"/>
  <c r="C26" i="18"/>
  <c r="B26" i="18"/>
  <c r="P24" i="18"/>
  <c r="O24" i="18"/>
  <c r="N24" i="18"/>
  <c r="M24" i="18"/>
  <c r="L24" i="18"/>
  <c r="K24" i="18"/>
  <c r="I24" i="18"/>
  <c r="H24" i="18"/>
  <c r="G24" i="18"/>
  <c r="F24" i="18"/>
  <c r="E24" i="18"/>
  <c r="D24" i="18"/>
  <c r="C24" i="18"/>
  <c r="B24" i="18"/>
  <c r="I22" i="18"/>
  <c r="H22" i="18"/>
  <c r="G22" i="18"/>
  <c r="F22" i="18"/>
  <c r="E22" i="18"/>
  <c r="D22" i="18"/>
  <c r="C22" i="18"/>
  <c r="B22" i="18"/>
  <c r="P21" i="18"/>
  <c r="O21" i="18"/>
  <c r="N21" i="18"/>
  <c r="M21" i="18"/>
  <c r="L21" i="18"/>
  <c r="K21" i="18"/>
  <c r="I21" i="18"/>
  <c r="H21" i="18"/>
  <c r="G21" i="18"/>
  <c r="F21" i="18"/>
  <c r="E21" i="18"/>
  <c r="D21" i="18"/>
  <c r="C21" i="18"/>
  <c r="B21" i="18"/>
  <c r="I19" i="18"/>
  <c r="H19" i="18"/>
  <c r="G19" i="18"/>
  <c r="F19" i="18"/>
  <c r="E19" i="18"/>
  <c r="D19" i="18"/>
  <c r="C19" i="18"/>
  <c r="B19" i="18"/>
  <c r="P18" i="18"/>
  <c r="O18" i="18"/>
  <c r="N18" i="18"/>
  <c r="M18" i="18"/>
  <c r="L18" i="18"/>
  <c r="K18" i="18"/>
  <c r="I18" i="18"/>
  <c r="H18" i="18"/>
  <c r="G18" i="18"/>
  <c r="F18" i="18"/>
  <c r="E18" i="18"/>
  <c r="D18" i="18"/>
  <c r="C18" i="18"/>
  <c r="B18" i="18"/>
  <c r="I16" i="18"/>
  <c r="H16" i="18"/>
  <c r="G16" i="18"/>
  <c r="F16" i="18"/>
  <c r="E16" i="18"/>
  <c r="D16" i="18"/>
  <c r="C16" i="18"/>
  <c r="B16" i="18"/>
  <c r="P15" i="18"/>
  <c r="O15" i="18"/>
  <c r="N15" i="18"/>
  <c r="M15" i="18"/>
  <c r="L15" i="18"/>
  <c r="K15" i="18"/>
  <c r="I15" i="18"/>
  <c r="H15" i="18"/>
  <c r="G15" i="18"/>
  <c r="F15" i="18"/>
  <c r="E15" i="18"/>
  <c r="D15" i="18"/>
  <c r="C15" i="18"/>
  <c r="B15" i="18"/>
  <c r="P12" i="18"/>
  <c r="O12" i="18"/>
  <c r="N12" i="18"/>
  <c r="M12" i="18"/>
  <c r="L12" i="18"/>
  <c r="K12" i="18"/>
  <c r="I12" i="18"/>
  <c r="H12" i="18"/>
  <c r="G12" i="18"/>
  <c r="F12" i="18"/>
  <c r="E12" i="18"/>
  <c r="D12" i="18"/>
  <c r="C12" i="18"/>
  <c r="B12" i="18"/>
  <c r="I9" i="18"/>
  <c r="H9" i="18"/>
  <c r="G9" i="18"/>
  <c r="F9" i="18"/>
  <c r="E9" i="18"/>
  <c r="D9" i="18"/>
  <c r="C9" i="18"/>
  <c r="B9" i="18"/>
  <c r="P8" i="18"/>
  <c r="O8" i="18"/>
  <c r="N8" i="18"/>
  <c r="M8" i="18"/>
  <c r="L8" i="18"/>
  <c r="K8" i="18"/>
  <c r="I8" i="18"/>
  <c r="H8" i="18"/>
  <c r="G8" i="18"/>
  <c r="F8" i="18"/>
  <c r="E8" i="18"/>
  <c r="D8" i="18"/>
  <c r="C8" i="18"/>
  <c r="B8" i="18"/>
  <c r="U449" i="33"/>
  <c r="P27" i="18" s="1"/>
  <c r="O27" i="18"/>
  <c r="N27" i="18"/>
  <c r="M27" i="18"/>
  <c r="L27" i="18"/>
  <c r="K27" i="18"/>
  <c r="B449" i="33"/>
  <c r="U446" i="33"/>
  <c r="B446" i="33"/>
  <c r="U443" i="33"/>
  <c r="P22" i="18" s="1"/>
  <c r="O22" i="18"/>
  <c r="N22" i="18"/>
  <c r="M22" i="18"/>
  <c r="L22" i="18"/>
  <c r="K22" i="18"/>
  <c r="B443" i="33"/>
  <c r="U440" i="33"/>
  <c r="P19" i="18" s="1"/>
  <c r="O19" i="18"/>
  <c r="N19" i="18"/>
  <c r="M19" i="18"/>
  <c r="L19" i="18"/>
  <c r="K19" i="18"/>
  <c r="B440" i="33"/>
  <c r="U437" i="33"/>
  <c r="P16" i="18" s="1"/>
  <c r="O16" i="18"/>
  <c r="N16" i="18"/>
  <c r="M16" i="18"/>
  <c r="L16" i="18"/>
  <c r="K16" i="18"/>
  <c r="B437" i="33"/>
  <c r="U430" i="33"/>
  <c r="P9" i="18" s="1"/>
  <c r="O9" i="18"/>
  <c r="N9" i="18"/>
  <c r="M9" i="18"/>
  <c r="L9" i="18"/>
  <c r="K9" i="18"/>
  <c r="B430" i="33"/>
  <c r="I30" i="20"/>
  <c r="H30" i="20"/>
  <c r="G30" i="20"/>
  <c r="F30" i="20"/>
  <c r="E30" i="20"/>
  <c r="D30" i="20"/>
  <c r="C30" i="20"/>
  <c r="B30" i="20"/>
  <c r="P29" i="20"/>
  <c r="O29" i="20"/>
  <c r="N29" i="20"/>
  <c r="M29" i="20"/>
  <c r="L29" i="20"/>
  <c r="K29" i="20"/>
  <c r="I29" i="20"/>
  <c r="H29" i="20"/>
  <c r="G29" i="20"/>
  <c r="F29" i="20"/>
  <c r="E29" i="20"/>
  <c r="D29" i="20"/>
  <c r="C29" i="20"/>
  <c r="B29" i="20"/>
  <c r="I27" i="20"/>
  <c r="H27" i="20"/>
  <c r="G27" i="20"/>
  <c r="F27" i="20"/>
  <c r="E27" i="20"/>
  <c r="D27" i="20"/>
  <c r="C27" i="20"/>
  <c r="B27" i="20"/>
  <c r="P26" i="20"/>
  <c r="O26" i="20"/>
  <c r="N26" i="20"/>
  <c r="M26" i="20"/>
  <c r="L26" i="20"/>
  <c r="K26" i="20"/>
  <c r="I26" i="20"/>
  <c r="H26" i="20"/>
  <c r="G26" i="20"/>
  <c r="F26" i="20"/>
  <c r="E26" i="20"/>
  <c r="D26" i="20"/>
  <c r="C26" i="20"/>
  <c r="B26" i="20"/>
  <c r="I24" i="20"/>
  <c r="H24" i="20"/>
  <c r="G24" i="20"/>
  <c r="F24" i="20"/>
  <c r="E24" i="20"/>
  <c r="D24" i="20"/>
  <c r="C24" i="20"/>
  <c r="B24" i="20"/>
  <c r="P23" i="20"/>
  <c r="O23" i="20"/>
  <c r="N23" i="20"/>
  <c r="M23" i="20"/>
  <c r="L23" i="20"/>
  <c r="K23" i="20"/>
  <c r="I23" i="20"/>
  <c r="H23" i="20"/>
  <c r="G23" i="20"/>
  <c r="F23" i="20"/>
  <c r="E23" i="20"/>
  <c r="D23" i="20"/>
  <c r="C23" i="20"/>
  <c r="B23" i="20"/>
  <c r="I21" i="20"/>
  <c r="H21" i="20"/>
  <c r="G21" i="20"/>
  <c r="F21" i="20"/>
  <c r="E21" i="20"/>
  <c r="D21" i="20"/>
  <c r="C21" i="20"/>
  <c r="B21" i="20"/>
  <c r="P20" i="20"/>
  <c r="O20" i="20"/>
  <c r="N20" i="20"/>
  <c r="M20" i="20"/>
  <c r="L20" i="20"/>
  <c r="K20" i="20"/>
  <c r="I20" i="20"/>
  <c r="H20" i="20"/>
  <c r="G20" i="20"/>
  <c r="F20" i="20"/>
  <c r="E20" i="20"/>
  <c r="D20" i="20"/>
  <c r="C20" i="20"/>
  <c r="B20" i="20"/>
  <c r="I18" i="20"/>
  <c r="H18" i="20"/>
  <c r="G18" i="20"/>
  <c r="F18" i="20"/>
  <c r="E18" i="20"/>
  <c r="D18" i="20"/>
  <c r="C18" i="20"/>
  <c r="B18" i="20"/>
  <c r="P17" i="20"/>
  <c r="O17" i="20"/>
  <c r="N17" i="20"/>
  <c r="M17" i="20"/>
  <c r="L17" i="20"/>
  <c r="K17" i="20"/>
  <c r="I17" i="20"/>
  <c r="H17" i="20"/>
  <c r="G17" i="20"/>
  <c r="F17" i="20"/>
  <c r="E17" i="20"/>
  <c r="D17" i="20"/>
  <c r="C17" i="20"/>
  <c r="B17" i="20"/>
  <c r="P14" i="20"/>
  <c r="O14" i="20"/>
  <c r="N14" i="20"/>
  <c r="M14" i="20"/>
  <c r="L14" i="20"/>
  <c r="K14" i="20"/>
  <c r="I14" i="20"/>
  <c r="H14" i="20"/>
  <c r="G14" i="20"/>
  <c r="F14" i="20"/>
  <c r="E14" i="20"/>
  <c r="D14" i="20"/>
  <c r="C14" i="20"/>
  <c r="B14" i="20"/>
  <c r="P12" i="20"/>
  <c r="O12" i="20"/>
  <c r="N12" i="20"/>
  <c r="M12" i="20"/>
  <c r="L12" i="20"/>
  <c r="K12" i="20"/>
  <c r="I12" i="20"/>
  <c r="H12" i="20"/>
  <c r="G12" i="20"/>
  <c r="F12" i="20"/>
  <c r="E12" i="20"/>
  <c r="D12" i="20"/>
  <c r="C12" i="20"/>
  <c r="B12" i="20"/>
  <c r="I9" i="20"/>
  <c r="H9" i="20"/>
  <c r="G9" i="20"/>
  <c r="F9" i="20"/>
  <c r="E9" i="20"/>
  <c r="D9" i="20"/>
  <c r="C9" i="20"/>
  <c r="B9" i="20"/>
  <c r="P8" i="20"/>
  <c r="O8" i="20"/>
  <c r="N8" i="20"/>
  <c r="M8" i="20"/>
  <c r="L8" i="20"/>
  <c r="K8" i="20"/>
  <c r="I8" i="20"/>
  <c r="H8" i="20"/>
  <c r="G8" i="20"/>
  <c r="F8" i="20"/>
  <c r="E8" i="20"/>
  <c r="D8" i="20"/>
  <c r="C8" i="20"/>
  <c r="B8" i="20"/>
  <c r="U415" i="33" l="1"/>
  <c r="P24" i="20" s="1"/>
  <c r="O24" i="20"/>
  <c r="N24" i="20"/>
  <c r="M24" i="20"/>
  <c r="L24" i="20"/>
  <c r="K24" i="20"/>
  <c r="B415" i="33"/>
  <c r="U412" i="33"/>
  <c r="P21" i="20" s="1"/>
  <c r="O21" i="20"/>
  <c r="N21" i="20"/>
  <c r="M21" i="20"/>
  <c r="L21" i="20"/>
  <c r="K21" i="20"/>
  <c r="B412" i="33"/>
  <c r="U421" i="33"/>
  <c r="P30" i="20" s="1"/>
  <c r="O30" i="20"/>
  <c r="N30" i="20"/>
  <c r="M30" i="20"/>
  <c r="L30" i="20"/>
  <c r="K30" i="20"/>
  <c r="B421" i="33"/>
  <c r="U418" i="33"/>
  <c r="P27" i="20" s="1"/>
  <c r="O27" i="20"/>
  <c r="N27" i="20"/>
  <c r="M27" i="20"/>
  <c r="L27" i="20"/>
  <c r="K27" i="20"/>
  <c r="B418" i="33"/>
  <c r="U409" i="33"/>
  <c r="P18" i="20" s="1"/>
  <c r="O18" i="20"/>
  <c r="N18" i="20"/>
  <c r="M18" i="20"/>
  <c r="L18" i="20"/>
  <c r="K18" i="20"/>
  <c r="B409" i="33"/>
  <c r="U400" i="33"/>
  <c r="P9" i="20" s="1"/>
  <c r="O9" i="20"/>
  <c r="N9" i="20"/>
  <c r="M9" i="20"/>
  <c r="L9" i="20"/>
  <c r="K9" i="20"/>
  <c r="B400" i="33"/>
  <c r="I28" i="21"/>
  <c r="H28" i="21"/>
  <c r="G28" i="21"/>
  <c r="F28" i="21"/>
  <c r="E28" i="21"/>
  <c r="D28" i="21"/>
  <c r="C28" i="21"/>
  <c r="B28" i="21"/>
  <c r="P27" i="21"/>
  <c r="O27" i="21"/>
  <c r="N27" i="21"/>
  <c r="M27" i="21"/>
  <c r="L27" i="21"/>
  <c r="K27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P24" i="21"/>
  <c r="O24" i="21"/>
  <c r="N24" i="21"/>
  <c r="M24" i="21"/>
  <c r="L24" i="21"/>
  <c r="K24" i="21"/>
  <c r="I24" i="21"/>
  <c r="H24" i="21"/>
  <c r="G24" i="21"/>
  <c r="F24" i="21"/>
  <c r="E24" i="21"/>
  <c r="D24" i="21"/>
  <c r="C24" i="21"/>
  <c r="B24" i="21"/>
  <c r="P22" i="21"/>
  <c r="O22" i="21"/>
  <c r="N22" i="21"/>
  <c r="M22" i="21"/>
  <c r="L22" i="21"/>
  <c r="K22" i="21"/>
  <c r="I22" i="21"/>
  <c r="H22" i="21"/>
  <c r="G22" i="21"/>
  <c r="F22" i="21"/>
  <c r="E22" i="21"/>
  <c r="D22" i="21"/>
  <c r="C22" i="21"/>
  <c r="B22" i="21"/>
  <c r="P20" i="21"/>
  <c r="O20" i="21"/>
  <c r="N20" i="21"/>
  <c r="M20" i="21"/>
  <c r="L20" i="21"/>
  <c r="K20" i="21"/>
  <c r="I20" i="21"/>
  <c r="H20" i="21"/>
  <c r="G20" i="21"/>
  <c r="F20" i="21"/>
  <c r="E20" i="21"/>
  <c r="D20" i="21"/>
  <c r="C20" i="21"/>
  <c r="B20" i="21"/>
  <c r="I18" i="21"/>
  <c r="H18" i="21"/>
  <c r="G18" i="21"/>
  <c r="F18" i="21"/>
  <c r="E18" i="21"/>
  <c r="D18" i="21"/>
  <c r="C18" i="21"/>
  <c r="B18" i="21"/>
  <c r="P17" i="21"/>
  <c r="O17" i="21"/>
  <c r="N17" i="21"/>
  <c r="M17" i="21"/>
  <c r="L17" i="21"/>
  <c r="K17" i="21"/>
  <c r="I17" i="21"/>
  <c r="H17" i="21"/>
  <c r="G17" i="21"/>
  <c r="F17" i="21"/>
  <c r="E17" i="21"/>
  <c r="D17" i="21"/>
  <c r="C17" i="21"/>
  <c r="B17" i="21"/>
  <c r="P14" i="21"/>
  <c r="O14" i="21"/>
  <c r="N14" i="21"/>
  <c r="M14" i="21"/>
  <c r="L14" i="21"/>
  <c r="K14" i="21"/>
  <c r="I14" i="21"/>
  <c r="H14" i="21"/>
  <c r="G14" i="21"/>
  <c r="F14" i="21"/>
  <c r="E14" i="21"/>
  <c r="D14" i="21"/>
  <c r="C14" i="21"/>
  <c r="B14" i="21"/>
  <c r="P12" i="21"/>
  <c r="O12" i="21"/>
  <c r="N12" i="21"/>
  <c r="M12" i="21"/>
  <c r="L12" i="21"/>
  <c r="K12" i="21"/>
  <c r="I12" i="21"/>
  <c r="H12" i="21"/>
  <c r="G12" i="21"/>
  <c r="F12" i="21"/>
  <c r="E12" i="21"/>
  <c r="D12" i="21"/>
  <c r="C12" i="21"/>
  <c r="B12" i="21"/>
  <c r="I9" i="21"/>
  <c r="H9" i="21"/>
  <c r="G9" i="21"/>
  <c r="F9" i="21"/>
  <c r="E9" i="21"/>
  <c r="D9" i="21"/>
  <c r="C9" i="21"/>
  <c r="B9" i="21"/>
  <c r="P8" i="21"/>
  <c r="O8" i="21"/>
  <c r="N8" i="21"/>
  <c r="M8" i="21"/>
  <c r="L8" i="21"/>
  <c r="K8" i="21"/>
  <c r="I8" i="21"/>
  <c r="H8" i="21"/>
  <c r="G8" i="21"/>
  <c r="F8" i="21"/>
  <c r="E8" i="21"/>
  <c r="D8" i="21"/>
  <c r="C8" i="21"/>
  <c r="B8" i="21"/>
  <c r="U391" i="33" l="1"/>
  <c r="P28" i="21" s="1"/>
  <c r="O28" i="21"/>
  <c r="N28" i="21"/>
  <c r="M28" i="21"/>
  <c r="L28" i="21"/>
  <c r="K28" i="21"/>
  <c r="B391" i="33"/>
  <c r="U388" i="33"/>
  <c r="P25" i="21" s="1"/>
  <c r="O25" i="21"/>
  <c r="N25" i="21"/>
  <c r="M25" i="21"/>
  <c r="L25" i="21"/>
  <c r="K25" i="21"/>
  <c r="B388" i="33"/>
  <c r="U381" i="33"/>
  <c r="P18" i="21" s="1"/>
  <c r="O18" i="21"/>
  <c r="N18" i="21"/>
  <c r="M18" i="21"/>
  <c r="L18" i="21"/>
  <c r="K18" i="21"/>
  <c r="B381" i="33"/>
  <c r="U372" i="33"/>
  <c r="P9" i="21" s="1"/>
  <c r="O9" i="21"/>
  <c r="N9" i="21"/>
  <c r="M9" i="21"/>
  <c r="L9" i="21"/>
  <c r="K9" i="21"/>
  <c r="B372" i="33"/>
  <c r="P27" i="22" l="1"/>
  <c r="O27" i="22"/>
  <c r="N27" i="22"/>
  <c r="M27" i="22"/>
  <c r="L27" i="22"/>
  <c r="K27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P24" i="22"/>
  <c r="O24" i="22"/>
  <c r="N24" i="22"/>
  <c r="M24" i="22"/>
  <c r="L24" i="22"/>
  <c r="K24" i="22"/>
  <c r="I24" i="22"/>
  <c r="H24" i="22"/>
  <c r="G24" i="22"/>
  <c r="F24" i="22"/>
  <c r="E24" i="22"/>
  <c r="D24" i="22"/>
  <c r="C24" i="22"/>
  <c r="B24" i="22"/>
  <c r="P22" i="22"/>
  <c r="O22" i="22"/>
  <c r="N22" i="22"/>
  <c r="M22" i="22"/>
  <c r="L22" i="22"/>
  <c r="K22" i="22"/>
  <c r="I22" i="22"/>
  <c r="H22" i="22"/>
  <c r="G22" i="22"/>
  <c r="F22" i="22"/>
  <c r="E22" i="22"/>
  <c r="D22" i="22"/>
  <c r="C22" i="22"/>
  <c r="B22" i="22"/>
  <c r="P20" i="22"/>
  <c r="O20" i="22"/>
  <c r="N20" i="22"/>
  <c r="M20" i="22"/>
  <c r="L20" i="22"/>
  <c r="K20" i="22"/>
  <c r="I20" i="22"/>
  <c r="H20" i="22"/>
  <c r="G20" i="22"/>
  <c r="F20" i="22"/>
  <c r="E20" i="22"/>
  <c r="D20" i="22"/>
  <c r="C20" i="22"/>
  <c r="B20" i="22"/>
  <c r="I18" i="22"/>
  <c r="H18" i="22"/>
  <c r="G18" i="22"/>
  <c r="F18" i="22"/>
  <c r="E18" i="22"/>
  <c r="D18" i="22"/>
  <c r="C18" i="22"/>
  <c r="B18" i="22"/>
  <c r="P17" i="22"/>
  <c r="O17" i="22"/>
  <c r="N17" i="22"/>
  <c r="M17" i="22"/>
  <c r="L17" i="22"/>
  <c r="K17" i="22"/>
  <c r="I17" i="22"/>
  <c r="H17" i="22"/>
  <c r="G17" i="22"/>
  <c r="F17" i="22"/>
  <c r="E17" i="22"/>
  <c r="D17" i="22"/>
  <c r="C17" i="22"/>
  <c r="B17" i="22"/>
  <c r="P14" i="22"/>
  <c r="O14" i="22"/>
  <c r="N14" i="22"/>
  <c r="M14" i="22"/>
  <c r="L14" i="22"/>
  <c r="K14" i="22"/>
  <c r="I14" i="22"/>
  <c r="H14" i="22"/>
  <c r="G14" i="22"/>
  <c r="F14" i="22"/>
  <c r="E14" i="22"/>
  <c r="D14" i="22"/>
  <c r="C14" i="22"/>
  <c r="B14" i="22"/>
  <c r="P12" i="22"/>
  <c r="O12" i="22"/>
  <c r="N12" i="22"/>
  <c r="M12" i="22"/>
  <c r="L12" i="22"/>
  <c r="K12" i="22"/>
  <c r="I12" i="22"/>
  <c r="H12" i="22"/>
  <c r="G12" i="22"/>
  <c r="F12" i="22"/>
  <c r="E12" i="22"/>
  <c r="D12" i="22"/>
  <c r="C12" i="22"/>
  <c r="B12" i="22"/>
  <c r="I9" i="22"/>
  <c r="H9" i="22"/>
  <c r="G9" i="22"/>
  <c r="F9" i="22"/>
  <c r="E9" i="22"/>
  <c r="D9" i="22"/>
  <c r="C9" i="22"/>
  <c r="B9" i="22"/>
  <c r="P8" i="22"/>
  <c r="O8" i="22"/>
  <c r="N8" i="22"/>
  <c r="M8" i="22"/>
  <c r="L8" i="22"/>
  <c r="K8" i="22"/>
  <c r="I8" i="22"/>
  <c r="H8" i="22"/>
  <c r="G8" i="22"/>
  <c r="F8" i="22"/>
  <c r="E8" i="22"/>
  <c r="D8" i="22"/>
  <c r="C8" i="22"/>
  <c r="B8" i="22"/>
  <c r="U361" i="33"/>
  <c r="P25" i="22" s="1"/>
  <c r="O25" i="22"/>
  <c r="N25" i="22"/>
  <c r="M25" i="22"/>
  <c r="L25" i="22"/>
  <c r="K25" i="22"/>
  <c r="B361" i="33"/>
  <c r="U354" i="33"/>
  <c r="P18" i="22" s="1"/>
  <c r="O18" i="22"/>
  <c r="N18" i="22"/>
  <c r="M18" i="22"/>
  <c r="L18" i="22"/>
  <c r="K18" i="22"/>
  <c r="B354" i="33"/>
  <c r="U345" i="33"/>
  <c r="P9" i="22" s="1"/>
  <c r="O9" i="22"/>
  <c r="N9" i="22"/>
  <c r="M9" i="22"/>
  <c r="L9" i="22"/>
  <c r="K9" i="22"/>
  <c r="B345" i="33"/>
  <c r="P27" i="23" l="1"/>
  <c r="O27" i="23"/>
  <c r="N27" i="23"/>
  <c r="M27" i="23"/>
  <c r="L27" i="23"/>
  <c r="K27" i="23"/>
  <c r="I27" i="23"/>
  <c r="H27" i="23"/>
  <c r="G27" i="23"/>
  <c r="F27" i="23"/>
  <c r="E27" i="23"/>
  <c r="D27" i="23"/>
  <c r="C27" i="23"/>
  <c r="B27" i="23"/>
  <c r="I25" i="23"/>
  <c r="H25" i="23"/>
  <c r="G25" i="23"/>
  <c r="F25" i="23"/>
  <c r="E25" i="23"/>
  <c r="D25" i="23"/>
  <c r="C25" i="23"/>
  <c r="B25" i="23"/>
  <c r="P24" i="23"/>
  <c r="O24" i="23"/>
  <c r="N24" i="23"/>
  <c r="M24" i="23"/>
  <c r="L24" i="23"/>
  <c r="K24" i="23"/>
  <c r="I24" i="23"/>
  <c r="H24" i="23"/>
  <c r="G24" i="23"/>
  <c r="F24" i="23"/>
  <c r="E24" i="23"/>
  <c r="D24" i="23"/>
  <c r="C24" i="23"/>
  <c r="B24" i="23"/>
  <c r="P22" i="23"/>
  <c r="O22" i="23"/>
  <c r="N22" i="23"/>
  <c r="M22" i="23"/>
  <c r="L22" i="23"/>
  <c r="K22" i="23"/>
  <c r="I22" i="23"/>
  <c r="H22" i="23"/>
  <c r="G22" i="23"/>
  <c r="F22" i="23"/>
  <c r="E22" i="23"/>
  <c r="D22" i="23"/>
  <c r="C22" i="23"/>
  <c r="B22" i="23"/>
  <c r="P20" i="23"/>
  <c r="O20" i="23"/>
  <c r="N20" i="23"/>
  <c r="M20" i="23"/>
  <c r="L20" i="23"/>
  <c r="K20" i="23"/>
  <c r="I20" i="23"/>
  <c r="H20" i="23"/>
  <c r="G20" i="23"/>
  <c r="F20" i="23"/>
  <c r="E20" i="23"/>
  <c r="D20" i="23"/>
  <c r="C20" i="23"/>
  <c r="B20" i="23"/>
  <c r="I18" i="23"/>
  <c r="H18" i="23"/>
  <c r="G18" i="23"/>
  <c r="F18" i="23"/>
  <c r="E18" i="23"/>
  <c r="D18" i="23"/>
  <c r="C18" i="23"/>
  <c r="B18" i="23"/>
  <c r="P17" i="23"/>
  <c r="O17" i="23"/>
  <c r="N17" i="23"/>
  <c r="M17" i="23"/>
  <c r="L17" i="23"/>
  <c r="K17" i="23"/>
  <c r="I17" i="23"/>
  <c r="H17" i="23"/>
  <c r="G17" i="23"/>
  <c r="F17" i="23"/>
  <c r="E17" i="23"/>
  <c r="D17" i="23"/>
  <c r="C17" i="23"/>
  <c r="B17" i="23"/>
  <c r="P14" i="23"/>
  <c r="O14" i="23"/>
  <c r="N14" i="23"/>
  <c r="M14" i="23"/>
  <c r="L14" i="23"/>
  <c r="K14" i="23"/>
  <c r="I14" i="23"/>
  <c r="H14" i="23"/>
  <c r="G14" i="23"/>
  <c r="F14" i="23"/>
  <c r="E14" i="23"/>
  <c r="D14" i="23"/>
  <c r="C14" i="23"/>
  <c r="B14" i="23"/>
  <c r="P12" i="23"/>
  <c r="O12" i="23"/>
  <c r="N12" i="23"/>
  <c r="M12" i="23"/>
  <c r="L12" i="23"/>
  <c r="K12" i="23"/>
  <c r="I12" i="23"/>
  <c r="H12" i="23"/>
  <c r="G12" i="23"/>
  <c r="F12" i="23"/>
  <c r="E12" i="23"/>
  <c r="D12" i="23"/>
  <c r="C12" i="23"/>
  <c r="B12" i="23"/>
  <c r="I9" i="23"/>
  <c r="H9" i="23"/>
  <c r="G9" i="23"/>
  <c r="F9" i="23"/>
  <c r="E9" i="23"/>
  <c r="D9" i="23"/>
  <c r="C9" i="23"/>
  <c r="B9" i="23"/>
  <c r="P8" i="23"/>
  <c r="O8" i="23"/>
  <c r="N8" i="23"/>
  <c r="M8" i="23"/>
  <c r="L8" i="23"/>
  <c r="K8" i="23"/>
  <c r="I8" i="23"/>
  <c r="H8" i="23"/>
  <c r="G8" i="23"/>
  <c r="F8" i="23"/>
  <c r="E8" i="23"/>
  <c r="D8" i="23"/>
  <c r="C8" i="23"/>
  <c r="B8" i="23"/>
  <c r="U334" i="33"/>
  <c r="P25" i="23" s="1"/>
  <c r="O25" i="23"/>
  <c r="N25" i="23"/>
  <c r="M25" i="23"/>
  <c r="L25" i="23"/>
  <c r="K25" i="23"/>
  <c r="B334" i="33"/>
  <c r="U327" i="33"/>
  <c r="P18" i="23" s="1"/>
  <c r="O18" i="23"/>
  <c r="N18" i="23"/>
  <c r="M18" i="23"/>
  <c r="L18" i="23"/>
  <c r="K18" i="23"/>
  <c r="B327" i="33"/>
  <c r="U318" i="33"/>
  <c r="P9" i="23" s="1"/>
  <c r="O9" i="23"/>
  <c r="N9" i="23"/>
  <c r="M9" i="23"/>
  <c r="L9" i="23"/>
  <c r="K9" i="23"/>
  <c r="B318" i="33"/>
  <c r="I30" i="24"/>
  <c r="H30" i="24"/>
  <c r="G30" i="24"/>
  <c r="F30" i="24"/>
  <c r="E30" i="24"/>
  <c r="D30" i="24"/>
  <c r="C30" i="24"/>
  <c r="B30" i="24"/>
  <c r="I27" i="24"/>
  <c r="H27" i="24"/>
  <c r="G27" i="24"/>
  <c r="F27" i="24"/>
  <c r="E27" i="24"/>
  <c r="C27" i="24"/>
  <c r="B27" i="24"/>
  <c r="P26" i="24"/>
  <c r="O26" i="24"/>
  <c r="N26" i="24"/>
  <c r="M26" i="24"/>
  <c r="L26" i="24"/>
  <c r="K26" i="24"/>
  <c r="I26" i="24"/>
  <c r="H26" i="24"/>
  <c r="G26" i="24"/>
  <c r="F26" i="24"/>
  <c r="E26" i="24"/>
  <c r="D26" i="24"/>
  <c r="C26" i="24"/>
  <c r="B26" i="24"/>
  <c r="I24" i="24"/>
  <c r="H24" i="24"/>
  <c r="G24" i="24"/>
  <c r="F24" i="24"/>
  <c r="E24" i="24"/>
  <c r="D24" i="24"/>
  <c r="C24" i="24"/>
  <c r="B24" i="24"/>
  <c r="P23" i="24"/>
  <c r="O23" i="24"/>
  <c r="N23" i="24"/>
  <c r="M23" i="24"/>
  <c r="L23" i="24"/>
  <c r="K23" i="24"/>
  <c r="I23" i="24"/>
  <c r="H23" i="24"/>
  <c r="G23" i="24"/>
  <c r="F23" i="24"/>
  <c r="E23" i="24"/>
  <c r="D23" i="24"/>
  <c r="C23" i="24"/>
  <c r="B23" i="24"/>
  <c r="I21" i="24"/>
  <c r="H21" i="24"/>
  <c r="G21" i="24"/>
  <c r="F21" i="24"/>
  <c r="E21" i="24"/>
  <c r="D21" i="24"/>
  <c r="C21" i="24"/>
  <c r="B21" i="24"/>
  <c r="P20" i="24"/>
  <c r="O20" i="24"/>
  <c r="N20" i="24"/>
  <c r="M20" i="24"/>
  <c r="L20" i="24"/>
  <c r="K20" i="24"/>
  <c r="I20" i="24"/>
  <c r="H20" i="24"/>
  <c r="G20" i="24"/>
  <c r="F20" i="24"/>
  <c r="E20" i="24"/>
  <c r="D20" i="24"/>
  <c r="C20" i="24"/>
  <c r="B20" i="24"/>
  <c r="I18" i="24"/>
  <c r="H18" i="24"/>
  <c r="G18" i="24"/>
  <c r="F18" i="24"/>
  <c r="E18" i="24"/>
  <c r="D18" i="24"/>
  <c r="C18" i="24"/>
  <c r="B18" i="24"/>
  <c r="P17" i="24"/>
  <c r="O17" i="24"/>
  <c r="N17" i="24"/>
  <c r="M17" i="24"/>
  <c r="L17" i="24"/>
  <c r="K17" i="24"/>
  <c r="I17" i="24"/>
  <c r="H17" i="24"/>
  <c r="G17" i="24"/>
  <c r="F17" i="24"/>
  <c r="E17" i="24"/>
  <c r="D17" i="24"/>
  <c r="C17" i="24"/>
  <c r="B17" i="24"/>
  <c r="P14" i="24"/>
  <c r="O14" i="24"/>
  <c r="N14" i="24"/>
  <c r="M14" i="24"/>
  <c r="L14" i="24"/>
  <c r="K14" i="24"/>
  <c r="I14" i="24"/>
  <c r="H14" i="24"/>
  <c r="G14" i="24"/>
  <c r="F14" i="24"/>
  <c r="E14" i="24"/>
  <c r="D14" i="24"/>
  <c r="C14" i="24"/>
  <c r="B14" i="24"/>
  <c r="P12" i="24"/>
  <c r="O12" i="24"/>
  <c r="N12" i="24"/>
  <c r="M12" i="24"/>
  <c r="L12" i="24"/>
  <c r="K12" i="24"/>
  <c r="I12" i="24"/>
  <c r="H12" i="24"/>
  <c r="G12" i="24"/>
  <c r="F12" i="24"/>
  <c r="E12" i="24"/>
  <c r="D12" i="24"/>
  <c r="C12" i="24"/>
  <c r="B12" i="24"/>
  <c r="I9" i="24"/>
  <c r="H9" i="24"/>
  <c r="G9" i="24"/>
  <c r="F9" i="24"/>
  <c r="E9" i="24"/>
  <c r="D9" i="24"/>
  <c r="C9" i="24"/>
  <c r="B9" i="24"/>
  <c r="P8" i="24"/>
  <c r="O8" i="24"/>
  <c r="N8" i="24"/>
  <c r="M8" i="24"/>
  <c r="L8" i="24"/>
  <c r="K8" i="24"/>
  <c r="I8" i="24"/>
  <c r="H8" i="24"/>
  <c r="G8" i="24"/>
  <c r="F8" i="24"/>
  <c r="E8" i="24"/>
  <c r="D8" i="24"/>
  <c r="C8" i="24"/>
  <c r="B8" i="24"/>
  <c r="B288" i="33"/>
  <c r="U309" i="33" l="1"/>
  <c r="P30" i="24" s="1"/>
  <c r="O30" i="24"/>
  <c r="N30" i="24"/>
  <c r="M30" i="24"/>
  <c r="L30" i="24"/>
  <c r="K30" i="24"/>
  <c r="U306" i="33"/>
  <c r="P27" i="24" s="1"/>
  <c r="O27" i="24"/>
  <c r="N27" i="24"/>
  <c r="M27" i="24"/>
  <c r="L27" i="24"/>
  <c r="K27" i="24"/>
  <c r="U303" i="33"/>
  <c r="P24" i="24" s="1"/>
  <c r="O24" i="24"/>
  <c r="N24" i="24"/>
  <c r="M24" i="24"/>
  <c r="L24" i="24"/>
  <c r="K24" i="24"/>
  <c r="U300" i="33"/>
  <c r="P21" i="24" s="1"/>
  <c r="O21" i="24"/>
  <c r="N21" i="24"/>
  <c r="M21" i="24"/>
  <c r="L21" i="24"/>
  <c r="K21" i="24"/>
  <c r="U297" i="33"/>
  <c r="P18" i="24" s="1"/>
  <c r="O18" i="24"/>
  <c r="N18" i="24"/>
  <c r="M18" i="24"/>
  <c r="L18" i="24"/>
  <c r="K18" i="24"/>
  <c r="U288" i="33"/>
  <c r="P9" i="24" s="1"/>
  <c r="O9" i="24"/>
  <c r="N9" i="24"/>
  <c r="M9" i="24"/>
  <c r="L9" i="24"/>
  <c r="K9" i="24"/>
  <c r="B309" i="33"/>
  <c r="B306" i="33"/>
  <c r="B303" i="33"/>
  <c r="B300" i="33"/>
  <c r="B297" i="33"/>
  <c r="I30" i="25"/>
  <c r="H30" i="25"/>
  <c r="G30" i="25"/>
  <c r="F30" i="25"/>
  <c r="E30" i="25"/>
  <c r="D30" i="25"/>
  <c r="C30" i="25"/>
  <c r="B30" i="25"/>
  <c r="P29" i="25"/>
  <c r="O29" i="25"/>
  <c r="N29" i="25"/>
  <c r="M29" i="25"/>
  <c r="L29" i="25"/>
  <c r="K29" i="25"/>
  <c r="I29" i="25"/>
  <c r="H29" i="25"/>
  <c r="G29" i="25"/>
  <c r="F29" i="25"/>
  <c r="E29" i="25"/>
  <c r="D29" i="25"/>
  <c r="C29" i="25"/>
  <c r="B29" i="25"/>
  <c r="I27" i="25"/>
  <c r="H27" i="25"/>
  <c r="G27" i="25"/>
  <c r="F27" i="25"/>
  <c r="E27" i="25"/>
  <c r="D27" i="25"/>
  <c r="C27" i="25"/>
  <c r="B27" i="25"/>
  <c r="P26" i="25"/>
  <c r="O26" i="25"/>
  <c r="N26" i="25"/>
  <c r="M26" i="25"/>
  <c r="L26" i="25"/>
  <c r="K26" i="25"/>
  <c r="I26" i="25"/>
  <c r="H26" i="25"/>
  <c r="G26" i="25"/>
  <c r="F26" i="25"/>
  <c r="E26" i="25"/>
  <c r="D26" i="25"/>
  <c r="C26" i="25"/>
  <c r="B26" i="25"/>
  <c r="I24" i="25"/>
  <c r="H24" i="25"/>
  <c r="G24" i="25"/>
  <c r="F24" i="25"/>
  <c r="E24" i="25"/>
  <c r="D24" i="25"/>
  <c r="C24" i="25"/>
  <c r="B24" i="25"/>
  <c r="P23" i="25"/>
  <c r="O23" i="25"/>
  <c r="N23" i="25"/>
  <c r="M23" i="25"/>
  <c r="L23" i="25"/>
  <c r="K23" i="25"/>
  <c r="I23" i="25"/>
  <c r="H23" i="25"/>
  <c r="G23" i="25"/>
  <c r="F23" i="25"/>
  <c r="E23" i="25"/>
  <c r="D23" i="25"/>
  <c r="C23" i="25"/>
  <c r="B23" i="25"/>
  <c r="I21" i="25"/>
  <c r="H21" i="25"/>
  <c r="G21" i="25"/>
  <c r="F21" i="25"/>
  <c r="E21" i="25"/>
  <c r="D21" i="25"/>
  <c r="C21" i="25"/>
  <c r="B21" i="25"/>
  <c r="P20" i="25"/>
  <c r="O20" i="25"/>
  <c r="N20" i="25"/>
  <c r="M20" i="25"/>
  <c r="L20" i="25"/>
  <c r="K20" i="25"/>
  <c r="I20" i="25"/>
  <c r="H20" i="25"/>
  <c r="G20" i="25"/>
  <c r="F20" i="25"/>
  <c r="E20" i="25"/>
  <c r="D20" i="25"/>
  <c r="C20" i="25"/>
  <c r="B20" i="25"/>
  <c r="I18" i="25"/>
  <c r="H18" i="25"/>
  <c r="G18" i="25"/>
  <c r="F18" i="25"/>
  <c r="E18" i="25"/>
  <c r="D18" i="25"/>
  <c r="C18" i="25"/>
  <c r="B18" i="25"/>
  <c r="P17" i="25"/>
  <c r="O17" i="25"/>
  <c r="N17" i="25"/>
  <c r="M17" i="25"/>
  <c r="L17" i="25"/>
  <c r="K17" i="25"/>
  <c r="I17" i="25"/>
  <c r="H17" i="25"/>
  <c r="G17" i="25"/>
  <c r="F17" i="25"/>
  <c r="E17" i="25"/>
  <c r="D17" i="25"/>
  <c r="C17" i="25"/>
  <c r="B17" i="25"/>
  <c r="P14" i="25"/>
  <c r="O14" i="25"/>
  <c r="N14" i="25"/>
  <c r="M14" i="25"/>
  <c r="L14" i="25"/>
  <c r="K14" i="25"/>
  <c r="I14" i="25"/>
  <c r="H14" i="25"/>
  <c r="G14" i="25"/>
  <c r="F14" i="25"/>
  <c r="E14" i="25"/>
  <c r="D14" i="25"/>
  <c r="C14" i="25"/>
  <c r="B14" i="25"/>
  <c r="P12" i="25"/>
  <c r="O12" i="25"/>
  <c r="N12" i="25"/>
  <c r="M12" i="25"/>
  <c r="L12" i="25"/>
  <c r="K12" i="25"/>
  <c r="I12" i="25"/>
  <c r="H12" i="25"/>
  <c r="G12" i="25"/>
  <c r="F12" i="25"/>
  <c r="E12" i="25"/>
  <c r="D12" i="25"/>
  <c r="C12" i="25"/>
  <c r="B12" i="25"/>
  <c r="I9" i="25"/>
  <c r="H9" i="25"/>
  <c r="G9" i="25"/>
  <c r="F9" i="25"/>
  <c r="E9" i="25"/>
  <c r="D9" i="25"/>
  <c r="C9" i="25"/>
  <c r="B9" i="25"/>
  <c r="P8" i="25"/>
  <c r="O8" i="25"/>
  <c r="N8" i="25"/>
  <c r="M8" i="25"/>
  <c r="L8" i="25"/>
  <c r="K8" i="25"/>
  <c r="I8" i="25"/>
  <c r="H8" i="25"/>
  <c r="G8" i="25"/>
  <c r="F8" i="25"/>
  <c r="E8" i="25"/>
  <c r="D8" i="25"/>
  <c r="C8" i="25"/>
  <c r="B8" i="25"/>
  <c r="U258" i="33" l="1"/>
  <c r="P9" i="25" s="1"/>
  <c r="O9" i="25"/>
  <c r="N9" i="25"/>
  <c r="M9" i="25"/>
  <c r="L9" i="25"/>
  <c r="K9" i="25"/>
  <c r="U279" i="33"/>
  <c r="P30" i="25" s="1"/>
  <c r="O30" i="25"/>
  <c r="N30" i="25"/>
  <c r="M30" i="25"/>
  <c r="L30" i="25"/>
  <c r="K30" i="25"/>
  <c r="B279" i="33"/>
  <c r="U276" i="33"/>
  <c r="P27" i="25" s="1"/>
  <c r="O27" i="25"/>
  <c r="N27" i="25"/>
  <c r="M27" i="25"/>
  <c r="L27" i="25"/>
  <c r="K27" i="25"/>
  <c r="B276" i="33"/>
  <c r="U273" i="33"/>
  <c r="P24" i="25" s="1"/>
  <c r="O24" i="25"/>
  <c r="N24" i="25"/>
  <c r="M24" i="25"/>
  <c r="L24" i="25"/>
  <c r="K24" i="25"/>
  <c r="B273" i="33"/>
  <c r="U270" i="33"/>
  <c r="P21" i="25" s="1"/>
  <c r="O21" i="25"/>
  <c r="N21" i="25"/>
  <c r="M21" i="25"/>
  <c r="L21" i="25"/>
  <c r="K21" i="25"/>
  <c r="B270" i="33"/>
  <c r="U267" i="33"/>
  <c r="P18" i="25" s="1"/>
  <c r="O18" i="25"/>
  <c r="N18" i="25"/>
  <c r="M18" i="25"/>
  <c r="L18" i="25"/>
  <c r="K18" i="25"/>
  <c r="B267" i="33"/>
  <c r="B258" i="33"/>
  <c r="I32" i="26"/>
  <c r="H32" i="26"/>
  <c r="G32" i="26"/>
  <c r="F32" i="26"/>
  <c r="E32" i="26"/>
  <c r="D32" i="26"/>
  <c r="C32" i="26"/>
  <c r="B32" i="26"/>
  <c r="P31" i="26"/>
  <c r="O31" i="26"/>
  <c r="N31" i="26"/>
  <c r="M31" i="26"/>
  <c r="L31" i="26"/>
  <c r="K31" i="26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P28" i="26"/>
  <c r="O28" i="26"/>
  <c r="N28" i="26"/>
  <c r="M28" i="26"/>
  <c r="L28" i="26"/>
  <c r="K28" i="26"/>
  <c r="I28" i="26"/>
  <c r="H28" i="26"/>
  <c r="G28" i="26"/>
  <c r="F28" i="26"/>
  <c r="E28" i="26"/>
  <c r="D28" i="26"/>
  <c r="C28" i="26"/>
  <c r="B28" i="26"/>
  <c r="I26" i="26"/>
  <c r="H26" i="26"/>
  <c r="G26" i="26"/>
  <c r="F26" i="26"/>
  <c r="E26" i="26"/>
  <c r="D26" i="26"/>
  <c r="C26" i="26"/>
  <c r="B26" i="26"/>
  <c r="P25" i="26"/>
  <c r="O25" i="26"/>
  <c r="N25" i="26"/>
  <c r="M25" i="26"/>
  <c r="L25" i="26"/>
  <c r="K25" i="26"/>
  <c r="I25" i="26"/>
  <c r="H25" i="26"/>
  <c r="G25" i="26"/>
  <c r="F25" i="26"/>
  <c r="E25" i="26"/>
  <c r="D25" i="26"/>
  <c r="C25" i="26"/>
  <c r="B25" i="26"/>
  <c r="I23" i="26"/>
  <c r="H23" i="26"/>
  <c r="G23" i="26"/>
  <c r="F23" i="26"/>
  <c r="E23" i="26"/>
  <c r="D23" i="26"/>
  <c r="C23" i="26"/>
  <c r="B23" i="26"/>
  <c r="P22" i="26"/>
  <c r="O22" i="26"/>
  <c r="N22" i="26"/>
  <c r="M22" i="26"/>
  <c r="L22" i="26"/>
  <c r="K22" i="26"/>
  <c r="I22" i="26"/>
  <c r="H22" i="26"/>
  <c r="G22" i="26"/>
  <c r="F22" i="26"/>
  <c r="E22" i="26"/>
  <c r="D22" i="26"/>
  <c r="C22" i="26"/>
  <c r="B22" i="26"/>
  <c r="I20" i="26"/>
  <c r="H20" i="26"/>
  <c r="G20" i="26"/>
  <c r="F20" i="26"/>
  <c r="E20" i="26"/>
  <c r="D20" i="26"/>
  <c r="C20" i="26"/>
  <c r="B20" i="26"/>
  <c r="P19" i="26"/>
  <c r="O19" i="26"/>
  <c r="N19" i="26"/>
  <c r="M19" i="26"/>
  <c r="L19" i="26"/>
  <c r="K19" i="26"/>
  <c r="I19" i="26"/>
  <c r="H19" i="26"/>
  <c r="G19" i="26"/>
  <c r="F19" i="26"/>
  <c r="E19" i="26"/>
  <c r="D19" i="26"/>
  <c r="C19" i="26"/>
  <c r="B19" i="26"/>
  <c r="P16" i="26"/>
  <c r="O16" i="26"/>
  <c r="N16" i="26"/>
  <c r="M16" i="26"/>
  <c r="L16" i="26"/>
  <c r="K16" i="26"/>
  <c r="I16" i="26"/>
  <c r="H16" i="26"/>
  <c r="G16" i="26"/>
  <c r="F16" i="26"/>
  <c r="E16" i="26"/>
  <c r="D16" i="26"/>
  <c r="C16" i="26"/>
  <c r="B16" i="26"/>
  <c r="I13" i="26"/>
  <c r="H13" i="26"/>
  <c r="G13" i="26"/>
  <c r="F13" i="26"/>
  <c r="E13" i="26"/>
  <c r="D13" i="26"/>
  <c r="C13" i="26"/>
  <c r="B13" i="26"/>
  <c r="P12" i="26"/>
  <c r="O12" i="26"/>
  <c r="N12" i="26"/>
  <c r="M12" i="26"/>
  <c r="L12" i="26"/>
  <c r="K12" i="26"/>
  <c r="I12" i="26"/>
  <c r="H12" i="26"/>
  <c r="G12" i="26"/>
  <c r="F12" i="26"/>
  <c r="E12" i="26"/>
  <c r="D12" i="26"/>
  <c r="C12" i="26"/>
  <c r="B12" i="26"/>
  <c r="I11" i="26"/>
  <c r="H11" i="26"/>
  <c r="G11" i="26"/>
  <c r="F11" i="26"/>
  <c r="E11" i="26"/>
  <c r="D11" i="26"/>
  <c r="C11" i="26"/>
  <c r="B11" i="26"/>
  <c r="I9" i="26"/>
  <c r="H9" i="26"/>
  <c r="G9" i="26"/>
  <c r="F9" i="26"/>
  <c r="E9" i="26"/>
  <c r="D9" i="26"/>
  <c r="C9" i="26"/>
  <c r="B9" i="26"/>
  <c r="P8" i="26" l="1"/>
  <c r="O8" i="26"/>
  <c r="N8" i="26"/>
  <c r="M8" i="26"/>
  <c r="L8" i="26"/>
  <c r="K8" i="26"/>
  <c r="I8" i="26"/>
  <c r="H8" i="26"/>
  <c r="G8" i="26"/>
  <c r="F8" i="26"/>
  <c r="E8" i="26"/>
  <c r="D8" i="26"/>
  <c r="C8" i="26"/>
  <c r="B8" i="26"/>
  <c r="U249" i="33"/>
  <c r="P32" i="26" s="1"/>
  <c r="O32" i="26"/>
  <c r="N32" i="26"/>
  <c r="M32" i="26"/>
  <c r="L32" i="26"/>
  <c r="K32" i="26"/>
  <c r="U246" i="33"/>
  <c r="P29" i="26" s="1"/>
  <c r="O29" i="26"/>
  <c r="N29" i="26"/>
  <c r="M29" i="26"/>
  <c r="L29" i="26"/>
  <c r="K29" i="26"/>
  <c r="U243" i="33"/>
  <c r="P26" i="26" s="1"/>
  <c r="O26" i="26"/>
  <c r="N26" i="26"/>
  <c r="M26" i="26"/>
  <c r="L26" i="26"/>
  <c r="K26" i="26"/>
  <c r="U240" i="33"/>
  <c r="P23" i="26" s="1"/>
  <c r="O23" i="26"/>
  <c r="N23" i="26"/>
  <c r="M23" i="26"/>
  <c r="L23" i="26"/>
  <c r="K23" i="26"/>
  <c r="U237" i="33"/>
  <c r="P20" i="26" s="1"/>
  <c r="O20" i="26"/>
  <c r="N20" i="26"/>
  <c r="M20" i="26"/>
  <c r="L20" i="26"/>
  <c r="K20" i="26"/>
  <c r="P13" i="26" l="1"/>
  <c r="O13" i="26"/>
  <c r="N13" i="26"/>
  <c r="M13" i="26"/>
  <c r="L13" i="26"/>
  <c r="K13" i="26"/>
  <c r="P11" i="26"/>
  <c r="O11" i="26"/>
  <c r="N11" i="26"/>
  <c r="M11" i="26"/>
  <c r="L11" i="26"/>
  <c r="K11" i="26"/>
  <c r="P9" i="26" l="1"/>
  <c r="O9" i="26"/>
  <c r="N9" i="26"/>
  <c r="M9" i="26"/>
  <c r="L9" i="26"/>
  <c r="K9" i="26"/>
  <c r="U224" i="33"/>
  <c r="B249" i="33" l="1"/>
  <c r="B246" i="33"/>
  <c r="B243" i="33"/>
  <c r="B240" i="33"/>
  <c r="B237" i="33"/>
  <c r="B230" i="33"/>
  <c r="B228" i="33"/>
  <c r="B226" i="33"/>
  <c r="U655" i="33" l="1"/>
  <c r="P54" i="2" s="1"/>
  <c r="O54" i="2"/>
  <c r="N54" i="2"/>
  <c r="M54" i="2"/>
  <c r="L54" i="2"/>
  <c r="K54" i="2"/>
  <c r="L655" i="33"/>
  <c r="I54" i="2" s="1"/>
  <c r="K655" i="33"/>
  <c r="H54" i="2" s="1"/>
  <c r="J655" i="33"/>
  <c r="G54" i="2" s="1"/>
  <c r="I655" i="33"/>
  <c r="F54" i="2" s="1"/>
  <c r="E54" i="2"/>
  <c r="D54" i="2"/>
  <c r="C54" i="2"/>
  <c r="U630" i="33"/>
  <c r="P29" i="2" s="1"/>
  <c r="O29" i="2"/>
  <c r="N29" i="2"/>
  <c r="M29" i="2"/>
  <c r="L29" i="2"/>
  <c r="K29" i="2"/>
  <c r="L630" i="33"/>
  <c r="I29" i="2" s="1"/>
  <c r="K630" i="33"/>
  <c r="H29" i="2" s="1"/>
  <c r="J630" i="33"/>
  <c r="G29" i="2" s="1"/>
  <c r="I630" i="33"/>
  <c r="F29" i="2" s="1"/>
  <c r="E29" i="2"/>
  <c r="D29" i="2"/>
  <c r="C29" i="2"/>
  <c r="U626" i="33"/>
  <c r="P25" i="2" s="1"/>
  <c r="O25" i="2"/>
  <c r="N25" i="2"/>
  <c r="M25" i="2"/>
  <c r="L25" i="2"/>
  <c r="K25" i="2"/>
  <c r="I25" i="2"/>
  <c r="K626" i="33"/>
  <c r="H25" i="2" s="1"/>
  <c r="J626" i="33"/>
  <c r="G25" i="2" s="1"/>
  <c r="I626" i="33"/>
  <c r="F25" i="2" s="1"/>
  <c r="E25" i="2"/>
  <c r="D25" i="2"/>
  <c r="C25" i="2"/>
  <c r="U645" i="33"/>
  <c r="P44" i="2" s="1"/>
  <c r="O44" i="2"/>
  <c r="N44" i="2"/>
  <c r="M44" i="2"/>
  <c r="L44" i="2"/>
  <c r="K44" i="2"/>
  <c r="L645" i="33"/>
  <c r="I44" i="2" s="1"/>
  <c r="K645" i="33"/>
  <c r="H44" i="2" s="1"/>
  <c r="J645" i="33"/>
  <c r="G44" i="2" s="1"/>
  <c r="I645" i="33"/>
  <c r="F44" i="2" s="1"/>
  <c r="E44" i="2"/>
  <c r="D44" i="2"/>
  <c r="C44" i="2"/>
  <c r="U640" i="33"/>
  <c r="P39" i="2" s="1"/>
  <c r="O39" i="2"/>
  <c r="N39" i="2"/>
  <c r="M39" i="2"/>
  <c r="L39" i="2"/>
  <c r="K39" i="2"/>
  <c r="L640" i="33"/>
  <c r="I39" i="2" s="1"/>
  <c r="K640" i="33"/>
  <c r="H39" i="2" s="1"/>
  <c r="J640" i="33"/>
  <c r="G39" i="2" s="1"/>
  <c r="I640" i="33"/>
  <c r="F39" i="2" s="1"/>
  <c r="E39" i="2"/>
  <c r="D39" i="2"/>
  <c r="C39" i="2"/>
  <c r="U635" i="33"/>
  <c r="P34" i="2" s="1"/>
  <c r="O34" i="2"/>
  <c r="N34" i="2"/>
  <c r="M34" i="2"/>
  <c r="L34" i="2"/>
  <c r="K34" i="2"/>
  <c r="L635" i="33"/>
  <c r="I34" i="2" s="1"/>
  <c r="K635" i="33"/>
  <c r="H34" i="2" s="1"/>
  <c r="J635" i="33"/>
  <c r="G34" i="2" s="1"/>
  <c r="I635" i="33"/>
  <c r="F34" i="2" s="1"/>
  <c r="E34" i="2"/>
  <c r="D34" i="2"/>
  <c r="C34" i="2"/>
  <c r="U620" i="33"/>
  <c r="P19" i="2" s="1"/>
  <c r="O19" i="2"/>
  <c r="N19" i="2"/>
  <c r="M19" i="2"/>
  <c r="L19" i="2"/>
  <c r="K19" i="2"/>
  <c r="L620" i="33"/>
  <c r="I19" i="2" s="1"/>
  <c r="K620" i="33"/>
  <c r="H19" i="2" s="1"/>
  <c r="J620" i="33"/>
  <c r="G19" i="2" s="1"/>
  <c r="I620" i="33"/>
  <c r="F19" i="2" s="1"/>
  <c r="E19" i="2"/>
  <c r="D19" i="2"/>
  <c r="C19" i="2"/>
  <c r="U615" i="33"/>
  <c r="P14" i="2" s="1"/>
  <c r="O14" i="2"/>
  <c r="N14" i="2"/>
  <c r="M14" i="2"/>
  <c r="L14" i="2"/>
  <c r="K14" i="2"/>
  <c r="L615" i="33"/>
  <c r="I14" i="2" s="1"/>
  <c r="K615" i="33"/>
  <c r="H14" i="2" s="1"/>
  <c r="J615" i="33"/>
  <c r="G14" i="2" s="1"/>
  <c r="I615" i="33"/>
  <c r="F14" i="2" s="1"/>
  <c r="E14" i="2"/>
  <c r="D14" i="2"/>
  <c r="C14" i="2"/>
  <c r="U611" i="33"/>
  <c r="P10" i="2" s="1"/>
  <c r="O10" i="2"/>
  <c r="N10" i="2"/>
  <c r="M10" i="2"/>
  <c r="L10" i="2"/>
  <c r="K10" i="2"/>
  <c r="L611" i="33"/>
  <c r="I10" i="2" s="1"/>
  <c r="K611" i="33"/>
  <c r="H10" i="2" s="1"/>
  <c r="J611" i="33"/>
  <c r="G10" i="2" s="1"/>
  <c r="I611" i="33"/>
  <c r="F10" i="2" s="1"/>
  <c r="E10" i="2"/>
  <c r="D10" i="2"/>
  <c r="C10" i="2"/>
  <c r="B54" i="2" l="1"/>
  <c r="B29" i="2"/>
  <c r="B25" i="2"/>
  <c r="B44" i="2"/>
  <c r="B39" i="2"/>
  <c r="B34" i="2"/>
  <c r="B19" i="2"/>
  <c r="B14" i="2"/>
  <c r="B10" i="2"/>
  <c r="U560" i="33"/>
  <c r="P52" i="14" s="1"/>
  <c r="O52" i="14"/>
  <c r="N52" i="14"/>
  <c r="M52" i="14"/>
  <c r="L52" i="14"/>
  <c r="K52" i="14"/>
  <c r="L560" i="33"/>
  <c r="I52" i="14" s="1"/>
  <c r="K560" i="33"/>
  <c r="H52" i="14" s="1"/>
  <c r="J560" i="33"/>
  <c r="G52" i="14" s="1"/>
  <c r="I560" i="33"/>
  <c r="F52" i="14" s="1"/>
  <c r="E52" i="14"/>
  <c r="D52" i="14"/>
  <c r="C52" i="14"/>
  <c r="U556" i="33"/>
  <c r="P48" i="14" s="1"/>
  <c r="O48" i="14"/>
  <c r="N48" i="14"/>
  <c r="M48" i="14"/>
  <c r="L48" i="14"/>
  <c r="K48" i="14"/>
  <c r="L556" i="33"/>
  <c r="I48" i="14" s="1"/>
  <c r="K556" i="33"/>
  <c r="H48" i="14" s="1"/>
  <c r="J556" i="33"/>
  <c r="G48" i="14" s="1"/>
  <c r="I556" i="33"/>
  <c r="F48" i="14" s="1"/>
  <c r="E48" i="14"/>
  <c r="D48" i="14"/>
  <c r="C48" i="14"/>
  <c r="U541" i="33"/>
  <c r="P33" i="14" s="1"/>
  <c r="O33" i="14"/>
  <c r="N33" i="14"/>
  <c r="M33" i="14"/>
  <c r="L33" i="14"/>
  <c r="K33" i="14"/>
  <c r="I33" i="14"/>
  <c r="K541" i="33"/>
  <c r="H33" i="14" s="1"/>
  <c r="J541" i="33"/>
  <c r="G33" i="14" s="1"/>
  <c r="I541" i="33"/>
  <c r="F33" i="14" s="1"/>
  <c r="E33" i="14"/>
  <c r="D33" i="14"/>
  <c r="C33" i="14"/>
  <c r="U535" i="33"/>
  <c r="P27" i="14" s="1"/>
  <c r="O27" i="14"/>
  <c r="N27" i="14"/>
  <c r="M27" i="14"/>
  <c r="L27" i="14"/>
  <c r="K27" i="14"/>
  <c r="L535" i="33"/>
  <c r="I27" i="14" s="1"/>
  <c r="K535" i="33"/>
  <c r="H27" i="14" s="1"/>
  <c r="J535" i="33"/>
  <c r="G27" i="14" s="1"/>
  <c r="I535" i="33"/>
  <c r="F27" i="14" s="1"/>
  <c r="E27" i="14"/>
  <c r="D27" i="14"/>
  <c r="C27" i="14"/>
  <c r="U551" i="33"/>
  <c r="P43" i="14" s="1"/>
  <c r="O43" i="14"/>
  <c r="N43" i="14"/>
  <c r="M43" i="14"/>
  <c r="L43" i="14"/>
  <c r="K43" i="14"/>
  <c r="L551" i="33"/>
  <c r="I43" i="14" s="1"/>
  <c r="K551" i="33"/>
  <c r="H43" i="14" s="1"/>
  <c r="J551" i="33"/>
  <c r="G43" i="14" s="1"/>
  <c r="I551" i="33"/>
  <c r="F43" i="14" s="1"/>
  <c r="E43" i="14"/>
  <c r="D43" i="14"/>
  <c r="C43" i="14"/>
  <c r="U546" i="33"/>
  <c r="P38" i="14" s="1"/>
  <c r="O38" i="14"/>
  <c r="N38" i="14"/>
  <c r="M38" i="14"/>
  <c r="L38" i="14"/>
  <c r="K38" i="14"/>
  <c r="L546" i="33"/>
  <c r="I38" i="14" s="1"/>
  <c r="K546" i="33"/>
  <c r="H38" i="14" s="1"/>
  <c r="J546" i="33"/>
  <c r="G38" i="14" s="1"/>
  <c r="I546" i="33"/>
  <c r="F38" i="14" s="1"/>
  <c r="E38" i="14"/>
  <c r="D38" i="14"/>
  <c r="C38" i="14"/>
  <c r="U539" i="33"/>
  <c r="P31" i="14" s="1"/>
  <c r="O31" i="14"/>
  <c r="N31" i="14"/>
  <c r="M31" i="14"/>
  <c r="L31" i="14"/>
  <c r="K31" i="14"/>
  <c r="I31" i="14"/>
  <c r="K539" i="33"/>
  <c r="H31" i="14" s="1"/>
  <c r="J539" i="33"/>
  <c r="G31" i="14" s="1"/>
  <c r="I539" i="33"/>
  <c r="F31" i="14" s="1"/>
  <c r="E31" i="14"/>
  <c r="D31" i="14"/>
  <c r="C31" i="14"/>
  <c r="U533" i="33"/>
  <c r="P25" i="14" s="1"/>
  <c r="O25" i="14"/>
  <c r="N25" i="14"/>
  <c r="M25" i="14"/>
  <c r="L25" i="14"/>
  <c r="K25" i="14"/>
  <c r="L533" i="33"/>
  <c r="I25" i="14" s="1"/>
  <c r="K533" i="33"/>
  <c r="H25" i="14" s="1"/>
  <c r="J533" i="33"/>
  <c r="G25" i="14" s="1"/>
  <c r="I533" i="33"/>
  <c r="F25" i="14" s="1"/>
  <c r="E25" i="14"/>
  <c r="D25" i="14"/>
  <c r="C25" i="14"/>
  <c r="U528" i="33"/>
  <c r="P20" i="14" s="1"/>
  <c r="O20" i="14"/>
  <c r="N20" i="14"/>
  <c r="M20" i="14"/>
  <c r="L20" i="14"/>
  <c r="K20" i="14"/>
  <c r="L528" i="33"/>
  <c r="I20" i="14" s="1"/>
  <c r="K528" i="33"/>
  <c r="H20" i="14" s="1"/>
  <c r="J528" i="33"/>
  <c r="G20" i="14" s="1"/>
  <c r="I528" i="33"/>
  <c r="F20" i="14" s="1"/>
  <c r="E20" i="14"/>
  <c r="D20" i="14"/>
  <c r="C20" i="14"/>
  <c r="U523" i="33"/>
  <c r="P15" i="14" s="1"/>
  <c r="O15" i="14"/>
  <c r="N15" i="14"/>
  <c r="M15" i="14"/>
  <c r="L15" i="14"/>
  <c r="K15" i="14"/>
  <c r="L523" i="33"/>
  <c r="I15" i="14" s="1"/>
  <c r="K523" i="33"/>
  <c r="H15" i="14" s="1"/>
  <c r="J523" i="33"/>
  <c r="G15" i="14" s="1"/>
  <c r="I523" i="33"/>
  <c r="F15" i="14" s="1"/>
  <c r="E15" i="14"/>
  <c r="D15" i="14"/>
  <c r="C15" i="14"/>
  <c r="B52" i="14" l="1"/>
  <c r="B48" i="14"/>
  <c r="B33" i="14"/>
  <c r="B27" i="14"/>
  <c r="B43" i="14"/>
  <c r="B38" i="14"/>
  <c r="B31" i="14"/>
  <c r="B25" i="14"/>
  <c r="B20" i="14"/>
  <c r="B15" i="14"/>
  <c r="U518" i="33" l="1"/>
  <c r="P10" i="14" s="1"/>
  <c r="O10" i="14"/>
  <c r="N10" i="14"/>
  <c r="M10" i="14"/>
  <c r="L10" i="14"/>
  <c r="K10" i="14"/>
  <c r="L518" i="33"/>
  <c r="I10" i="14" s="1"/>
  <c r="K518" i="33"/>
  <c r="H10" i="14" s="1"/>
  <c r="J518" i="33"/>
  <c r="G10" i="14" s="1"/>
  <c r="I518" i="33"/>
  <c r="F10" i="14" s="1"/>
  <c r="E10" i="14"/>
  <c r="D10" i="14"/>
  <c r="C10" i="14"/>
  <c r="B10" i="14"/>
  <c r="P20" i="32" l="1"/>
  <c r="O20" i="32"/>
  <c r="N20" i="32"/>
  <c r="M20" i="32"/>
  <c r="L20" i="32"/>
  <c r="K20" i="32"/>
  <c r="I20" i="32"/>
  <c r="H20" i="32"/>
  <c r="G20" i="32"/>
  <c r="F20" i="32"/>
  <c r="E20" i="32"/>
  <c r="D20" i="32"/>
  <c r="C20" i="32"/>
  <c r="B20" i="32"/>
  <c r="P19" i="32"/>
  <c r="O19" i="32"/>
  <c r="N19" i="32"/>
  <c r="M19" i="32"/>
  <c r="L19" i="32"/>
  <c r="K19" i="32"/>
  <c r="I19" i="32"/>
  <c r="H19" i="32"/>
  <c r="G19" i="32"/>
  <c r="F19" i="32"/>
  <c r="E19" i="32"/>
  <c r="D19" i="32"/>
  <c r="C19" i="32"/>
  <c r="B19" i="32"/>
  <c r="P18" i="32"/>
  <c r="O18" i="32"/>
  <c r="N18" i="32"/>
  <c r="M18" i="32"/>
  <c r="L18" i="32"/>
  <c r="K18" i="32"/>
  <c r="I18" i="32"/>
  <c r="H18" i="32"/>
  <c r="G18" i="32"/>
  <c r="F18" i="32"/>
  <c r="E18" i="32"/>
  <c r="D18" i="32"/>
  <c r="C18" i="32"/>
  <c r="B18" i="32"/>
  <c r="P17" i="32"/>
  <c r="O17" i="32"/>
  <c r="N17" i="32"/>
  <c r="M17" i="32"/>
  <c r="L17" i="32"/>
  <c r="K17" i="32"/>
  <c r="I17" i="32"/>
  <c r="H17" i="32"/>
  <c r="G17" i="32"/>
  <c r="F17" i="32"/>
  <c r="E17" i="32"/>
  <c r="D17" i="32"/>
  <c r="C17" i="32"/>
  <c r="B17" i="32"/>
  <c r="P16" i="32"/>
  <c r="O16" i="32"/>
  <c r="N16" i="32"/>
  <c r="M16" i="32"/>
  <c r="L16" i="32"/>
  <c r="K16" i="32"/>
  <c r="I16" i="32"/>
  <c r="H16" i="32"/>
  <c r="G16" i="32"/>
  <c r="F16" i="32"/>
  <c r="E16" i="32"/>
  <c r="D16" i="32"/>
  <c r="C16" i="32"/>
  <c r="B16" i="32"/>
  <c r="P15" i="32"/>
  <c r="O15" i="32"/>
  <c r="N15" i="32"/>
  <c r="M15" i="32"/>
  <c r="L15" i="32"/>
  <c r="K15" i="32"/>
  <c r="I15" i="32"/>
  <c r="H15" i="32"/>
  <c r="G15" i="32"/>
  <c r="F15" i="32"/>
  <c r="E15" i="32"/>
  <c r="D15" i="32"/>
  <c r="C15" i="32"/>
  <c r="B15" i="32"/>
  <c r="P13" i="32"/>
  <c r="O13" i="32"/>
  <c r="N13" i="32"/>
  <c r="M13" i="32"/>
  <c r="L13" i="32"/>
  <c r="K13" i="32"/>
  <c r="I13" i="32"/>
  <c r="H13" i="32"/>
  <c r="G13" i="32"/>
  <c r="F13" i="32"/>
  <c r="E13" i="32"/>
  <c r="D13" i="32"/>
  <c r="C13" i="32"/>
  <c r="B13" i="32"/>
  <c r="P11" i="32"/>
  <c r="O11" i="32"/>
  <c r="N11" i="32"/>
  <c r="M11" i="32"/>
  <c r="L11" i="32"/>
  <c r="K11" i="32"/>
  <c r="I11" i="32"/>
  <c r="H11" i="32"/>
  <c r="G11" i="32"/>
  <c r="F11" i="32"/>
  <c r="E11" i="32"/>
  <c r="D11" i="32"/>
  <c r="C11" i="32"/>
  <c r="B11" i="32"/>
  <c r="P10" i="32"/>
  <c r="O10" i="32"/>
  <c r="N10" i="32"/>
  <c r="M10" i="32"/>
  <c r="L10" i="32"/>
  <c r="K10" i="32"/>
  <c r="I10" i="32"/>
  <c r="H10" i="32"/>
  <c r="G10" i="32"/>
  <c r="F10" i="32"/>
  <c r="E10" i="32"/>
  <c r="D10" i="32"/>
  <c r="C10" i="32"/>
  <c r="B10" i="32"/>
  <c r="P8" i="32"/>
  <c r="O8" i="32"/>
  <c r="N8" i="32"/>
  <c r="M8" i="32"/>
  <c r="L8" i="32"/>
  <c r="K8" i="32"/>
  <c r="I8" i="32"/>
  <c r="H8" i="32"/>
  <c r="G8" i="32"/>
  <c r="F8" i="32"/>
  <c r="E8" i="32"/>
  <c r="D8" i="32"/>
  <c r="C8" i="32"/>
  <c r="B8" i="32"/>
  <c r="P20" i="10"/>
  <c r="O20" i="10"/>
  <c r="N20" i="10"/>
  <c r="M20" i="10"/>
  <c r="L20" i="10"/>
  <c r="K20" i="10"/>
  <c r="I20" i="10"/>
  <c r="H20" i="10"/>
  <c r="G20" i="10"/>
  <c r="F20" i="10"/>
  <c r="E20" i="10"/>
  <c r="D20" i="10"/>
  <c r="C20" i="10"/>
  <c r="B20" i="10"/>
  <c r="P19" i="10"/>
  <c r="O19" i="10"/>
  <c r="N19" i="10"/>
  <c r="M19" i="10"/>
  <c r="L19" i="10"/>
  <c r="K19" i="10"/>
  <c r="I19" i="10"/>
  <c r="H19" i="10"/>
  <c r="G19" i="10"/>
  <c r="F19" i="10"/>
  <c r="E19" i="10"/>
  <c r="D19" i="10"/>
  <c r="C19" i="10"/>
  <c r="B19" i="10"/>
  <c r="P18" i="10"/>
  <c r="O18" i="10"/>
  <c r="N18" i="10"/>
  <c r="M18" i="10"/>
  <c r="L18" i="10"/>
  <c r="K18" i="10"/>
  <c r="I18" i="10"/>
  <c r="H18" i="10"/>
  <c r="G18" i="10"/>
  <c r="F18" i="10"/>
  <c r="E18" i="10"/>
  <c r="D18" i="10"/>
  <c r="C18" i="10"/>
  <c r="B18" i="10"/>
  <c r="P17" i="10"/>
  <c r="O17" i="10"/>
  <c r="N17" i="10"/>
  <c r="M17" i="10"/>
  <c r="L17" i="10"/>
  <c r="K17" i="10"/>
  <c r="I17" i="10"/>
  <c r="H17" i="10"/>
  <c r="G17" i="10"/>
  <c r="F17" i="10"/>
  <c r="E17" i="10"/>
  <c r="D17" i="10"/>
  <c r="C17" i="10"/>
  <c r="B17" i="10"/>
  <c r="P16" i="10"/>
  <c r="O16" i="10"/>
  <c r="N16" i="10"/>
  <c r="M16" i="10"/>
  <c r="L16" i="10"/>
  <c r="K16" i="10"/>
  <c r="I16" i="10"/>
  <c r="H16" i="10"/>
  <c r="G16" i="10"/>
  <c r="F16" i="10"/>
  <c r="E16" i="10"/>
  <c r="D16" i="10"/>
  <c r="C16" i="10"/>
  <c r="B16" i="10"/>
  <c r="P15" i="10"/>
  <c r="O15" i="10"/>
  <c r="N15" i="10"/>
  <c r="M15" i="10"/>
  <c r="L15" i="10"/>
  <c r="K15" i="10"/>
  <c r="I15" i="10"/>
  <c r="H15" i="10"/>
  <c r="G15" i="10"/>
  <c r="F15" i="10"/>
  <c r="E15" i="10"/>
  <c r="D15" i="10"/>
  <c r="C15" i="10"/>
  <c r="B15" i="10"/>
  <c r="P13" i="10"/>
  <c r="O13" i="10"/>
  <c r="N13" i="10"/>
  <c r="M13" i="10"/>
  <c r="L13" i="10"/>
  <c r="K13" i="10"/>
  <c r="I13" i="10"/>
  <c r="H13" i="10"/>
  <c r="G13" i="10"/>
  <c r="F13" i="10"/>
  <c r="E13" i="10"/>
  <c r="D13" i="10"/>
  <c r="C13" i="10"/>
  <c r="B13" i="10"/>
  <c r="P11" i="10"/>
  <c r="O11" i="10"/>
  <c r="N11" i="10"/>
  <c r="M11" i="10"/>
  <c r="L11" i="10"/>
  <c r="K11" i="10"/>
  <c r="I11" i="10"/>
  <c r="H11" i="10"/>
  <c r="G11" i="10"/>
  <c r="F11" i="10"/>
  <c r="E11" i="10"/>
  <c r="D11" i="10"/>
  <c r="C11" i="10"/>
  <c r="B11" i="10"/>
  <c r="P10" i="10"/>
  <c r="O10" i="10"/>
  <c r="N10" i="10"/>
  <c r="M10" i="10"/>
  <c r="L10" i="10"/>
  <c r="K10" i="10"/>
  <c r="I10" i="10"/>
  <c r="H10" i="10"/>
  <c r="G10" i="10"/>
  <c r="F10" i="10"/>
  <c r="E10" i="10"/>
  <c r="D10" i="10"/>
  <c r="C10" i="10"/>
  <c r="B10" i="10"/>
  <c r="P8" i="10"/>
  <c r="O8" i="10"/>
  <c r="N8" i="10"/>
  <c r="M8" i="10"/>
  <c r="L8" i="10"/>
  <c r="K8" i="10"/>
  <c r="I8" i="10"/>
  <c r="H8" i="10"/>
  <c r="G8" i="10"/>
  <c r="F8" i="10"/>
  <c r="E8" i="10"/>
  <c r="D8" i="10"/>
  <c r="C8" i="10"/>
  <c r="B8" i="10"/>
  <c r="P20" i="11"/>
  <c r="O20" i="11"/>
  <c r="N20" i="11"/>
  <c r="M20" i="11"/>
  <c r="L20" i="11"/>
  <c r="K20" i="11"/>
  <c r="I20" i="11"/>
  <c r="H20" i="11"/>
  <c r="G20" i="11"/>
  <c r="F20" i="11"/>
  <c r="E20" i="11"/>
  <c r="D20" i="11"/>
  <c r="C20" i="11"/>
  <c r="B20" i="11"/>
  <c r="P19" i="11"/>
  <c r="O19" i="11"/>
  <c r="N19" i="11"/>
  <c r="M19" i="11"/>
  <c r="L19" i="11"/>
  <c r="K19" i="11"/>
  <c r="I19" i="11"/>
  <c r="H19" i="11"/>
  <c r="G19" i="11"/>
  <c r="F19" i="11"/>
  <c r="E19" i="11"/>
  <c r="D19" i="11"/>
  <c r="C19" i="11"/>
  <c r="B19" i="11"/>
  <c r="P18" i="11"/>
  <c r="O18" i="11"/>
  <c r="N18" i="11"/>
  <c r="M18" i="11"/>
  <c r="L18" i="11"/>
  <c r="K18" i="11"/>
  <c r="I18" i="11"/>
  <c r="H18" i="11"/>
  <c r="G18" i="11"/>
  <c r="F18" i="11"/>
  <c r="E18" i="11"/>
  <c r="D18" i="11"/>
  <c r="C18" i="11"/>
  <c r="B18" i="11"/>
  <c r="P17" i="11"/>
  <c r="O17" i="11"/>
  <c r="N17" i="11"/>
  <c r="M17" i="11"/>
  <c r="L17" i="11"/>
  <c r="K17" i="11"/>
  <c r="I17" i="11"/>
  <c r="H17" i="11"/>
  <c r="G17" i="11"/>
  <c r="F17" i="11"/>
  <c r="E17" i="11"/>
  <c r="D17" i="11"/>
  <c r="C17" i="11"/>
  <c r="B17" i="11"/>
  <c r="P16" i="11"/>
  <c r="O16" i="11"/>
  <c r="N16" i="11"/>
  <c r="M16" i="11"/>
  <c r="L16" i="11"/>
  <c r="K16" i="11"/>
  <c r="I16" i="11"/>
  <c r="H16" i="11"/>
  <c r="G16" i="11"/>
  <c r="F16" i="11"/>
  <c r="E16" i="11"/>
  <c r="D16" i="11"/>
  <c r="C16" i="11"/>
  <c r="B16" i="11"/>
  <c r="P15" i="11"/>
  <c r="O15" i="11"/>
  <c r="N15" i="11"/>
  <c r="M15" i="11"/>
  <c r="L15" i="11"/>
  <c r="K15" i="11"/>
  <c r="I15" i="11"/>
  <c r="H15" i="11"/>
  <c r="G15" i="11"/>
  <c r="F15" i="11"/>
  <c r="E15" i="11"/>
  <c r="D15" i="11"/>
  <c r="C15" i="11"/>
  <c r="B15" i="11"/>
  <c r="P13" i="11"/>
  <c r="O13" i="11"/>
  <c r="N13" i="11"/>
  <c r="M13" i="11"/>
  <c r="L13" i="11"/>
  <c r="K13" i="11"/>
  <c r="I13" i="11"/>
  <c r="H13" i="11"/>
  <c r="G13" i="11"/>
  <c r="F13" i="11"/>
  <c r="E13" i="11"/>
  <c r="D13" i="11"/>
  <c r="C13" i="11"/>
  <c r="B13" i="11"/>
  <c r="P11" i="11"/>
  <c r="O11" i="11"/>
  <c r="N11" i="11"/>
  <c r="M11" i="11"/>
  <c r="L11" i="11"/>
  <c r="K11" i="11"/>
  <c r="I11" i="11"/>
  <c r="H11" i="11"/>
  <c r="G11" i="11"/>
  <c r="F11" i="11"/>
  <c r="E11" i="11"/>
  <c r="D11" i="11"/>
  <c r="C11" i="11"/>
  <c r="B11" i="11"/>
  <c r="P10" i="11"/>
  <c r="O10" i="11"/>
  <c r="N10" i="11"/>
  <c r="M10" i="11"/>
  <c r="L10" i="11"/>
  <c r="K10" i="11"/>
  <c r="I10" i="11"/>
  <c r="H10" i="11"/>
  <c r="G10" i="11"/>
  <c r="F10" i="11"/>
  <c r="E10" i="11"/>
  <c r="D10" i="11"/>
  <c r="C10" i="11"/>
  <c r="B10" i="11"/>
  <c r="P8" i="11"/>
  <c r="O8" i="11"/>
  <c r="N8" i="11"/>
  <c r="M8" i="11"/>
  <c r="L8" i="11"/>
  <c r="K8" i="11"/>
  <c r="I8" i="11"/>
  <c r="H8" i="11"/>
  <c r="G8" i="11"/>
  <c r="F8" i="11"/>
  <c r="E8" i="11"/>
  <c r="D8" i="11"/>
  <c r="C8" i="11"/>
  <c r="B8" i="11"/>
  <c r="P20" i="12"/>
  <c r="O20" i="12"/>
  <c r="N20" i="12"/>
  <c r="M20" i="12"/>
  <c r="L20" i="12"/>
  <c r="K20" i="12"/>
  <c r="I20" i="12"/>
  <c r="H20" i="12"/>
  <c r="G20" i="12"/>
  <c r="F20" i="12"/>
  <c r="E20" i="12"/>
  <c r="D20" i="12"/>
  <c r="C20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P18" i="12"/>
  <c r="O18" i="12"/>
  <c r="N18" i="12"/>
  <c r="M18" i="12"/>
  <c r="L18" i="12"/>
  <c r="K18" i="12"/>
  <c r="I18" i="12"/>
  <c r="H18" i="12"/>
  <c r="G18" i="12"/>
  <c r="F18" i="12"/>
  <c r="E18" i="12"/>
  <c r="D18" i="12"/>
  <c r="C18" i="12"/>
  <c r="P17" i="12"/>
  <c r="O17" i="12"/>
  <c r="N17" i="12"/>
  <c r="M17" i="12"/>
  <c r="L17" i="12"/>
  <c r="K17" i="12"/>
  <c r="I17" i="12"/>
  <c r="H17" i="12"/>
  <c r="G17" i="12"/>
  <c r="F17" i="12"/>
  <c r="E17" i="12"/>
  <c r="D17" i="12"/>
  <c r="C17" i="12"/>
  <c r="P16" i="12"/>
  <c r="O16" i="12"/>
  <c r="N16" i="12"/>
  <c r="M16" i="12"/>
  <c r="L16" i="12"/>
  <c r="K16" i="12"/>
  <c r="I16" i="12"/>
  <c r="H16" i="12"/>
  <c r="G16" i="12"/>
  <c r="F16" i="12"/>
  <c r="E16" i="12"/>
  <c r="D16" i="12"/>
  <c r="C16" i="12"/>
  <c r="P15" i="12"/>
  <c r="O15" i="12"/>
  <c r="N15" i="12"/>
  <c r="M15" i="12"/>
  <c r="L15" i="12"/>
  <c r="K15" i="12"/>
  <c r="I15" i="12"/>
  <c r="H15" i="12"/>
  <c r="G15" i="12"/>
  <c r="F15" i="12"/>
  <c r="E15" i="12"/>
  <c r="D15" i="12"/>
  <c r="C15" i="12"/>
  <c r="P13" i="12"/>
  <c r="O13" i="12"/>
  <c r="N13" i="12"/>
  <c r="M13" i="12"/>
  <c r="L13" i="12"/>
  <c r="K13" i="12"/>
  <c r="I13" i="12"/>
  <c r="H13" i="12"/>
  <c r="G13" i="12"/>
  <c r="F13" i="12"/>
  <c r="E13" i="12"/>
  <c r="D13" i="12"/>
  <c r="C13" i="12"/>
  <c r="P11" i="12"/>
  <c r="O11" i="12"/>
  <c r="N11" i="12"/>
  <c r="M11" i="12"/>
  <c r="L11" i="12"/>
  <c r="K11" i="12"/>
  <c r="I11" i="12"/>
  <c r="H11" i="12"/>
  <c r="G11" i="12"/>
  <c r="F11" i="12"/>
  <c r="E11" i="12"/>
  <c r="D11" i="12"/>
  <c r="C11" i="12"/>
  <c r="P10" i="12"/>
  <c r="O10" i="12"/>
  <c r="N10" i="12"/>
  <c r="M10" i="12"/>
  <c r="L10" i="12"/>
  <c r="K10" i="12"/>
  <c r="I10" i="12"/>
  <c r="H10" i="12"/>
  <c r="G10" i="12"/>
  <c r="F10" i="12"/>
  <c r="E10" i="12"/>
  <c r="D10" i="12"/>
  <c r="C10" i="12"/>
  <c r="P8" i="12"/>
  <c r="O8" i="12"/>
  <c r="N8" i="12"/>
  <c r="M8" i="12"/>
  <c r="L8" i="12"/>
  <c r="K8" i="12"/>
  <c r="I8" i="12"/>
  <c r="H8" i="12"/>
  <c r="G8" i="12"/>
  <c r="F8" i="12"/>
  <c r="E8" i="12"/>
  <c r="D8" i="12"/>
  <c r="C8" i="12"/>
  <c r="P21" i="13"/>
  <c r="O21" i="13"/>
  <c r="N21" i="13"/>
  <c r="M21" i="13"/>
  <c r="L21" i="13"/>
  <c r="K21" i="13"/>
  <c r="I21" i="13"/>
  <c r="H21" i="13"/>
  <c r="G21" i="13"/>
  <c r="F21" i="13"/>
  <c r="E21" i="13"/>
  <c r="D21" i="13"/>
  <c r="C21" i="13"/>
  <c r="B21" i="13"/>
  <c r="P20" i="13"/>
  <c r="O20" i="13"/>
  <c r="N20" i="13"/>
  <c r="M20" i="13"/>
  <c r="L20" i="13"/>
  <c r="K20" i="13"/>
  <c r="I20" i="13"/>
  <c r="H20" i="13"/>
  <c r="G20" i="13"/>
  <c r="F20" i="13"/>
  <c r="E20" i="13"/>
  <c r="D20" i="13"/>
  <c r="C20" i="13"/>
  <c r="B20" i="13"/>
  <c r="P19" i="13"/>
  <c r="O19" i="13"/>
  <c r="N19" i="13"/>
  <c r="M19" i="13"/>
  <c r="L19" i="13"/>
  <c r="K19" i="13"/>
  <c r="I19" i="13"/>
  <c r="H19" i="13"/>
  <c r="G19" i="13"/>
  <c r="F19" i="13"/>
  <c r="E19" i="13"/>
  <c r="D19" i="13"/>
  <c r="C19" i="13"/>
  <c r="B19" i="13"/>
  <c r="P18" i="13"/>
  <c r="O18" i="13"/>
  <c r="N18" i="13"/>
  <c r="M18" i="13"/>
  <c r="L18" i="13"/>
  <c r="K18" i="13"/>
  <c r="I18" i="13"/>
  <c r="H18" i="13"/>
  <c r="G18" i="13"/>
  <c r="F18" i="13"/>
  <c r="E18" i="13"/>
  <c r="D18" i="13"/>
  <c r="C18" i="13"/>
  <c r="B18" i="13"/>
  <c r="P17" i="13"/>
  <c r="O17" i="13"/>
  <c r="N17" i="13"/>
  <c r="M17" i="13"/>
  <c r="L17" i="13"/>
  <c r="K17" i="13"/>
  <c r="I17" i="13"/>
  <c r="H17" i="13"/>
  <c r="G17" i="13"/>
  <c r="F17" i="13"/>
  <c r="E17" i="13"/>
  <c r="D17" i="13"/>
  <c r="C17" i="13"/>
  <c r="B17" i="13"/>
  <c r="P16" i="13"/>
  <c r="O16" i="13"/>
  <c r="N16" i="13"/>
  <c r="M16" i="13"/>
  <c r="L16" i="13"/>
  <c r="K16" i="13"/>
  <c r="I16" i="13"/>
  <c r="H16" i="13"/>
  <c r="G16" i="13"/>
  <c r="F16" i="13"/>
  <c r="E16" i="13"/>
  <c r="D16" i="13"/>
  <c r="C16" i="13"/>
  <c r="B16" i="13"/>
  <c r="P15" i="13"/>
  <c r="O15" i="13"/>
  <c r="N15" i="13"/>
  <c r="M15" i="13"/>
  <c r="L15" i="13"/>
  <c r="K15" i="13"/>
  <c r="I15" i="13"/>
  <c r="H15" i="13"/>
  <c r="G15" i="13"/>
  <c r="F15" i="13"/>
  <c r="E15" i="13"/>
  <c r="D15" i="13"/>
  <c r="C15" i="13"/>
  <c r="B15" i="13"/>
  <c r="P13" i="13"/>
  <c r="O13" i="13"/>
  <c r="N13" i="13"/>
  <c r="M13" i="13"/>
  <c r="L13" i="13"/>
  <c r="K13" i="13"/>
  <c r="I13" i="13"/>
  <c r="H13" i="13"/>
  <c r="G13" i="13"/>
  <c r="F13" i="13"/>
  <c r="E13" i="13"/>
  <c r="D13" i="13"/>
  <c r="C13" i="13"/>
  <c r="B13" i="13"/>
  <c r="P11" i="13"/>
  <c r="O11" i="13"/>
  <c r="N11" i="13"/>
  <c r="M11" i="13"/>
  <c r="L11" i="13"/>
  <c r="K11" i="13"/>
  <c r="I11" i="13"/>
  <c r="H11" i="13"/>
  <c r="G11" i="13"/>
  <c r="F11" i="13"/>
  <c r="E11" i="13"/>
  <c r="D11" i="13"/>
  <c r="C11" i="13"/>
  <c r="B11" i="13"/>
  <c r="P10" i="13"/>
  <c r="O10" i="13"/>
  <c r="N10" i="13"/>
  <c r="M10" i="13"/>
  <c r="L10" i="13"/>
  <c r="K10" i="13"/>
  <c r="I10" i="13"/>
  <c r="H10" i="13"/>
  <c r="G10" i="13"/>
  <c r="F10" i="13"/>
  <c r="E10" i="13"/>
  <c r="D10" i="13"/>
  <c r="C10" i="13"/>
  <c r="B10" i="13"/>
  <c r="P8" i="13"/>
  <c r="O8" i="13"/>
  <c r="N8" i="13"/>
  <c r="M8" i="13"/>
  <c r="L8" i="13"/>
  <c r="K8" i="13"/>
  <c r="I8" i="13"/>
  <c r="H8" i="13"/>
  <c r="G8" i="13"/>
  <c r="F8" i="13"/>
  <c r="E8" i="13"/>
  <c r="D8" i="13"/>
  <c r="C8" i="13"/>
  <c r="B8" i="13"/>
  <c r="P6" i="29"/>
  <c r="O6" i="29"/>
  <c r="N6" i="29"/>
  <c r="M6" i="29"/>
  <c r="L6" i="29"/>
  <c r="K6" i="29"/>
  <c r="I6" i="29"/>
  <c r="H6" i="29"/>
  <c r="G6" i="29"/>
  <c r="F6" i="29"/>
  <c r="E6" i="29"/>
  <c r="D6" i="29"/>
  <c r="C6" i="29"/>
  <c r="B6" i="29"/>
  <c r="P6" i="12"/>
  <c r="O6" i="12"/>
  <c r="N6" i="12"/>
  <c r="M6" i="12"/>
  <c r="L6" i="12"/>
  <c r="K6" i="12"/>
  <c r="I6" i="12"/>
  <c r="H6" i="12"/>
  <c r="G6" i="12"/>
  <c r="F6" i="12"/>
  <c r="E6" i="12"/>
  <c r="D6" i="12"/>
  <c r="C6" i="12"/>
  <c r="B6" i="12"/>
  <c r="P6" i="13"/>
  <c r="O6" i="13"/>
  <c r="N6" i="13"/>
  <c r="M6" i="13"/>
  <c r="L6" i="13"/>
  <c r="K6" i="13"/>
  <c r="I6" i="13"/>
  <c r="H6" i="13"/>
  <c r="G6" i="13"/>
  <c r="F6" i="13"/>
  <c r="E6" i="13"/>
  <c r="D6" i="13"/>
  <c r="C6" i="13"/>
  <c r="B6" i="13"/>
  <c r="U595" i="33"/>
  <c r="P14" i="12" s="1"/>
  <c r="O14" i="12"/>
  <c r="N14" i="12"/>
  <c r="M14" i="12"/>
  <c r="L14" i="12"/>
  <c r="K14" i="12"/>
  <c r="I14" i="12"/>
  <c r="H14" i="12"/>
  <c r="G14" i="12"/>
  <c r="F14" i="12"/>
  <c r="E14" i="12"/>
  <c r="D14" i="12"/>
  <c r="U590" i="33"/>
  <c r="P9" i="12" s="1"/>
  <c r="O9" i="12"/>
  <c r="N9" i="12"/>
  <c r="M9" i="12"/>
  <c r="L9" i="12"/>
  <c r="K9" i="12"/>
  <c r="I9" i="12"/>
  <c r="H9" i="12"/>
  <c r="G9" i="12"/>
  <c r="F9" i="12"/>
  <c r="E9" i="12"/>
  <c r="D9" i="12"/>
  <c r="U574" i="33"/>
  <c r="P14" i="13" s="1"/>
  <c r="O14" i="13"/>
  <c r="N14" i="13"/>
  <c r="M14" i="13"/>
  <c r="L14" i="13"/>
  <c r="K14" i="13"/>
  <c r="I14" i="13"/>
  <c r="H14" i="13"/>
  <c r="G14" i="13"/>
  <c r="F14" i="13"/>
  <c r="E14" i="13"/>
  <c r="D14" i="13"/>
  <c r="C14" i="13"/>
  <c r="U569" i="33"/>
  <c r="P9" i="13" s="1"/>
  <c r="O9" i="13"/>
  <c r="N9" i="13"/>
  <c r="M9" i="13"/>
  <c r="L9" i="13"/>
  <c r="K9" i="13"/>
  <c r="I9" i="13"/>
  <c r="H9" i="13"/>
  <c r="G9" i="13"/>
  <c r="F9" i="13"/>
  <c r="E9" i="13"/>
  <c r="D9" i="13"/>
  <c r="C9" i="13"/>
  <c r="U709" i="33"/>
  <c r="P14" i="32" s="1"/>
  <c r="O14" i="32"/>
  <c r="N14" i="32"/>
  <c r="M14" i="32"/>
  <c r="L14" i="32"/>
  <c r="K14" i="32"/>
  <c r="I14" i="32"/>
  <c r="H14" i="32"/>
  <c r="G14" i="32"/>
  <c r="F14" i="32"/>
  <c r="E14" i="32"/>
  <c r="D14" i="32"/>
  <c r="C14" i="32"/>
  <c r="U704" i="33"/>
  <c r="P9" i="32" s="1"/>
  <c r="O9" i="32"/>
  <c r="N9" i="32"/>
  <c r="M9" i="32"/>
  <c r="L9" i="32"/>
  <c r="K9" i="32"/>
  <c r="I9" i="32"/>
  <c r="H9" i="32"/>
  <c r="G9" i="32"/>
  <c r="F9" i="32"/>
  <c r="E9" i="32"/>
  <c r="D9" i="32"/>
  <c r="C9" i="32"/>
  <c r="U689" i="33"/>
  <c r="P14" i="10" s="1"/>
  <c r="O14" i="10"/>
  <c r="N14" i="10"/>
  <c r="M14" i="10"/>
  <c r="L14" i="10"/>
  <c r="K14" i="10"/>
  <c r="I14" i="10"/>
  <c r="H14" i="10"/>
  <c r="G14" i="10"/>
  <c r="F14" i="10"/>
  <c r="E14" i="10"/>
  <c r="D14" i="10"/>
  <c r="C14" i="10"/>
  <c r="U684" i="33"/>
  <c r="P9" i="10" s="1"/>
  <c r="O9" i="10"/>
  <c r="N9" i="10"/>
  <c r="M9" i="10"/>
  <c r="L9" i="10"/>
  <c r="K9" i="10"/>
  <c r="I9" i="10"/>
  <c r="H9" i="10"/>
  <c r="G9" i="10"/>
  <c r="F9" i="10"/>
  <c r="E9" i="10"/>
  <c r="D9" i="10"/>
  <c r="C9" i="10"/>
  <c r="C9" i="12" l="1"/>
  <c r="C14" i="12"/>
  <c r="B14" i="13"/>
  <c r="B9" i="13"/>
  <c r="B14" i="32"/>
  <c r="B9" i="32"/>
  <c r="B14" i="10"/>
  <c r="B9" i="10"/>
  <c r="U669" i="33" l="1"/>
  <c r="P14" i="11" s="1"/>
  <c r="O14" i="11"/>
  <c r="N14" i="11"/>
  <c r="M14" i="11"/>
  <c r="L14" i="11"/>
  <c r="K14" i="11"/>
  <c r="I14" i="11"/>
  <c r="H14" i="11"/>
  <c r="G14" i="11"/>
  <c r="F14" i="11"/>
  <c r="E14" i="11"/>
  <c r="D14" i="11"/>
  <c r="C14" i="11"/>
  <c r="B14" i="11"/>
  <c r="U664" i="33"/>
  <c r="P9" i="11" s="1"/>
  <c r="O9" i="11"/>
  <c r="N9" i="11"/>
  <c r="M9" i="11"/>
  <c r="L9" i="11"/>
  <c r="K9" i="11"/>
  <c r="I9" i="11"/>
  <c r="H9" i="11"/>
  <c r="G9" i="11"/>
  <c r="F9" i="11"/>
  <c r="E9" i="11"/>
  <c r="D9" i="11"/>
  <c r="C9" i="11"/>
  <c r="B9" i="11" l="1"/>
</calcChain>
</file>

<file path=xl/sharedStrings.xml><?xml version="1.0" encoding="utf-8"?>
<sst xmlns="http://schemas.openxmlformats.org/spreadsheetml/2006/main" count="10695" uniqueCount="1913">
  <si>
    <t>Shipments</t>
  </si>
  <si>
    <t>Capacity</t>
  </si>
  <si>
    <t>Imports</t>
  </si>
  <si>
    <t>Exports</t>
  </si>
  <si>
    <t>Total</t>
  </si>
  <si>
    <t>Table A23</t>
  </si>
  <si>
    <t>Table A22</t>
  </si>
  <si>
    <t>Table A21</t>
  </si>
  <si>
    <t>Table A20</t>
  </si>
  <si>
    <t>Table A19</t>
  </si>
  <si>
    <t>Table A18</t>
  </si>
  <si>
    <t>Table A17</t>
  </si>
  <si>
    <t>Table A16</t>
  </si>
  <si>
    <t>Table A15</t>
  </si>
  <si>
    <t>Table A14</t>
  </si>
  <si>
    <t>Table A12</t>
  </si>
  <si>
    <t>Table A10</t>
  </si>
  <si>
    <t>Table A9</t>
  </si>
  <si>
    <t>Table A8</t>
  </si>
  <si>
    <t>Table A7</t>
  </si>
  <si>
    <t>Table A6</t>
  </si>
  <si>
    <t>Table A5</t>
  </si>
  <si>
    <t>Table A4</t>
  </si>
  <si>
    <t>Table A3</t>
  </si>
  <si>
    <t>Table A2</t>
  </si>
  <si>
    <t>Table A1</t>
  </si>
  <si>
    <t>12:I</t>
  </si>
  <si>
    <t>12:II</t>
  </si>
  <si>
    <t>12:III</t>
  </si>
  <si>
    <t>12:IV</t>
  </si>
  <si>
    <t>11:I</t>
  </si>
  <si>
    <t>11:II</t>
  </si>
  <si>
    <t>11:III</t>
  </si>
  <si>
    <t>11:IV</t>
  </si>
  <si>
    <t>Note: Coated freesheet in this table includes coated bristol. Uncoated freesheet includes uncoated bristol and cotton fiber.</t>
  </si>
  <si>
    <t xml:space="preserve">      </t>
  </si>
  <si>
    <t>%CH</t>
  </si>
  <si>
    <t xml:space="preserve">%CH </t>
  </si>
  <si>
    <t>%CHYA</t>
  </si>
  <si>
    <t>%</t>
  </si>
  <si>
    <t>SC-A</t>
  </si>
  <si>
    <t>GS&amp;A</t>
  </si>
  <si>
    <t>Labor</t>
  </si>
  <si>
    <t>Chemicals</t>
  </si>
  <si>
    <t>Other</t>
  </si>
  <si>
    <t>Sheeting</t>
  </si>
  <si>
    <t>Tablet</t>
  </si>
  <si>
    <t>Envelope</t>
  </si>
  <si>
    <t>Formbond</t>
  </si>
  <si>
    <t>Carbonless</t>
  </si>
  <si>
    <t xml:space="preserve">Cotton </t>
  </si>
  <si>
    <t>Freesheet</t>
  </si>
  <si>
    <t>Mechanical</t>
  </si>
  <si>
    <t xml:space="preserve">  Price</t>
  </si>
  <si>
    <t xml:space="preserve">    %</t>
  </si>
  <si>
    <t>Data source for historical US shipments: AF&amp;PA.</t>
  </si>
  <si>
    <t>Note: Prices for SC are printer prices. Prices for large retail program tonnage will be lower.</t>
  </si>
  <si>
    <t>Coated No. 5, 40 lb</t>
  </si>
  <si>
    <t>Coated No. 3, 60 lb</t>
  </si>
  <si>
    <t>North American printing &amp; writing and related papers summary</t>
  </si>
  <si>
    <t>Thousand tons, seasonally adjusted</t>
  </si>
  <si>
    <t>Apparent consumption</t>
  </si>
  <si>
    <t>Coated mechanical</t>
  </si>
  <si>
    <t>Coated freesheet</t>
  </si>
  <si>
    <t>Uncoated freesheet</t>
  </si>
  <si>
    <t>Uncoated mechanical</t>
  </si>
  <si>
    <t>Offshore imports</t>
  </si>
  <si>
    <t>Offshore exports</t>
  </si>
  <si>
    <t>Net imports</t>
  </si>
  <si>
    <t>Capacity (strike adj.)</t>
  </si>
  <si>
    <t>Shipments/capacity</t>
  </si>
  <si>
    <t>US total printing &amp; writing paper summary</t>
  </si>
  <si>
    <t>Thousand tons</t>
  </si>
  <si>
    <t xml:space="preserve">Total imports </t>
  </si>
  <si>
    <t>Total exports</t>
  </si>
  <si>
    <t>Total shipments</t>
  </si>
  <si>
    <t>End-use indicator</t>
  </si>
  <si>
    <t>Ad pages * circ. (index)</t>
  </si>
  <si>
    <t>Mag. circulation (mil.)</t>
  </si>
  <si>
    <t>Mag. ad pages (index 1982=1.00)</t>
  </si>
  <si>
    <t>Usage factor</t>
  </si>
  <si>
    <t>Paper demand</t>
  </si>
  <si>
    <t>Paper usage factor and its determinants</t>
  </si>
  <si>
    <t>Real paper price</t>
  </si>
  <si>
    <t>US circulation (billion)</t>
  </si>
  <si>
    <t>Uncoated freesheet papers</t>
  </si>
  <si>
    <t>20 lb formbond stock tab</t>
  </si>
  <si>
    <t>Transaction price</t>
  </si>
  <si>
    <t>No. 3 offset 50 lb in rolls</t>
  </si>
  <si>
    <t>20 lb copy paper 92 bright</t>
  </si>
  <si>
    <t>20 lb cut size</t>
  </si>
  <si>
    <t>50 lb offset</t>
  </si>
  <si>
    <t>Variable production costs</t>
  </si>
  <si>
    <t>Uncoated mechanical papers</t>
  </si>
  <si>
    <t>Supercalendered paper 35 lb (SC-A)</t>
  </si>
  <si>
    <t>SC-A price</t>
  </si>
  <si>
    <t>Offset substitute 45 lb 83/84 bright</t>
  </si>
  <si>
    <t>US uncoated paper prices and costs</t>
  </si>
  <si>
    <t>Dollars per ton</t>
  </si>
  <si>
    <t>Average production costs of existing mills for 20 lb cut size paper</t>
  </si>
  <si>
    <t>Total costs</t>
  </si>
  <si>
    <t>Capital costs</t>
  </si>
  <si>
    <t>Variable costs</t>
  </si>
  <si>
    <t>Total fiber</t>
  </si>
  <si>
    <t>Purchased energy</t>
  </si>
  <si>
    <t>Delivery costs to NYC</t>
  </si>
  <si>
    <t>Average production costs of existing mills for 50 lb uncoated freesheet commodity offset</t>
  </si>
  <si>
    <t>US coated paper prices and costs</t>
  </si>
  <si>
    <t>Coated mechanical papers</t>
  </si>
  <si>
    <t>Ctd. No. 5 transaction prices in rolls</t>
  </si>
  <si>
    <t>No. 5, 34 lb rolls</t>
  </si>
  <si>
    <t>No. 5, 40 lb rolls</t>
  </si>
  <si>
    <t>Coated No. 5 delivered production costs</t>
  </si>
  <si>
    <t>Coated freesheet paper</t>
  </si>
  <si>
    <t>Coated premium 80 lb sheets</t>
  </si>
  <si>
    <t>Coated economy 80 lb sheets</t>
  </si>
  <si>
    <t>Coated No. 3 delivered production costs</t>
  </si>
  <si>
    <t>Average production costs of existing mills for 60 lb coated freesheet in rolls</t>
  </si>
  <si>
    <t>Average production costs of existing mills for 40 lb coated mechanical (LWC) in rolls</t>
  </si>
  <si>
    <t>Average production costs of existing mills for SC uncoated mechanical in rolls</t>
  </si>
  <si>
    <t>North American uncoated freesheet demand by grade</t>
  </si>
  <si>
    <t>Offset &amp; opaque</t>
  </si>
  <si>
    <t>Business (cut size)</t>
  </si>
  <si>
    <t xml:space="preserve">Uncoated bristol </t>
  </si>
  <si>
    <t>Cover &amp; text</t>
  </si>
  <si>
    <t>All other</t>
  </si>
  <si>
    <t>Total (not seas. adj.)</t>
  </si>
  <si>
    <t>North American uncoated mechanical demand summary</t>
  </si>
  <si>
    <t>Capacity and operating rates</t>
  </si>
  <si>
    <t>Ctd. freesheet No. 1&amp;2</t>
  </si>
  <si>
    <t>Ctd. freesheet No. 3&amp;4</t>
  </si>
  <si>
    <t>Ctd. freesheet C1s</t>
  </si>
  <si>
    <t>Ctd. freesheet other</t>
  </si>
  <si>
    <t>Ctd. mechanical No. 3&amp;4</t>
  </si>
  <si>
    <t>Ctd. mechanical No. 5</t>
  </si>
  <si>
    <t>Shipments (not seas. adj.)</t>
  </si>
  <si>
    <t>No. 4, 50 lb gwd rolls 78/80 bright</t>
  </si>
  <si>
    <t>Total production costs¹</t>
  </si>
  <si>
    <t>Coated No. 3, 60 lb paper in rolls</t>
  </si>
  <si>
    <t>20:III</t>
  </si>
  <si>
    <t>20:IV</t>
  </si>
  <si>
    <t>Table A21 (continued)</t>
  </si>
  <si>
    <t>Table A13</t>
  </si>
  <si>
    <t>Table A11</t>
  </si>
  <si>
    <t xml:space="preserve">  %CH</t>
  </si>
  <si>
    <t xml:space="preserve">  Supercalendered</t>
  </si>
  <si>
    <t xml:space="preserve">    %CH</t>
  </si>
  <si>
    <t xml:space="preserve">  %CHYA</t>
  </si>
  <si>
    <t xml:space="preserve">  Other grades</t>
  </si>
  <si>
    <t>US coated paper demand summary</t>
  </si>
  <si>
    <t>Average of all mills in North America, US dollars per MF ton</t>
  </si>
  <si>
    <t>Total costs¹</t>
  </si>
  <si>
    <t>Production index for commercial printing &amp; support</t>
  </si>
  <si>
    <t>Weighted production index for the label &amp; wrap end use</t>
  </si>
  <si>
    <t>Production index for periodical  book and other publishing</t>
  </si>
  <si>
    <t>update green dates, including bank and row of dates below</t>
  </si>
  <si>
    <t>nagpmt'</t>
  </si>
  <si>
    <t>data</t>
  </si>
  <si>
    <t>$C$61</t>
  </si>
  <si>
    <t>$C$71</t>
  </si>
  <si>
    <t>$C$70</t>
  </si>
  <si>
    <t>cfsratc_nam</t>
  </si>
  <si>
    <t>cfsravc_nam</t>
  </si>
  <si>
    <t>cfsracfib_nam</t>
  </si>
  <si>
    <t>cfsraclab_nam</t>
  </si>
  <si>
    <t>cfsracenr_nam</t>
  </si>
  <si>
    <t>cfsracoth_nam</t>
  </si>
  <si>
    <t>cfsracchm_nam</t>
  </si>
  <si>
    <t>cfsractrn_nam</t>
  </si>
  <si>
    <t>cfsracovr_nam</t>
  </si>
  <si>
    <t>cfsraccap_nam</t>
  </si>
  <si>
    <t>cmeatc_nam</t>
  </si>
  <si>
    <t>cmeacovr_nam</t>
  </si>
  <si>
    <t>cmeaccap_nam</t>
  </si>
  <si>
    <t>cmeavc_nam</t>
  </si>
  <si>
    <t>cmeacfib_nam</t>
  </si>
  <si>
    <t>cmeaclab_nam</t>
  </si>
  <si>
    <t>cmeacenr_nam</t>
  </si>
  <si>
    <t>cmeacchm_nam</t>
  </si>
  <si>
    <t>cmeacoth_nam</t>
  </si>
  <si>
    <t>cmeactrn_nam</t>
  </si>
  <si>
    <t>umeatc_nam</t>
  </si>
  <si>
    <t>umeacovr_nam</t>
  </si>
  <si>
    <t>umeaccap_nam</t>
  </si>
  <si>
    <t>umeavc_nam</t>
  </si>
  <si>
    <t>umeacfib_nam</t>
  </si>
  <si>
    <t>umeaclab_nam</t>
  </si>
  <si>
    <t>umeacenr_nam</t>
  </si>
  <si>
    <t>umeacchm_nam</t>
  </si>
  <si>
    <t>umeacoth_nam</t>
  </si>
  <si>
    <t>umeactrn_nam</t>
  </si>
  <si>
    <t>ufsratc_nam</t>
  </si>
  <si>
    <t>ufsracovr_nam</t>
  </si>
  <si>
    <t>ufsraccap_nam</t>
  </si>
  <si>
    <t>ufsravc_nam</t>
  </si>
  <si>
    <t>ufsracfib_nam</t>
  </si>
  <si>
    <t>ufsraclab_nam</t>
  </si>
  <si>
    <t>ufsracenr_nam</t>
  </si>
  <si>
    <t>ufsracchm_nam</t>
  </si>
  <si>
    <t>ufsracoth_nam</t>
  </si>
  <si>
    <t>ufsractrn_nam</t>
  </si>
  <si>
    <t>ufssatc_nam</t>
  </si>
  <si>
    <t>ufssacovr_nam</t>
  </si>
  <si>
    <t>ufssaccap_nam</t>
  </si>
  <si>
    <t>ufssavc_nam</t>
  </si>
  <si>
    <t>ufssacfib_nam</t>
  </si>
  <si>
    <t>ufssaclab_nam</t>
  </si>
  <si>
    <t>ufssacenr_nam</t>
  </si>
  <si>
    <t>ufssacchm_nam</t>
  </si>
  <si>
    <t>ufssacoth_nam</t>
  </si>
  <si>
    <t>ufssactrn_nam</t>
  </si>
  <si>
    <t>ufssacsht_nam</t>
  </si>
  <si>
    <t>A1:I1</t>
  </si>
  <si>
    <t>Quarterly</t>
  </si>
  <si>
    <t>annual</t>
  </si>
  <si>
    <t>nagpmt'ufssatc_nam</t>
  </si>
  <si>
    <t>nagpmt'ufssacovr_nam</t>
  </si>
  <si>
    <t>nagpmt'ufssaccap_nam</t>
  </si>
  <si>
    <t>$C$31</t>
  </si>
  <si>
    <t>nagpmt'ufsratc_nam</t>
  </si>
  <si>
    <t>nagpmt'ufsracovr_nam</t>
  </si>
  <si>
    <t>nagpmt'ufsraccap_nam</t>
  </si>
  <si>
    <t>nagpmt'ufsravc_nam</t>
  </si>
  <si>
    <t>nagpmt'cfsratc_nam</t>
  </si>
  <si>
    <t>nagpmt'cfsraccap_nam</t>
  </si>
  <si>
    <t>$C$73</t>
  </si>
  <si>
    <t>nagpmt'cmeatc_nam</t>
  </si>
  <si>
    <t>nagpmt'cmeacovr_nam</t>
  </si>
  <si>
    <t>nagpmt'umeatc_nam</t>
  </si>
  <si>
    <t>nagpmt'umeacovr_nam</t>
  </si>
  <si>
    <t>nagpmt'umeavc_nam</t>
  </si>
  <si>
    <t>$C$32</t>
  </si>
  <si>
    <t>1. Total production costs include depreciation, delivery, and SG&amp;A; weighted average of all mills in North America.</t>
  </si>
  <si>
    <t>prufsfmb20_us</t>
  </si>
  <si>
    <t>rprufsfmb20_us</t>
  </si>
  <si>
    <t>prufsofr50_us</t>
  </si>
  <si>
    <t>rprufsofr50_us</t>
  </si>
  <si>
    <t>prufsbus20_us</t>
  </si>
  <si>
    <t>rprufsbus20_us</t>
  </si>
  <si>
    <t>prumesc35_us</t>
  </si>
  <si>
    <t>rprumesc35_us</t>
  </si>
  <si>
    <t>prumeoff84_us</t>
  </si>
  <si>
    <t>rprumeoff84_us</t>
  </si>
  <si>
    <t>Note: Coated prices include merchant commissions and are US East. SC prices are printer prices. Large retail program tonnage prices will be lower.</t>
  </si>
  <si>
    <t>prcprt0534_us</t>
  </si>
  <si>
    <t>rprcprt0534_us</t>
  </si>
  <si>
    <t>prcprt0540_us</t>
  </si>
  <si>
    <t>rprcprt0540_us</t>
  </si>
  <si>
    <t>prcprt04_us</t>
  </si>
  <si>
    <t>rprcprt04_us</t>
  </si>
  <si>
    <t>prcprt03s_us</t>
  </si>
  <si>
    <t>rprcprt03s_us</t>
  </si>
  <si>
    <t>prcprt03_us</t>
  </si>
  <si>
    <t>rprcprt03_us</t>
  </si>
  <si>
    <t>jmageui_us</t>
  </si>
  <si>
    <t>jmagpag_us</t>
  </si>
  <si>
    <t>prweuf_mag_nam</t>
  </si>
  <si>
    <t>Printing &amp; writing</t>
  </si>
  <si>
    <t>prwapc_mag_nam</t>
  </si>
  <si>
    <t>cfsapc_mag_nam</t>
  </si>
  <si>
    <t>cmeapc_mag_nam</t>
  </si>
  <si>
    <t>ufsapc_mag_nam</t>
  </si>
  <si>
    <t>umeapc_mag_nam</t>
  </si>
  <si>
    <t>quarterly</t>
  </si>
  <si>
    <t>Analysis of North American printing &amp; writing paper usage in the magazine end use</t>
  </si>
  <si>
    <t>Analysis of North American printing &amp; writing paper usage in the book end use</t>
  </si>
  <si>
    <t>ind51112</t>
  </si>
  <si>
    <t>prweuf_bok_nam</t>
  </si>
  <si>
    <t>prwapc_bok_nam</t>
  </si>
  <si>
    <t>cfsapc_bok_nam</t>
  </si>
  <si>
    <t>cmeapc_bok_nam</t>
  </si>
  <si>
    <t>ufsapc_bok_nam</t>
  </si>
  <si>
    <t>umeapc_bok_nam</t>
  </si>
  <si>
    <t>Analysis of North American printing &amp; writing paper usage in the label &amp; wrap end use</t>
  </si>
  <si>
    <t>jindlw</t>
  </si>
  <si>
    <t>prweuf_lw_nam</t>
  </si>
  <si>
    <t>prwapc_lw_nam</t>
  </si>
  <si>
    <t>cfsapc_lw_nam</t>
  </si>
  <si>
    <t>cmeapc_lw_nam</t>
  </si>
  <si>
    <t>ufsapc_lw_nam</t>
  </si>
  <si>
    <t>umeapc_lw_nam</t>
  </si>
  <si>
    <t>Analysis of North American printing &amp; writing paper usage in the envelope end use</t>
  </si>
  <si>
    <t>$C$596</t>
  </si>
  <si>
    <t>$C$24</t>
  </si>
  <si>
    <t>$C$37</t>
  </si>
  <si>
    <t>$C$38</t>
  </si>
  <si>
    <t>$C$56</t>
  </si>
  <si>
    <t>$C$62</t>
  </si>
  <si>
    <t>$C$65</t>
  </si>
  <si>
    <t>$C$67</t>
  </si>
  <si>
    <t>$C$58</t>
  </si>
  <si>
    <t>$C$100</t>
  </si>
  <si>
    <t>jgdpr_nam</t>
  </si>
  <si>
    <t>North American GDP index</t>
  </si>
  <si>
    <t>prweuf_env_nam</t>
  </si>
  <si>
    <t>prwapc_env_nam</t>
  </si>
  <si>
    <t>cfsapc_env_nam</t>
  </si>
  <si>
    <t>cmeapc_env_nam</t>
  </si>
  <si>
    <t>ufsapc_env_nam</t>
  </si>
  <si>
    <t>umeapc_env_nam</t>
  </si>
  <si>
    <t>Analysis of North American printing &amp; writing paper usage in the label and wrap end use</t>
  </si>
  <si>
    <t>Analysis of North American printing &amp; writing paper usage in the envelope converting end use</t>
  </si>
  <si>
    <t>$C$118</t>
  </si>
  <si>
    <t>$C$121</t>
  </si>
  <si>
    <t>$C$124</t>
  </si>
  <si>
    <t>$C$126</t>
  </si>
  <si>
    <t>nagpmt'rprumeoff84_us</t>
  </si>
  <si>
    <t>$C$578</t>
  </si>
  <si>
    <t>nagpmt'prcprt03s_us</t>
  </si>
  <si>
    <t>Analysis of North American printing &amp; writing paper usage in the stationery and tablet end use</t>
  </si>
  <si>
    <t>prweuf_st_nam</t>
  </si>
  <si>
    <t>prwapc_st_nam</t>
  </si>
  <si>
    <t>cfsapc_st_nam</t>
  </si>
  <si>
    <t>cmeapc_st_nam</t>
  </si>
  <si>
    <t>ufsapc_st_nam</t>
  </si>
  <si>
    <t>umeapc_st_nam</t>
  </si>
  <si>
    <t>Analysis of North American printing &amp; writing paper usage in the form converting end use</t>
  </si>
  <si>
    <t>Analysis of North American printing &amp; writing paper usage in the forms converting end use</t>
  </si>
  <si>
    <t>prweuf_fmc_nam</t>
  </si>
  <si>
    <t>prwapc_fmc_nam</t>
  </si>
  <si>
    <t>cfsapc_fmc_nam</t>
  </si>
  <si>
    <t>cmeapc_fmc_nam</t>
  </si>
  <si>
    <t>ufsapc_fmc_nam</t>
  </si>
  <si>
    <t>umeapc_fmc_nam</t>
  </si>
  <si>
    <t>prweuf_ocv_nam</t>
  </si>
  <si>
    <t>prwapc_ocv_nam</t>
  </si>
  <si>
    <t>cfsapc_ocv_nam</t>
  </si>
  <si>
    <t>cmeapc_ocv_nam</t>
  </si>
  <si>
    <t>ufsapc_ocv_nam</t>
  </si>
  <si>
    <t>umeapc_ocv_nam</t>
  </si>
  <si>
    <t>Analysis of North American printing &amp; writing paper usage in the other converting end use</t>
  </si>
  <si>
    <t>Analysis of North American printing &amp; writing paper usage in the catalog end use</t>
  </si>
  <si>
    <t>catcir_us</t>
  </si>
  <si>
    <t>prweuf_cat_nam</t>
  </si>
  <si>
    <t>prwapc_cat_nam</t>
  </si>
  <si>
    <t>cfsapc_cat_nam</t>
  </si>
  <si>
    <t>cmeapc_cat_nam</t>
  </si>
  <si>
    <t>ufsapc_cat_nam</t>
  </si>
  <si>
    <t>umeapc_cat_nam</t>
  </si>
  <si>
    <t>Analysis of North American printing &amp; writing paper usage in the office reprographics end use</t>
  </si>
  <si>
    <t>prweuf_orp_nam</t>
  </si>
  <si>
    <t>prwapc_orp_nam</t>
  </si>
  <si>
    <t>cfsapc_orp_nam</t>
  </si>
  <si>
    <t>cmeapc_orp_nam</t>
  </si>
  <si>
    <t>ufsapc_orp_nam</t>
  </si>
  <si>
    <t>umeapc_orp_nam</t>
  </si>
  <si>
    <t>Analysis of North American printing &amp; writing paper usage in the other commercial printing end use</t>
  </si>
  <si>
    <t>ind323</t>
  </si>
  <si>
    <t>prweuf_ocp_nam</t>
  </si>
  <si>
    <t>prwapc_ocp_nam</t>
  </si>
  <si>
    <t>cfsapc_ocp_nam</t>
  </si>
  <si>
    <t>cmeapc_ocp_nam</t>
  </si>
  <si>
    <t>ufsapc_ocp_nam</t>
  </si>
  <si>
    <t>umeapc_ocp_nam</t>
  </si>
  <si>
    <t>prwapc_nam</t>
  </si>
  <si>
    <t>cmeapc_nam</t>
  </si>
  <si>
    <t>cfsapc_nam</t>
  </si>
  <si>
    <t>ufsapc_nam</t>
  </si>
  <si>
    <t>umeapc_nam</t>
  </si>
  <si>
    <t>prwmns_row_nam</t>
  </si>
  <si>
    <t>cmemns_row_nam</t>
  </si>
  <si>
    <t>cfsmns_row_nam</t>
  </si>
  <si>
    <t>ufsmns_row_nam</t>
  </si>
  <si>
    <t>umemns_row_nam</t>
  </si>
  <si>
    <t>prwxns_nam_row</t>
  </si>
  <si>
    <t>cmexns_nam_row</t>
  </si>
  <si>
    <t>cfsxns_nam_row</t>
  </si>
  <si>
    <t>ufsxns_nam_row</t>
  </si>
  <si>
    <t>umexns_nam_row</t>
  </si>
  <si>
    <t>prws_nam</t>
  </si>
  <si>
    <t>cmes_nam</t>
  </si>
  <si>
    <t>cfss_nam</t>
  </si>
  <si>
    <t>ufss_nam</t>
  </si>
  <si>
    <t>umes_nam</t>
  </si>
  <si>
    <t>prwk_nam</t>
  </si>
  <si>
    <t>cmek_nam</t>
  </si>
  <si>
    <t>cfsk_nam</t>
  </si>
  <si>
    <t>ufsk_nam</t>
  </si>
  <si>
    <t>umek_nam</t>
  </si>
  <si>
    <t>formula</t>
  </si>
  <si>
    <t>Data sources: PPPC, AF&amp;PA, US government trade statistics, Fastmarkets RISI.</t>
  </si>
  <si>
    <t>$C$753</t>
  </si>
  <si>
    <t>$C$755</t>
  </si>
  <si>
    <t>$C$783</t>
  </si>
  <si>
    <t>$C$774</t>
  </si>
  <si>
    <t>$C$742</t>
  </si>
  <si>
    <t>$C$737</t>
  </si>
  <si>
    <t>$C$712</t>
  </si>
  <si>
    <t>$C$715</t>
  </si>
  <si>
    <t>$C$829</t>
  </si>
  <si>
    <t>$C$880</t>
  </si>
  <si>
    <t>$C$923</t>
  </si>
  <si>
    <t>$C$898</t>
  </si>
  <si>
    <t>$C$889</t>
  </si>
  <si>
    <t>$C$831</t>
  </si>
  <si>
    <t>$C$796</t>
  </si>
  <si>
    <t>$C$575</t>
  </si>
  <si>
    <t>$C$524</t>
  </si>
  <si>
    <t>annpct(nagpmt'prwapc_nam)</t>
  </si>
  <si>
    <t>nagpmt'cmeapc_nam</t>
  </si>
  <si>
    <t>$C$27</t>
  </si>
  <si>
    <t>nagpmt'cfsapc_nam</t>
  </si>
  <si>
    <t>$C$29</t>
  </si>
  <si>
    <t>annpct(nagpmt'cfsapc_nam)</t>
  </si>
  <si>
    <t>$C$30</t>
  </si>
  <si>
    <t>nagpmt'ufsapc_nam</t>
  </si>
  <si>
    <t>annpct(nagpmt'ufsapc_nam)</t>
  </si>
  <si>
    <t>nagpmt'umeapc_nam</t>
  </si>
  <si>
    <t>$C$33</t>
  </si>
  <si>
    <t>annpct(nagpmt'umeapc_nam)</t>
  </si>
  <si>
    <t>nagpmt'prwmns_row_nam</t>
  </si>
  <si>
    <t>$C$36</t>
  </si>
  <si>
    <t>nagpmt'cmemns_row_nam</t>
  </si>
  <si>
    <t>nagpmt'cfsmns_row_nam</t>
  </si>
  <si>
    <t>nagpmt'ufsmns_row_nam</t>
  </si>
  <si>
    <t>$C$39</t>
  </si>
  <si>
    <t>nagpmt'ufsxns_nam_row</t>
  </si>
  <si>
    <t>nagpmt'umexns_nam_row</t>
  </si>
  <si>
    <t>nagpmt'prws_nam</t>
  </si>
  <si>
    <t>$C$54</t>
  </si>
  <si>
    <t>annpct(nagpmt'prws_nam)</t>
  </si>
  <si>
    <t>$C$55</t>
  </si>
  <si>
    <t>nagpmt'cmes_nam</t>
  </si>
  <si>
    <t>nagpmt'cfss_nam</t>
  </si>
  <si>
    <t>annpct(nagpmt'cfss_nam)</t>
  </si>
  <si>
    <t>$C$59</t>
  </si>
  <si>
    <t>nagpmt'ufss_nam</t>
  </si>
  <si>
    <t>$C$60</t>
  </si>
  <si>
    <t>annpct(nagpmt'ufss_nam)</t>
  </si>
  <si>
    <t>nagpmt'umes_nam</t>
  </si>
  <si>
    <t>annpct(nagpmt'umes_nam)</t>
  </si>
  <si>
    <t>nagpmt'prwk_nam</t>
  </si>
  <si>
    <t>annpct(nagpmt'prwk_nam)</t>
  </si>
  <si>
    <t>$C$66</t>
  </si>
  <si>
    <t>nagpmt'cmek_nam</t>
  </si>
  <si>
    <t>$C$69</t>
  </si>
  <si>
    <t>$C$72</t>
  </si>
  <si>
    <t>nagpmt'prwapc_nam</t>
  </si>
  <si>
    <t>$C$109</t>
  </si>
  <si>
    <t>$C$105</t>
  </si>
  <si>
    <t>$C$119</t>
  </si>
  <si>
    <t>$C$120</t>
  </si>
  <si>
    <t>$C$125</t>
  </si>
  <si>
    <t>$C$107</t>
  </si>
  <si>
    <t>prcprt02s_us</t>
  </si>
  <si>
    <t>rprcprt02s_us</t>
  </si>
  <si>
    <t>ufsoffapc_nam</t>
  </si>
  <si>
    <t>ufsbusapc_nam</t>
  </si>
  <si>
    <t>ufsenvapc_nam</t>
  </si>
  <si>
    <t>ufsfmbapc_nam</t>
  </si>
  <si>
    <t>ufstabapc_nam</t>
  </si>
  <si>
    <t>ufscarapc_nam</t>
  </si>
  <si>
    <t>ufscxtapc_nam</t>
  </si>
  <si>
    <t>ufsothapc_nam</t>
  </si>
  <si>
    <t>briuctapc_nam</t>
  </si>
  <si>
    <t>cotapc_nam</t>
  </si>
  <si>
    <t>Cotton</t>
  </si>
  <si>
    <t>ufsoffmns_nam</t>
  </si>
  <si>
    <t>ufstabmns_nam</t>
  </si>
  <si>
    <t>ufsenvmns_nam</t>
  </si>
  <si>
    <t>ufsfmbmns_nam</t>
  </si>
  <si>
    <t>ufsbusmns_nam</t>
  </si>
  <si>
    <t>ufscarmns_nam</t>
  </si>
  <si>
    <t>ufscxtmns_nam</t>
  </si>
  <si>
    <t>ufsothmns_nam</t>
  </si>
  <si>
    <t>briuctmns_nam</t>
  </si>
  <si>
    <t>cotmns_nam</t>
  </si>
  <si>
    <t>annpct(nagpmt'jmageui_us)</t>
  </si>
  <si>
    <t>nagpmt'jmagpag_us</t>
  </si>
  <si>
    <t>annpct(nagpmt'jmagpag_us)</t>
  </si>
  <si>
    <t>nagpmt'prweuf_mag_nam</t>
  </si>
  <si>
    <t>nagpmt'prwapc_mag_nam</t>
  </si>
  <si>
    <t>nagpmt'cfsapc_mag_nam</t>
  </si>
  <si>
    <t>nagpmt'cmeapc_mag_nam</t>
  </si>
  <si>
    <t>nagpmt'rprufsofr50_us</t>
  </si>
  <si>
    <t>nagpmt'prwapc_bok_nam</t>
  </si>
  <si>
    <t>nagpmt'cfsapc_bok_nam</t>
  </si>
  <si>
    <t>nagpmt'cmeapc_bok_nam</t>
  </si>
  <si>
    <t>nagpmt'rprcprt03_us</t>
  </si>
  <si>
    <t>nagpmt'prwapc_lw_nam</t>
  </si>
  <si>
    <t>nagpmt'cfsapc_lw_nam</t>
  </si>
  <si>
    <t>nagpmt'cmeapc_lw_nam</t>
  </si>
  <si>
    <t>nagpmt'prwapc_env_nam</t>
  </si>
  <si>
    <t>annpct(nagpmt'prwapc_env_nam)</t>
  </si>
  <si>
    <t>nagpmt'cfsapc_env_nam</t>
  </si>
  <si>
    <t>nagpmt'prwapc_st_nam</t>
  </si>
  <si>
    <t>annpct(nagpmt'prwapc_st_nam)</t>
  </si>
  <si>
    <t>nagpmt'cfsapc_st_nam</t>
  </si>
  <si>
    <t>nagpmt'prwapc_fmc_nam</t>
  </si>
  <si>
    <t>annpct(nagpmt'prwapc_fmc_nam)</t>
  </si>
  <si>
    <t>nagpmt'cfsapc_fmc_nam</t>
  </si>
  <si>
    <t>nagpmt'prwapc_ocv_nam</t>
  </si>
  <si>
    <t>nagpmt'cfsapc_ocv_nam</t>
  </si>
  <si>
    <t>nagpmt'cmeapc_ocv_nam</t>
  </si>
  <si>
    <t>nagpmt'catcir_us</t>
  </si>
  <si>
    <t>annpct(nagpmt'catcir_us)</t>
  </si>
  <si>
    <t>nagpmt'prweuf_cat_nam</t>
  </si>
  <si>
    <t>nagpmt'prwapc_cat_nam</t>
  </si>
  <si>
    <t>nagpmt'cfsapc_cat_nam</t>
  </si>
  <si>
    <t>nagpmt'cmeapc_cat_nam</t>
  </si>
  <si>
    <t>nagpmt'prwapc_orp_nam</t>
  </si>
  <si>
    <t>annpct(nagpmt'prwapc_orp_nam)</t>
  </si>
  <si>
    <t>nagpmt'cfsapc_orp_nam</t>
  </si>
  <si>
    <t>nagpmt'prwapc_ocp_nam</t>
  </si>
  <si>
    <t>nagpmt'cfsapc_ocp_nam</t>
  </si>
  <si>
    <t>nagpmt'cmeapc_ocp_nam</t>
  </si>
  <si>
    <t>nagpmt'prufsfmb20_us</t>
  </si>
  <si>
    <t>nagpmt'prufsofr50_us</t>
  </si>
  <si>
    <t>nagpmt'prufsbus20_us</t>
  </si>
  <si>
    <t>nagpmt'ufssavc_nam</t>
  </si>
  <si>
    <t>nagpmt'prumesc35_us</t>
  </si>
  <si>
    <t>nagpmt'rprcprt0534_us</t>
  </si>
  <si>
    <t>nagpmt'prcprt0540_us</t>
  </si>
  <si>
    <t>nagpmt'cmeavc_nam</t>
  </si>
  <si>
    <t>nagpmt'prcprt02s_us</t>
  </si>
  <si>
    <t>nagpmt'cfsravc_nam</t>
  </si>
  <si>
    <t>nagpmt'cfsracovr_nam</t>
  </si>
  <si>
    <t>nagpmt'cmeaccap_nam</t>
  </si>
  <si>
    <t>nagpmt'umeaccap_nam</t>
  </si>
  <si>
    <t>annpct(nagpmt'ufsoffapc_nam)</t>
  </si>
  <si>
    <t>nagpmt'ufstabapc_nam</t>
  </si>
  <si>
    <t>annpct(nagpmt'ufstabapc_nam)</t>
  </si>
  <si>
    <t>nagpmt'ufsenvapc_nam</t>
  </si>
  <si>
    <t>annpct(nagpmt'ufsenvapc_nam)</t>
  </si>
  <si>
    <t>nagpmt'ufsfmbapc_nam</t>
  </si>
  <si>
    <t>annpct(nagpmt'ufsfmbapc_nam)</t>
  </si>
  <si>
    <t>nagpmt'ufsbusapc_nam</t>
  </si>
  <si>
    <t>annpct(nagpmt'ufsbusapc_nam)</t>
  </si>
  <si>
    <t>nagpmt'ufscarapc_nam</t>
  </si>
  <si>
    <t>annpct(nagpmt'ufscarapc_nam)</t>
  </si>
  <si>
    <t>nagpmt'ufscxtapc_nam</t>
  </si>
  <si>
    <t>nagpmt'ufsothapc_nam</t>
  </si>
  <si>
    <t>annpct(nagpmt'ufsothapc_nam)</t>
  </si>
  <si>
    <t>nagpmt'briuctapc_nam</t>
  </si>
  <si>
    <t>annpct(nagpmt'briuctapc_nam)</t>
  </si>
  <si>
    <t>nagpmt'cotapc_nam</t>
  </si>
  <si>
    <t>annpct(nagpmt'cotapc_nam)</t>
  </si>
  <si>
    <t>nagpmt'ufsoffapc_nam</t>
  </si>
  <si>
    <t>nagpmt'ufstabmns_nam</t>
  </si>
  <si>
    <t>nagpmt'ufsenvmns_nam</t>
  </si>
  <si>
    <t>nagpmt'ufsoffmns_nam</t>
  </si>
  <si>
    <t>ufsoffxns_nam</t>
  </si>
  <si>
    <t>ufstabxns_nam</t>
  </si>
  <si>
    <t>ufsenvxns_nam</t>
  </si>
  <si>
    <t>ufsfmbxns_nam</t>
  </si>
  <si>
    <t>ufsbusxns_nam</t>
  </si>
  <si>
    <t>ufscarxns_nam</t>
  </si>
  <si>
    <t>ufscxtxns_nam</t>
  </si>
  <si>
    <t>ufsothxns_nam</t>
  </si>
  <si>
    <t>briuctxns_nam</t>
  </si>
  <si>
    <t>cotxns_nam</t>
  </si>
  <si>
    <t>ufssns_nam</t>
  </si>
  <si>
    <t>ufsoffs_nam</t>
  </si>
  <si>
    <t>ufstabs_nam</t>
  </si>
  <si>
    <t>ufsenvs_nam</t>
  </si>
  <si>
    <t>ufsfmbs_nam</t>
  </si>
  <si>
    <t>ufsbuss_nam</t>
  </si>
  <si>
    <t>ufscars_nam</t>
  </si>
  <si>
    <t>ufscxts_nam</t>
  </si>
  <si>
    <t>ufsoths_nam</t>
  </si>
  <si>
    <t>briucts_nam</t>
  </si>
  <si>
    <t>cots_nam</t>
  </si>
  <si>
    <t>ufsszk_nam</t>
  </si>
  <si>
    <t>nagpmt'ufsoffxns_nam</t>
  </si>
  <si>
    <t>nagpmt'ufstabxns_nam</t>
  </si>
  <si>
    <t>nagpmt'ufsenvxns_nam</t>
  </si>
  <si>
    <t>nagpmt'ufscarxns_nam</t>
  </si>
  <si>
    <t>nagpmt'ufscxtxns_nam</t>
  </si>
  <si>
    <t>nagpmt'ufsothxns_nam</t>
  </si>
  <si>
    <t>nagpmt'briuctxns_nam</t>
  </si>
  <si>
    <t>nagpmt'ufssns_nam</t>
  </si>
  <si>
    <t>annpct(nagpmt'ufssns_nam)</t>
  </si>
  <si>
    <t>annpct(nagpmt'ufsoffs_nam)</t>
  </si>
  <si>
    <t>nagpmt'ufstabs_nam</t>
  </si>
  <si>
    <t>annpct(nagpmt'ufstabs_nam)</t>
  </si>
  <si>
    <t>nagpmt'ufsenvs_nam</t>
  </si>
  <si>
    <t>annpct(nagpmt'ufsenvs_nam)</t>
  </si>
  <si>
    <t>nagpmt'ufsfmbs_nam</t>
  </si>
  <si>
    <t>annpct(nagpmt'ufsfmbs_nam)</t>
  </si>
  <si>
    <t>nagpmt'ufsbuss_nam</t>
  </si>
  <si>
    <t>annpct(nagpmt'ufsbuss_nam)</t>
  </si>
  <si>
    <t>nagpmt'ufscars_nam</t>
  </si>
  <si>
    <t>annpct(nagpmt'ufscars_nam)</t>
  </si>
  <si>
    <t>nagpmt'ufscxts_nam</t>
  </si>
  <si>
    <t>annpct(nagpmt'ufsoths_nam)</t>
  </si>
  <si>
    <t>nagpmt'briucts_nam</t>
  </si>
  <si>
    <t>nagpmt'cots_nam</t>
  </si>
  <si>
    <t>nagpmt'ufsoffs_nam</t>
  </si>
  <si>
    <t>umescaapc_nam</t>
  </si>
  <si>
    <t>umeothapc_nam</t>
  </si>
  <si>
    <t>umescamns_row_nam</t>
  </si>
  <si>
    <t>umeothmns_row_nam</t>
  </si>
  <si>
    <t>umescaxns_nam_row</t>
  </si>
  <si>
    <t>umeothxns_nam_row</t>
  </si>
  <si>
    <t>umescas_nam</t>
  </si>
  <si>
    <t>umeoths_nam</t>
  </si>
  <si>
    <t>umesns_nam</t>
  </si>
  <si>
    <t>umescasns_nam</t>
  </si>
  <si>
    <t>umeothsns_nam</t>
  </si>
  <si>
    <t>umeszk_nam</t>
  </si>
  <si>
    <t>cprapc_nam_a</t>
  </si>
  <si>
    <t>cfst12apc_nam_a</t>
  </si>
  <si>
    <t>cfst34apc_nam_a</t>
  </si>
  <si>
    <t>cfsosiapc_nam_a</t>
  </si>
  <si>
    <t>cmet34apc_nam_a</t>
  </si>
  <si>
    <t>cprmns_row_nam_a</t>
  </si>
  <si>
    <t>cfst12mns_row_nam_a</t>
  </si>
  <si>
    <t>cfst34mns_row_nam_a</t>
  </si>
  <si>
    <t>cfsosimns_row_nam_a</t>
  </si>
  <si>
    <t>cfsothmns_row_nam_a</t>
  </si>
  <si>
    <t>cmet34mns_row_nam_a</t>
  </si>
  <si>
    <t>cmet05mns_row_nam_a</t>
  </si>
  <si>
    <t>cprxns_nam_row_a</t>
  </si>
  <si>
    <t>cfst12xns_nam_row_a</t>
  </si>
  <si>
    <t>cfst34xns_nam_row_a</t>
  </si>
  <si>
    <t>cfsothxns_nam_row_a</t>
  </si>
  <si>
    <t>cmet34xns_nam_row_a</t>
  </si>
  <si>
    <t>cmet05xns_nam_row_a</t>
  </si>
  <si>
    <t>cprs_nam_a</t>
  </si>
  <si>
    <t>cfst12s_nam_a</t>
  </si>
  <si>
    <t>cfst34s_nam_a</t>
  </si>
  <si>
    <t>cfsosis_nam_a</t>
  </si>
  <si>
    <t>cmet34s_nam_a</t>
  </si>
  <si>
    <t>cfsszk_nam_a</t>
  </si>
  <si>
    <t>cmeszk_nam_a</t>
  </si>
  <si>
    <t>cmek_nam_a</t>
  </si>
  <si>
    <t>cfsk_nam_a</t>
  </si>
  <si>
    <t>cmes_nam_a</t>
  </si>
  <si>
    <t>cfss_nam_a</t>
  </si>
  <si>
    <t>annual tables (2,3,23)</t>
  </si>
  <si>
    <t>cfsothapc_nam_a</t>
  </si>
  <si>
    <t>cmet05apc_nam_a</t>
  </si>
  <si>
    <t>cfsosixns_nam_row_a</t>
  </si>
  <si>
    <t>cfsoths_nam_a</t>
  </si>
  <si>
    <t>cmet05s_nam_a</t>
  </si>
  <si>
    <t>$C$901</t>
  </si>
  <si>
    <t>$C$692</t>
  </si>
  <si>
    <t>$C$710</t>
  </si>
  <si>
    <t>$C$807</t>
  </si>
  <si>
    <t>$C$921</t>
  </si>
  <si>
    <t>$C$905</t>
  </si>
  <si>
    <t>$C$749</t>
  </si>
  <si>
    <t>$C$636</t>
  </si>
  <si>
    <t>$C$63</t>
  </si>
  <si>
    <t>$C$6</t>
  </si>
  <si>
    <t>$C$559</t>
  </si>
  <si>
    <t>$C$598</t>
  </si>
  <si>
    <t>$C$25</t>
  </si>
  <si>
    <t>$C$804</t>
  </si>
  <si>
    <t>$C$713</t>
  </si>
  <si>
    <t>$C$827</t>
  </si>
  <si>
    <t>$C$74</t>
  </si>
  <si>
    <t>A1:J1</t>
  </si>
  <si>
    <t>nagpmt'cmet34apc_nam_a</t>
  </si>
  <si>
    <t>nagpmt'cprapc_nam_a</t>
  </si>
  <si>
    <t>nagpmt'cfsothapc_nam_a</t>
  </si>
  <si>
    <t>nagpmt'cmet05apc_nam_a</t>
  </si>
  <si>
    <t>nagpmt'cprmns_row_nam_a</t>
  </si>
  <si>
    <t>nagpmt'cfst12mns_row_nam_a</t>
  </si>
  <si>
    <t>nagpmt'cfsosimns_row_nam_a</t>
  </si>
  <si>
    <t>nagpmt'cfsothmns_row_nam_a</t>
  </si>
  <si>
    <t>nagpmt'cmet34mns_row_nam_a</t>
  </si>
  <si>
    <t>nagpmt'cmet05mns_row_nam_a</t>
  </si>
  <si>
    <t>nagpmt'cprxns_nam_row_a</t>
  </si>
  <si>
    <t>nagpmt'cfst12xns_nam_row_a</t>
  </si>
  <si>
    <t>nagpmt'cfsothxns_nam_row_a</t>
  </si>
  <si>
    <t>nagpmt'cmet05xns_nam_row_a</t>
  </si>
  <si>
    <t>nagpmt'cprs_nam_a</t>
  </si>
  <si>
    <t>nagpmt'cfsoths_nam_a</t>
  </si>
  <si>
    <t>nagpmt'cmet34s_nam_a</t>
  </si>
  <si>
    <t>nagpmt'cfss_nam_a</t>
  </si>
  <si>
    <t>nagpmt'cmes_nam_a</t>
  </si>
  <si>
    <t>prwapc_us_a</t>
  </si>
  <si>
    <t>cfsapc_us_a</t>
  </si>
  <si>
    <t>cmeapc_us_a</t>
  </si>
  <si>
    <t>ufsapc_us_a</t>
  </si>
  <si>
    <t>prwmns_us_a</t>
  </si>
  <si>
    <t>cfsmns_us_a</t>
  </si>
  <si>
    <t>cmemns_us_a</t>
  </si>
  <si>
    <t>ufsmns_us_a</t>
  </si>
  <si>
    <t>umemns_us_a</t>
  </si>
  <si>
    <t>prwxns_us_a</t>
  </si>
  <si>
    <t>cfsxns_us_a</t>
  </si>
  <si>
    <t>cmexns_us_a</t>
  </si>
  <si>
    <t>ufsxns_us_a</t>
  </si>
  <si>
    <t>umexns_us_a</t>
  </si>
  <si>
    <t>prws_us_a</t>
  </si>
  <si>
    <t>cfss_us_a</t>
  </si>
  <si>
    <t>cmes_us_a</t>
  </si>
  <si>
    <t>ufss_us_a</t>
  </si>
  <si>
    <t>prwk_us_a</t>
  </si>
  <si>
    <t>cfsk_us_a</t>
  </si>
  <si>
    <t>cmek_us_a</t>
  </si>
  <si>
    <t>ufsk_us_a</t>
  </si>
  <si>
    <t>umek_us_a</t>
  </si>
  <si>
    <t>umes_us_a</t>
  </si>
  <si>
    <t>prwsns_nam</t>
  </si>
  <si>
    <t>cmesns_nam</t>
  </si>
  <si>
    <t>cfssns_nam</t>
  </si>
  <si>
    <t>Shipments (not. s. adj.)</t>
  </si>
  <si>
    <t>Shipments (not s. adj.)</t>
  </si>
  <si>
    <t>nagpmt'prwapc_us_a</t>
  </si>
  <si>
    <t>nagpmt'cmeapc_us_a</t>
  </si>
  <si>
    <t>nagpmt'ufsapc_us_a</t>
  </si>
  <si>
    <t>$C$112</t>
  </si>
  <si>
    <t>nagpmt'prwmns_us_a</t>
  </si>
  <si>
    <t>$C$113</t>
  </si>
  <si>
    <t>nagpmt'cfsmns_us_a</t>
  </si>
  <si>
    <t>$C$115</t>
  </si>
  <si>
    <t>nagpmt'ufsmns_us_a</t>
  </si>
  <si>
    <t>nagpmt'cfsxns_us_a</t>
  </si>
  <si>
    <t>nagpmt'ufsxns_us_a</t>
  </si>
  <si>
    <t>nagpmt'cmes_us_a</t>
  </si>
  <si>
    <t>$C$440</t>
  </si>
  <si>
    <t>$C$443</t>
  </si>
  <si>
    <t>$C$473</t>
  </si>
  <si>
    <t>$C$476</t>
  </si>
  <si>
    <t>$C$672</t>
  </si>
  <si>
    <t>$C$673</t>
  </si>
  <si>
    <t>$C$732</t>
  </si>
  <si>
    <t>$C$734</t>
  </si>
  <si>
    <t>$C$739</t>
  </si>
  <si>
    <t>$C$744</t>
  </si>
  <si>
    <t>$C$788</t>
  </si>
  <si>
    <t>$C$790</t>
  </si>
  <si>
    <t>$C$792</t>
  </si>
  <si>
    <t>$C$793</t>
  </si>
  <si>
    <t>$C$794</t>
  </si>
  <si>
    <t>$C$795</t>
  </si>
  <si>
    <t>$C$836</t>
  </si>
  <si>
    <t>$C$840</t>
  </si>
  <si>
    <t>$C$887</t>
  </si>
  <si>
    <t>$C$903</t>
  </si>
  <si>
    <t>nagpmt'umescaapc_nam</t>
  </si>
  <si>
    <t>nagpmt'umeothapc_nam</t>
  </si>
  <si>
    <t>annpct(nagpmt'umeothapc_nam)</t>
  </si>
  <si>
    <t>nagpmt'umescamns_row_nam</t>
  </si>
  <si>
    <t>nagpmt'umeothmns_row_nam</t>
  </si>
  <si>
    <t>nagpmt'umescaxns_nam_row</t>
  </si>
  <si>
    <t>nagpmt'umeothxns_nam_row</t>
  </si>
  <si>
    <t>annpct(nagpmt'umescas_nam)</t>
  </si>
  <si>
    <t>nagpmt'umeoths_nam</t>
  </si>
  <si>
    <t>annpct(nagpmt'umeoths_nam)</t>
  </si>
  <si>
    <t>nagpmt'umesns_nam</t>
  </si>
  <si>
    <t>ytypct(nagpmt'umesns_nam)</t>
  </si>
  <si>
    <t>nagpmt'umescasns_nam</t>
  </si>
  <si>
    <t>nagpmt'umeothsns_nam</t>
  </si>
  <si>
    <t>$C$77</t>
  </si>
  <si>
    <t>ytypct(nagpmt'prwsns_nam)</t>
  </si>
  <si>
    <t>nagpmt'cmesns_nam</t>
  </si>
  <si>
    <t>nagpmt'cfssns_nam</t>
  </si>
  <si>
    <t>ytypct(nagpmt'cfssns_nam)</t>
  </si>
  <si>
    <t>nagpmt'prwsns_nam</t>
  </si>
  <si>
    <t>ytypct(nagpmt'ufssns_nam)</t>
  </si>
  <si>
    <t>$C$76</t>
  </si>
  <si>
    <t>$C$78</t>
  </si>
  <si>
    <t>$C$114</t>
  </si>
  <si>
    <t>nagpmt'cmemns_us_a</t>
  </si>
  <si>
    <t>nagpmt'prwxns_us_a</t>
  </si>
  <si>
    <t>nagpmt'cmexns_us_a</t>
  </si>
  <si>
    <t>nagpmt'ufss_us_a</t>
  </si>
  <si>
    <t>nagpmt'umes_us_a</t>
  </si>
  <si>
    <t>Imports from offshore</t>
  </si>
  <si>
    <t>Exports to offshore</t>
  </si>
  <si>
    <t>prwmns_row_us_a</t>
  </si>
  <si>
    <t>cfsmns_row_us_a</t>
  </si>
  <si>
    <t>cmemns_row_us_a</t>
  </si>
  <si>
    <t>ufsmns_row_us_a</t>
  </si>
  <si>
    <t>umemns_row_us_a</t>
  </si>
  <si>
    <t>prwxns_us_row_a</t>
  </si>
  <si>
    <t>cfsxns_us_row_a</t>
  </si>
  <si>
    <t>cmexns_us_row_a</t>
  </si>
  <si>
    <t>ufsxns_us_row_a</t>
  </si>
  <si>
    <t>umexns_us_row_a</t>
  </si>
  <si>
    <t>Canadian total printing &amp; writing paper summary</t>
  </si>
  <si>
    <t>prwapc_ca_a</t>
  </si>
  <si>
    <t>cfsapc_ca_a</t>
  </si>
  <si>
    <t>cmeapc_ca_a</t>
  </si>
  <si>
    <t>ufsapc_ca_a</t>
  </si>
  <si>
    <t>prwmns_ca_a</t>
  </si>
  <si>
    <t>cfsmns_ca_a</t>
  </si>
  <si>
    <t>cmemns_ca_a</t>
  </si>
  <si>
    <t>ufsmns_ca_a</t>
  </si>
  <si>
    <t>umemns_ca_a</t>
  </si>
  <si>
    <t>prwmns_row_ca_a</t>
  </si>
  <si>
    <t>cfsmns_row_ca_a</t>
  </si>
  <si>
    <t>cmemns_row_ca_a</t>
  </si>
  <si>
    <t>ufsmns_row_ca_a</t>
  </si>
  <si>
    <t>umemns_row_ca_a</t>
  </si>
  <si>
    <t>prwxns_ca_a</t>
  </si>
  <si>
    <t>cfsxns_ca_a</t>
  </si>
  <si>
    <t>cmexns_ca_a</t>
  </si>
  <si>
    <t>ufsxns_ca_a</t>
  </si>
  <si>
    <t>umexns_ca_a</t>
  </si>
  <si>
    <t>prwxns_ca_row_a</t>
  </si>
  <si>
    <t>cfsxns_ca_row_a</t>
  </si>
  <si>
    <t>cmexns_ca_row_a</t>
  </si>
  <si>
    <t>ufsxns_ca_row_a</t>
  </si>
  <si>
    <t>umexns_ca_row_a</t>
  </si>
  <si>
    <t>prws_ca_a</t>
  </si>
  <si>
    <t>cfss_ca_a</t>
  </si>
  <si>
    <t>cmes_ca_a</t>
  </si>
  <si>
    <t>ufss_ca_a</t>
  </si>
  <si>
    <t>umes_ca_a</t>
  </si>
  <si>
    <t>prwk_ca_a</t>
  </si>
  <si>
    <t>cfsk_ca_a</t>
  </si>
  <si>
    <t>cmek_ca_a</t>
  </si>
  <si>
    <t>ufsk_ca_a</t>
  </si>
  <si>
    <t>umek_ca_a</t>
  </si>
  <si>
    <t>nagpmt'prwmns_row_us_a</t>
  </si>
  <si>
    <t>nagpmt'cfsmns_row_us_a</t>
  </si>
  <si>
    <t>nagpmt'cmemns_row_us_a</t>
  </si>
  <si>
    <t>nagpmt'ufsmns_row_us_a</t>
  </si>
  <si>
    <t>$C$127</t>
  </si>
  <si>
    <t>$C$131</t>
  </si>
  <si>
    <t>nagpmt'cfsxns_us_row_a</t>
  </si>
  <si>
    <t>$C$133</t>
  </si>
  <si>
    <t>nagpmt'ufsxns_us_row_a</t>
  </si>
  <si>
    <t>$C$140</t>
  </si>
  <si>
    <t>$C$142</t>
  </si>
  <si>
    <t>$C$144</t>
  </si>
  <si>
    <t>$C$166</t>
  </si>
  <si>
    <t>nagpmt'prwapc_ca_a</t>
  </si>
  <si>
    <t>$C$171</t>
  </si>
  <si>
    <t>nagpmt'cmeapc_ca_a</t>
  </si>
  <si>
    <t>$C$173</t>
  </si>
  <si>
    <t>nagpmt'ufsapc_ca_a</t>
  </si>
  <si>
    <t>$C$175</t>
  </si>
  <si>
    <t>$C$178</t>
  </si>
  <si>
    <t>nagpmt'prwmns_ca_a</t>
  </si>
  <si>
    <t>$C$179</t>
  </si>
  <si>
    <t>nagpmt'cfsmns_ca_a</t>
  </si>
  <si>
    <t>$C$180</t>
  </si>
  <si>
    <t>nagpmt'cmemns_ca_a</t>
  </si>
  <si>
    <t>$C$181</t>
  </si>
  <si>
    <t>nagpmt'ufsmns_ca_a</t>
  </si>
  <si>
    <t>$C$184</t>
  </si>
  <si>
    <t>nagpmt'prwmns_row_ca_a</t>
  </si>
  <si>
    <t>$C$185</t>
  </si>
  <si>
    <t>nagpmt'cfsmns_row_ca_a</t>
  </si>
  <si>
    <t>$C$186</t>
  </si>
  <si>
    <t>nagpmt'cmemns_row_ca_a</t>
  </si>
  <si>
    <t>$C$187</t>
  </si>
  <si>
    <t>nagpmt'ufsmns_row_ca_a</t>
  </si>
  <si>
    <t>$C$190</t>
  </si>
  <si>
    <t>nagpmt'prwxns_ca_a</t>
  </si>
  <si>
    <t>$C$191</t>
  </si>
  <si>
    <t>nagpmt'cfsxns_ca_a</t>
  </si>
  <si>
    <t>$C$192</t>
  </si>
  <si>
    <t>nagpmt'cmexns_ca_a</t>
  </si>
  <si>
    <t>$C$193</t>
  </si>
  <si>
    <t>nagpmt'ufsxns_ca_a</t>
  </si>
  <si>
    <t>$C$197</t>
  </si>
  <si>
    <t>nagpmt'cfsxns_ca_row_a</t>
  </si>
  <si>
    <t>$C$199</t>
  </si>
  <si>
    <t>nagpmt'ufsxns_ca_row_a</t>
  </si>
  <si>
    <t>$C$206</t>
  </si>
  <si>
    <t>nagpmt'cmes_ca_a</t>
  </si>
  <si>
    <t>$C$208</t>
  </si>
  <si>
    <t>nagpmt'ufss_ca_a</t>
  </si>
  <si>
    <t>$C$210</t>
  </si>
  <si>
    <t>nagpmt'umes_ca_a</t>
  </si>
  <si>
    <t>$C$233</t>
  </si>
  <si>
    <t>$C$236</t>
  </si>
  <si>
    <t>$C$237</t>
  </si>
  <si>
    <t>$C$240</t>
  </si>
  <si>
    <t>$C$243</t>
  </si>
  <si>
    <t>$C$246</t>
  </si>
  <si>
    <t>$C$249</t>
  </si>
  <si>
    <t>$C$270</t>
  </si>
  <si>
    <t>$C$273</t>
  </si>
  <si>
    <t>$C$276</t>
  </si>
  <si>
    <t>$C$279</t>
  </si>
  <si>
    <t>$C$300</t>
  </si>
  <si>
    <t>$C$303</t>
  </si>
  <si>
    <t>$C$306</t>
  </si>
  <si>
    <t>$C$309</t>
  </si>
  <si>
    <t>$C$333</t>
  </si>
  <si>
    <t>$C$334</t>
  </si>
  <si>
    <t>$C$336</t>
  </si>
  <si>
    <t>$C$360</t>
  </si>
  <si>
    <t>$C$361</t>
  </si>
  <si>
    <t>$C$363</t>
  </si>
  <si>
    <t>$C$387</t>
  </si>
  <si>
    <t>$C$388</t>
  </si>
  <si>
    <t>$C$390</t>
  </si>
  <si>
    <t>$C$412</t>
  </si>
  <si>
    <t>$C$415</t>
  </si>
  <si>
    <t>$C$418</t>
  </si>
  <si>
    <t>$C$421</t>
  </si>
  <si>
    <t>$C$436</t>
  </si>
  <si>
    <t>$C$437</t>
  </si>
  <si>
    <t>$C$446</t>
  </si>
  <si>
    <t>$C$449</t>
  </si>
  <si>
    <t>$C$474</t>
  </si>
  <si>
    <t>$C$498</t>
  </si>
  <si>
    <t>$C$501</t>
  </si>
  <si>
    <t>$C$504</t>
  </si>
  <si>
    <t>$C$507</t>
  </si>
  <si>
    <t>$C$529</t>
  </si>
  <si>
    <t>$C$534</t>
  </si>
  <si>
    <t>$C$545</t>
  </si>
  <si>
    <t>$C$547</t>
  </si>
  <si>
    <t>$C$552</t>
  </si>
  <si>
    <t>$C$577</t>
  </si>
  <si>
    <t>$C$580</t>
  </si>
  <si>
    <t>$C$599</t>
  </si>
  <si>
    <t>$C$601</t>
  </si>
  <si>
    <t>$C$619</t>
  </si>
  <si>
    <t>$C$621</t>
  </si>
  <si>
    <t>$C$641</t>
  </si>
  <si>
    <t>$C$646</t>
  </si>
  <si>
    <t>$C$670</t>
  </si>
  <si>
    <t>$C$675</t>
  </si>
  <si>
    <t>$C$690</t>
  </si>
  <si>
    <t>$C$693</t>
  </si>
  <si>
    <t>$C$695</t>
  </si>
  <si>
    <t>$C$731</t>
  </si>
  <si>
    <t>$C$735</t>
  </si>
  <si>
    <t>$C$736</t>
  </si>
  <si>
    <t>$C$738</t>
  </si>
  <si>
    <t>$C$740</t>
  </si>
  <si>
    <t>$C$741</t>
  </si>
  <si>
    <t>$C$743</t>
  </si>
  <si>
    <t>$C$745</t>
  </si>
  <si>
    <t>$C$746</t>
  </si>
  <si>
    <t>$C$748</t>
  </si>
  <si>
    <t>$C$750</t>
  </si>
  <si>
    <t>$C$751</t>
  </si>
  <si>
    <t>$C$752</t>
  </si>
  <si>
    <t>$C$756</t>
  </si>
  <si>
    <t>$C$757</t>
  </si>
  <si>
    <t>$C$758</t>
  </si>
  <si>
    <t>$C$775</t>
  </si>
  <si>
    <t>$C$776</t>
  </si>
  <si>
    <t>$C$777</t>
  </si>
  <si>
    <t>$C$780</t>
  </si>
  <si>
    <t>$C$781</t>
  </si>
  <si>
    <t>$C$782</t>
  </si>
  <si>
    <t>$C$787</t>
  </si>
  <si>
    <t>$C$789</t>
  </si>
  <si>
    <t>$C$797</t>
  </si>
  <si>
    <t>$C$798</t>
  </si>
  <si>
    <t>$C$799</t>
  </si>
  <si>
    <t>$C$800</t>
  </si>
  <si>
    <t>$C$801</t>
  </si>
  <si>
    <t>$C$802</t>
  </si>
  <si>
    <t>$C$803</t>
  </si>
  <si>
    <t>$C$808</t>
  </si>
  <si>
    <t>$C$810</t>
  </si>
  <si>
    <t>$C$832</t>
  </si>
  <si>
    <t>$C$835</t>
  </si>
  <si>
    <t>$C$838</t>
  </si>
  <si>
    <t>$C$839</t>
  </si>
  <si>
    <t>$C$843</t>
  </si>
  <si>
    <t>$C$846</t>
  </si>
  <si>
    <t>$C$847</t>
  </si>
  <si>
    <t>$C$848</t>
  </si>
  <si>
    <t>$C$853</t>
  </si>
  <si>
    <t>$C$855</t>
  </si>
  <si>
    <t>$C$871</t>
  </si>
  <si>
    <t>$C$882</t>
  </si>
  <si>
    <t>$C$884</t>
  </si>
  <si>
    <t>$C$891</t>
  </si>
  <si>
    <t>$C$892</t>
  </si>
  <si>
    <t>$C$893</t>
  </si>
  <si>
    <t>$C$894</t>
  </si>
  <si>
    <t>$C$896</t>
  </si>
  <si>
    <t>$C$914</t>
  </si>
  <si>
    <t>$C$916</t>
  </si>
  <si>
    <t>—</t>
  </si>
  <si>
    <t>21:I</t>
  </si>
  <si>
    <t>21:II</t>
  </si>
  <si>
    <t>$M$705</t>
  </si>
  <si>
    <t>$M$671</t>
  </si>
  <si>
    <t>$C$321</t>
  </si>
  <si>
    <t>$M$819</t>
  </si>
  <si>
    <t>$C$555</t>
  </si>
  <si>
    <t>$C$495</t>
  </si>
  <si>
    <t>$C$714</t>
  </si>
  <si>
    <t>$C$383</t>
  </si>
  <si>
    <t>$C$26</t>
  </si>
  <si>
    <t>$M$713</t>
  </si>
  <si>
    <t>$C$381</t>
  </si>
  <si>
    <t>$C$21</t>
  </si>
  <si>
    <t>$C$654</t>
  </si>
  <si>
    <t>$M$612</t>
  </si>
  <si>
    <t>$C$266</t>
  </si>
  <si>
    <t>$M$780</t>
  </si>
  <si>
    <t>$C$497</t>
  </si>
  <si>
    <t>$M$439</t>
  </si>
  <si>
    <t>$C$674</t>
  </si>
  <si>
    <t>$M$326</t>
  </si>
  <si>
    <t>$M$673</t>
  </si>
  <si>
    <t>$C$326</t>
  </si>
  <si>
    <t>$M$848</t>
  </si>
  <si>
    <t>$M$646</t>
  </si>
  <si>
    <t>$C$297</t>
  </si>
  <si>
    <t>$M$797</t>
  </si>
  <si>
    <t>$C$532</t>
  </si>
  <si>
    <t>$C$770</t>
  </si>
  <si>
    <t>$M$471</t>
  </si>
  <si>
    <t>$C$703</t>
  </si>
  <si>
    <t>$M$358</t>
  </si>
  <si>
    <t>$C$64</t>
  </si>
  <si>
    <t>$M$417</t>
  </si>
  <si>
    <t>$C$844</t>
  </si>
  <si>
    <t>$C$485</t>
  </si>
  <si>
    <t>$C$494</t>
  </si>
  <si>
    <t>$C$269</t>
  </si>
  <si>
    <t>$M$799</t>
  </si>
  <si>
    <t>$M$534</t>
  </si>
  <si>
    <t>$C$172</t>
  </si>
  <si>
    <t>$M$751</t>
  </si>
  <si>
    <t>$M$442</t>
  </si>
  <si>
    <t>$C$93</t>
  </si>
  <si>
    <t>$M$71</t>
  </si>
  <si>
    <t>$M$323</t>
  </si>
  <si>
    <t>$M$275</t>
  </si>
  <si>
    <t>$C$820</t>
  </si>
  <si>
    <t>$C$430</t>
  </si>
  <si>
    <t>$C$873</t>
  </si>
  <si>
    <t>$C$727</t>
  </si>
  <si>
    <t>$M$30</t>
  </si>
  <si>
    <t>$M$650</t>
  </si>
  <si>
    <t>$M$299</t>
  </si>
  <si>
    <t>$C$828</t>
  </si>
  <si>
    <t>$C$573</t>
  </si>
  <si>
    <t>$C$159</t>
  </si>
  <si>
    <t>$M$706</t>
  </si>
  <si>
    <t>$C$457</t>
  </si>
  <si>
    <t>$C$571</t>
  </si>
  <si>
    <t>$M$58</t>
  </si>
  <si>
    <t>$C$458</t>
  </si>
  <si>
    <t>$M$51</t>
  </si>
  <si>
    <t>$M$683</t>
  </si>
  <si>
    <t>$M$331</t>
  </si>
  <si>
    <t>$M$242</t>
  </si>
  <si>
    <t>$M$500</t>
  </si>
  <si>
    <t>$M$457</t>
  </si>
  <si>
    <t>$C$823</t>
  </si>
  <si>
    <t>$M$774</t>
  </si>
  <si>
    <t>$C$106</t>
  </si>
  <si>
    <t>$M$429</t>
  </si>
  <si>
    <t>$C$317</t>
  </si>
  <si>
    <t>$M$24</t>
  </si>
  <si>
    <t>$M$302</t>
  </si>
  <si>
    <t>$M$227</t>
  </si>
  <si>
    <t>$C$491</t>
  </si>
  <si>
    <t>$C$730</t>
  </si>
  <si>
    <t>$C$400</t>
  </si>
  <si>
    <t>$M$29</t>
  </si>
  <si>
    <t>$C$350</t>
  </si>
  <si>
    <t>$C$183</t>
  </si>
  <si>
    <t>$M$711</t>
  </si>
  <si>
    <t>$M$248</t>
  </si>
  <si>
    <t>$M$749</t>
  </si>
  <si>
    <t>$M$654</t>
  </si>
  <si>
    <t>$M$356</t>
  </si>
  <si>
    <t>$C$867</t>
  </si>
  <si>
    <t>$M$621</t>
  </si>
  <si>
    <t>$C$754</t>
  </si>
  <si>
    <t>$C$448</t>
  </si>
  <si>
    <t>$C$686</t>
  </si>
  <si>
    <t>$M$685</t>
  </si>
  <si>
    <t>$M$333</t>
  </si>
  <si>
    <t>$C$869</t>
  </si>
  <si>
    <t>$M$832</t>
  </si>
  <si>
    <t>$M$577</t>
  </si>
  <si>
    <t>$M$225</t>
  </si>
  <si>
    <t>$M$754</t>
  </si>
  <si>
    <t>$M$448</t>
  </si>
  <si>
    <t>$C$728</t>
  </si>
  <si>
    <t>$C$391</t>
  </si>
  <si>
    <t>$C$634</t>
  </si>
  <si>
    <t>$M$278</t>
  </si>
  <si>
    <t>$C$895</t>
  </si>
  <si>
    <t>$M$629</t>
  </si>
  <si>
    <t>$C$278</t>
  </si>
  <si>
    <t>$M$599</t>
  </si>
  <si>
    <t>$C$486</t>
  </si>
  <si>
    <t>$M$53</t>
  </si>
  <si>
    <t>$C$242</t>
  </si>
  <si>
    <t>$C$405</t>
  </si>
  <si>
    <t>$M$33</t>
  </si>
  <si>
    <t>$M$581</t>
  </si>
  <si>
    <t>$M$758</t>
  </si>
  <si>
    <t>$M$463</t>
  </si>
  <si>
    <t>$M$733</t>
  </si>
  <si>
    <t>$C$408</t>
  </si>
  <si>
    <t>$C$644</t>
  </si>
  <si>
    <t>$M$293</t>
  </si>
  <si>
    <t>$C$911</t>
  </si>
  <si>
    <t>$M$641</t>
  </si>
  <si>
    <t>$C$293</t>
  </si>
  <si>
    <t>$M$532</t>
  </si>
  <si>
    <t>$C$168</t>
  </si>
  <si>
    <t>$M$408</t>
  </si>
  <si>
    <t>$M$37</t>
  </si>
  <si>
    <t>$M$692</t>
  </si>
  <si>
    <t>$M$350</t>
  </si>
  <si>
    <t>$M$843</t>
  </si>
  <si>
    <t>$C$592</t>
  </si>
  <si>
    <t>$C$239</t>
  </si>
  <si>
    <t>$M$591</t>
  </si>
  <si>
    <t>$M$789</t>
  </si>
  <si>
    <t>$M$827</t>
  </si>
  <si>
    <t>$M$571</t>
  </si>
  <si>
    <t>$C$201</t>
  </si>
  <si>
    <t>$M$750</t>
  </si>
  <si>
    <t>$M$60</t>
  </si>
  <si>
    <t>$M$714</t>
  </si>
  <si>
    <t>$M$383</t>
  </si>
  <si>
    <t>$C$886</t>
  </si>
  <si>
    <t>$C$885</t>
  </si>
  <si>
    <t>$M$592</t>
  </si>
  <si>
    <t>$C$102</t>
  </si>
  <si>
    <t>$C$597</t>
  </si>
  <si>
    <t>$M$62</t>
  </si>
  <si>
    <t>$C$694</t>
  </si>
  <si>
    <t>$C$354</t>
  </si>
  <si>
    <t>$C$117</t>
  </si>
  <si>
    <t>$M$795</t>
  </si>
  <si>
    <t>$M$39</t>
  </si>
  <si>
    <t>$M$555</t>
  </si>
  <si>
    <t>$C$610</t>
  </si>
  <si>
    <t>$M$575</t>
  </si>
  <si>
    <t>$M$776</t>
  </si>
  <si>
    <t>$M$828</t>
  </si>
  <si>
    <t>$M$573</t>
  </si>
  <si>
    <t>$M$771</t>
  </si>
  <si>
    <t>$M$336</t>
  </si>
  <si>
    <t>$C$616</t>
  </si>
  <si>
    <t>$M$363</t>
  </si>
  <si>
    <t>$M$675</t>
  </si>
  <si>
    <t>$M$727</t>
  </si>
  <si>
    <t>$M$616</t>
  </si>
  <si>
    <t>$M$807</t>
  </si>
  <si>
    <t>$M$596</t>
  </si>
  <si>
    <t>$M$506</t>
  </si>
  <si>
    <t>$M$287</t>
  </si>
  <si>
    <t>$C$52</t>
  </si>
  <si>
    <t>$M$236</t>
  </si>
  <si>
    <t>$C$17</t>
  </si>
  <si>
    <t>$M$233</t>
  </si>
  <si>
    <t>$C$409</t>
  </si>
  <si>
    <t>$M$229</t>
  </si>
  <si>
    <t>$M$469</t>
  </si>
  <si>
    <t>$M$803</t>
  </si>
  <si>
    <t>$M$545</t>
  </si>
  <si>
    <t>$M$739</t>
  </si>
  <si>
    <t>$C$417</t>
  </si>
  <si>
    <t>$C$49</t>
  </si>
  <si>
    <t>$M$703</t>
  </si>
  <si>
    <t>$C$852</t>
  </si>
  <si>
    <t>$C$849</t>
  </si>
  <si>
    <t>$M$597</t>
  </si>
  <si>
    <t>$M$245</t>
  </si>
  <si>
    <t>$C$527</t>
  </si>
  <si>
    <t>$C$489</t>
  </si>
  <si>
    <t>$C$705</t>
  </si>
  <si>
    <t>$M$360</t>
  </si>
  <si>
    <t>$M$26</t>
  </si>
  <si>
    <t>$M$663</t>
  </si>
  <si>
    <t>$M$550</t>
  </si>
  <si>
    <t>$M$768</t>
  </si>
  <si>
    <t>$M$522</t>
  </si>
  <si>
    <t>$C$141</t>
  </si>
  <si>
    <t>$C$729</t>
  </si>
  <si>
    <t>$C$399</t>
  </si>
  <si>
    <t>$M$32</t>
  </si>
  <si>
    <t>$M$686</t>
  </si>
  <si>
    <t>$C$229</t>
  </si>
  <si>
    <t>$M$835</t>
  </si>
  <si>
    <t>$M$770</t>
  </si>
  <si>
    <t>$C$228</t>
  </si>
  <si>
    <t>$C$550</t>
  </si>
  <si>
    <t>$C$111</t>
  </si>
  <si>
    <t>$C$403</t>
  </si>
  <si>
    <t>$C$35</t>
  </si>
  <si>
    <t>$C$666</t>
  </si>
  <si>
    <t>$M$636</t>
  </si>
  <si>
    <t>$M$527</t>
  </si>
  <si>
    <t>$C$377</t>
  </si>
  <si>
    <t>$C$819</t>
  </si>
  <si>
    <t>$C$439</t>
  </si>
  <si>
    <t>$C$477</t>
  </si>
  <si>
    <t>$M$731</t>
  </si>
  <si>
    <t>$C$258</t>
  </si>
  <si>
    <t>$M$524</t>
  </si>
  <si>
    <t>$C$143</t>
  </si>
  <si>
    <t>$M$433</t>
  </si>
  <si>
    <t>$M$634</t>
  </si>
  <si>
    <t>$C$568</t>
  </si>
  <si>
    <t>$C$506</t>
  </si>
  <si>
    <t>$C$576</t>
  </si>
  <si>
    <t>$M$538</t>
  </si>
  <si>
    <t>$M$756</t>
  </si>
  <si>
    <t>$M$291</t>
  </si>
  <si>
    <t>$M$822</t>
  </si>
  <si>
    <t>$M$559</t>
  </si>
  <si>
    <t>$M$767</t>
  </si>
  <si>
    <t>$M$466</t>
  </si>
  <si>
    <t>$M$73</t>
  </si>
  <si>
    <t>$M$49</t>
  </si>
  <si>
    <t>$M$69</t>
  </si>
  <si>
    <t>$M$321</t>
  </si>
  <si>
    <t>$C$786</t>
  </si>
  <si>
    <t>$M$445</t>
  </si>
  <si>
    <t>$C$245</t>
  </si>
  <si>
    <t>$C$50</t>
  </si>
  <si>
    <t>$M$601</t>
  </si>
  <si>
    <t>$C$433</t>
  </si>
  <si>
    <t>$M$852</t>
  </si>
  <si>
    <t>$C$248</t>
  </si>
  <si>
    <t>$M$846</t>
  </si>
  <si>
    <t>$M$420</t>
  </si>
  <si>
    <t>$C$308</t>
  </si>
  <si>
    <t>$C$522</t>
  </si>
  <si>
    <t>$C$625</t>
  </si>
  <si>
    <t>$C$257</t>
  </si>
  <si>
    <t>$M$674</t>
  </si>
  <si>
    <t>$C$358</t>
  </si>
  <si>
    <t>$C$768</t>
  </si>
  <si>
    <t>$C$23</t>
  </si>
  <si>
    <t>$M$769</t>
  </si>
  <si>
    <t>$M$497</t>
  </si>
  <si>
    <t>$C$711</t>
  </si>
  <si>
    <t>$M$375</t>
  </si>
  <si>
    <t>$C$22</t>
  </si>
  <si>
    <t>$M$670</t>
  </si>
  <si>
    <t>$M$317</t>
  </si>
  <si>
    <t>$M$824</t>
  </si>
  <si>
    <t>$C$570</t>
  </si>
  <si>
    <t>$C$195</t>
  </si>
  <si>
    <t>$C$824</t>
  </si>
  <si>
    <t>$M$568</t>
  </si>
  <si>
    <t>$M$772</t>
  </si>
  <si>
    <t>$M$476</t>
  </si>
  <si>
    <t>$C$442</t>
  </si>
  <si>
    <t>$M$6</t>
  </si>
  <si>
    <t>$C$671</t>
  </si>
  <si>
    <t>$C$318</t>
  </si>
  <si>
    <t>$C$875</t>
  </si>
  <si>
    <t>$M$610</t>
  </si>
  <si>
    <t>$C$263</t>
  </si>
  <si>
    <t>$M$785</t>
  </si>
  <si>
    <t>$C$503</t>
  </si>
  <si>
    <t>$C$123</t>
  </si>
  <si>
    <t>$C$785</t>
  </si>
  <si>
    <t>$C$771</t>
  </si>
  <si>
    <t>$M$473</t>
  </si>
  <si>
    <t>$M$66</t>
  </si>
  <si>
    <t>$C$353</t>
  </si>
  <si>
    <t>$M$644</t>
  </si>
  <si>
    <t>$C$296</t>
  </si>
  <si>
    <t>$M$801</t>
  </si>
  <si>
    <t>$C$540</t>
  </si>
  <si>
    <t>$M$239</t>
  </si>
  <si>
    <t>$M$491</t>
  </si>
  <si>
    <t>$M$694</t>
  </si>
  <si>
    <t>$C$356</t>
  </si>
  <si>
    <t>$C$614</t>
  </si>
  <si>
    <t>$M$266</t>
  </si>
  <si>
    <t>$C$261</t>
  </si>
  <si>
    <t>$C$706</t>
  </si>
  <si>
    <t>$C$189</t>
  </si>
  <si>
    <t>$M$710</t>
  </si>
  <si>
    <t>$M$261</t>
  </si>
  <si>
    <t>$C$668</t>
  </si>
  <si>
    <t>$C$207</t>
  </si>
  <si>
    <t>$C$772</t>
  </si>
  <si>
    <t>$C$96</t>
  </si>
  <si>
    <t>$C$724</t>
  </si>
  <si>
    <t>$M$344</t>
  </si>
  <si>
    <t>$M$380</t>
  </si>
  <si>
    <t>$M$329</t>
  </si>
  <si>
    <t>$M$390</t>
  </si>
  <si>
    <t>$C$708</t>
  </si>
  <si>
    <t>$C$129</t>
  </si>
  <si>
    <t>$C$688</t>
  </si>
  <si>
    <t>$M$840</t>
  </si>
  <si>
    <t>$C$461</t>
  </si>
  <si>
    <t>$C$48</t>
  </si>
  <si>
    <t>$C$305</t>
  </si>
  <si>
    <t>$M$598</t>
  </si>
  <si>
    <t>$M$494</t>
  </si>
  <si>
    <t>$M$35</t>
  </si>
  <si>
    <t>$C$833</t>
  </si>
  <si>
    <t>$C$226</t>
  </si>
  <si>
    <t>$M$672</t>
  </si>
  <si>
    <t>$M$552</t>
  </si>
  <si>
    <t>$C$591</t>
  </si>
  <si>
    <t>$C$162</t>
  </si>
  <si>
    <t>$C$209</t>
  </si>
  <si>
    <t>$C$467</t>
  </si>
  <si>
    <t>$M$377</t>
  </si>
  <si>
    <t>$M$348</t>
  </si>
  <si>
    <t>$M$580</t>
  </si>
  <si>
    <t>$C$471</t>
  </si>
  <si>
    <t>$C$769</t>
  </si>
  <si>
    <t>$C$329</t>
  </si>
  <si>
    <t>$M$619</t>
  </si>
  <si>
    <t>$C$272</t>
  </si>
  <si>
    <t>$C$791</t>
  </si>
  <si>
    <t>$C$519</t>
  </si>
  <si>
    <t>$C$135</t>
  </si>
  <si>
    <t>$M$517</t>
  </si>
  <si>
    <t>$M$748</t>
  </si>
  <si>
    <t>$M$436</t>
  </si>
  <si>
    <t>$M$729</t>
  </si>
  <si>
    <t>$M$399</t>
  </si>
  <si>
    <t>$M$272</t>
  </si>
  <si>
    <t>$M$831</t>
  </si>
  <si>
    <t>$M$576</t>
  </si>
  <si>
    <t>$M$757</t>
  </si>
  <si>
    <t>$M$461</t>
  </si>
  <si>
    <t>$M$745</t>
  </si>
  <si>
    <t>$C$665</t>
  </si>
  <si>
    <t>$M$777</t>
  </si>
  <si>
    <t>$C$18</t>
  </si>
  <si>
    <t>$M$666</t>
  </si>
  <si>
    <t>$C$302</t>
  </si>
  <si>
    <t>$C$629</t>
  </si>
  <si>
    <t>$M$755</t>
  </si>
  <si>
    <t>$C$287</t>
  </si>
  <si>
    <t>$C$429</t>
  </si>
  <si>
    <t>$C$581</t>
  </si>
  <si>
    <t>$C$164</t>
  </si>
  <si>
    <t>$M$737</t>
  </si>
  <si>
    <t>$M$715</t>
  </si>
  <si>
    <t>$M$263</t>
  </si>
  <si>
    <t>$M$753</t>
  </si>
  <si>
    <t>$M$296</t>
  </si>
  <si>
    <t>$C$371</t>
  </si>
  <si>
    <t>$C$538</t>
  </si>
  <si>
    <t>$C$345</t>
  </si>
  <si>
    <t>$M$589</t>
  </si>
  <si>
    <t>$C$327</t>
  </si>
  <si>
    <t>$C$579</t>
  </si>
  <si>
    <t>$M$639</t>
  </si>
  <si>
    <t>$C$639</t>
  </si>
  <si>
    <t>$C$323</t>
  </si>
  <si>
    <t>$C$589</t>
  </si>
  <si>
    <t>$C$380</t>
  </si>
  <si>
    <t>$M$570</t>
  </si>
  <si>
    <t>$M$695</t>
  </si>
  <si>
    <t>$M$625</t>
  </si>
  <si>
    <t>$M$20</t>
  </si>
  <si>
    <t>$C$227</t>
  </si>
  <si>
    <t>$C$500</t>
  </si>
  <si>
    <t>$C$53</t>
  </si>
  <si>
    <t>$C$348</t>
  </si>
  <si>
    <t>$M$708</t>
  </si>
  <si>
    <t>$M$688</t>
  </si>
  <si>
    <t>$C$225</t>
  </si>
  <si>
    <t>$C$733</t>
  </si>
  <si>
    <t>$M$77</t>
  </si>
  <si>
    <t>$M$308</t>
  </si>
  <si>
    <t>$M$775</t>
  </si>
  <si>
    <t>$C$463</t>
  </si>
  <si>
    <t>$C$469</t>
  </si>
  <si>
    <t>$M$257</t>
  </si>
  <si>
    <t>$M$55</t>
  </si>
  <si>
    <t>$M$735</t>
  </si>
  <si>
    <t>$C$517</t>
  </si>
  <si>
    <t>$C$420</t>
  </si>
  <si>
    <t>$C$375</t>
  </si>
  <si>
    <t>$C$98</t>
  </si>
  <si>
    <t>$C$466</t>
  </si>
  <si>
    <t>$M$31</t>
  </si>
  <si>
    <t>$C$331</t>
  </si>
  <si>
    <t>$M$75</t>
  </si>
  <si>
    <t>$M$414</t>
  </si>
  <si>
    <t>$C$877</t>
  </si>
  <si>
    <t>$M$614</t>
  </si>
  <si>
    <t>$M$547</t>
  </si>
  <si>
    <t>$M$793</t>
  </si>
  <si>
    <t>$C$51</t>
  </si>
  <si>
    <t>$C$822</t>
  </si>
  <si>
    <t>$M$743</t>
  </si>
  <si>
    <t>$C$683</t>
  </si>
  <si>
    <t>$C$594</t>
  </si>
  <si>
    <t>$M$693</t>
  </si>
  <si>
    <t>$C$230</t>
  </si>
  <si>
    <t>$C$414</t>
  </si>
  <si>
    <t>$M$385</t>
  </si>
  <si>
    <t>$C$825</t>
  </si>
  <si>
    <t>$M$773</t>
  </si>
  <si>
    <t>$C$883</t>
  </si>
  <si>
    <t>$M$752</t>
  </si>
  <si>
    <t>$M$17</t>
  </si>
  <si>
    <t>$M$403</t>
  </si>
  <si>
    <t>$C$20</t>
  </si>
  <si>
    <t>$M$64</t>
  </si>
  <si>
    <t>$C$75</t>
  </si>
  <si>
    <t>$M$38</t>
  </si>
  <si>
    <t>$C$203</t>
  </si>
  <si>
    <t>$M$782</t>
  </si>
  <si>
    <t>$M$665</t>
  </si>
  <si>
    <t>$M$371</t>
  </si>
  <si>
    <t>$C$344</t>
  </si>
  <si>
    <t>$M$791</t>
  </si>
  <si>
    <t>$M$405</t>
  </si>
  <si>
    <t>$C$663</t>
  </si>
  <si>
    <t>$M$833</t>
  </si>
  <si>
    <t>$M$489</t>
  </si>
  <si>
    <t>$C$445</t>
  </si>
  <si>
    <t>$C$864</t>
  </si>
  <si>
    <t>$M$691</t>
  </si>
  <si>
    <t>$M$787</t>
  </si>
  <si>
    <t>$M$829</t>
  </si>
  <si>
    <t>$C$291</t>
  </si>
  <si>
    <t>$C$288</t>
  </si>
  <si>
    <t>$C$47</t>
  </si>
  <si>
    <t>$M$353</t>
  </si>
  <si>
    <t>$M$668</t>
  </si>
  <si>
    <t>$M$724</t>
  </si>
  <si>
    <t>$C$174</t>
  </si>
  <si>
    <t>$M$22</t>
  </si>
  <si>
    <t>$M$485</t>
  </si>
  <si>
    <t>$C$137</t>
  </si>
  <si>
    <t>$C$411</t>
  </si>
  <si>
    <t>$M$503</t>
  </si>
  <si>
    <t>$C$767</t>
  </si>
  <si>
    <t>$M$540</t>
  </si>
  <si>
    <t>$M$305</t>
  </si>
  <si>
    <t>$C$372</t>
  </si>
  <si>
    <t>$C$909</t>
  </si>
  <si>
    <t>$M$519</t>
  </si>
  <si>
    <t>$M$36</t>
  </si>
  <si>
    <t>$M$579</t>
  </si>
  <si>
    <t>$M$578</t>
  </si>
  <si>
    <t>$C$108</t>
  </si>
  <si>
    <t>$M$411</t>
  </si>
  <si>
    <t>$C$773</t>
  </si>
  <si>
    <t>$M$690</t>
  </si>
  <si>
    <t>$C$650</t>
  </si>
  <si>
    <t>$M$269</t>
  </si>
  <si>
    <t>$C$907</t>
  </si>
  <si>
    <t>$C$275</t>
  </si>
  <si>
    <t>$C$177</t>
  </si>
  <si>
    <t>$C$725</t>
  </si>
  <si>
    <t>$M$838</t>
  </si>
  <si>
    <t>$M$529</t>
  </si>
  <si>
    <t>$M$47</t>
  </si>
  <si>
    <t>$C$685</t>
  </si>
  <si>
    <t>$C$612</t>
  </si>
  <si>
    <t>$C$841</t>
  </si>
  <si>
    <t>$C$267</t>
  </si>
  <si>
    <t>$C$299</t>
  </si>
  <si>
    <t>$M$600</t>
  </si>
  <si>
    <t>$C$600</t>
  </si>
  <si>
    <t>$C$385</t>
  </si>
  <si>
    <t>$M$741</t>
  </si>
  <si>
    <t>$C$691</t>
  </si>
  <si>
    <t>$M$594</t>
  </si>
  <si>
    <t>$M$387</t>
  </si>
  <si>
    <t>$M$712</t>
  </si>
  <si>
    <t>magcir_us/1000</t>
  </si>
  <si>
    <t>21:III</t>
  </si>
  <si>
    <t>FAMEDATE</t>
  </si>
  <si>
    <t>$eval_opt("convert(nagpmt'prwapc_nam, annual, discrete, sum)" , "convert automatic off")</t>
  </si>
  <si>
    <t>$eval_opt("convert(nagpmt'cmeapc_nam, annual, discrete, sum)" , "convert automatic off")</t>
  </si>
  <si>
    <t>annpct(nagpmt'cmeapc_nam)</t>
  </si>
  <si>
    <t>$eval_opt("convert(nagpmt'cfsapc_nam, annual, discrete, sum)" , "convert automatic off")</t>
  </si>
  <si>
    <t>$eval_opt("convert(nagpmt'ufsapc_nam, annual, discrete, sum)" , "convert automatic off")</t>
  </si>
  <si>
    <t>$eval_opt("convert(nagpmt'umeapc_nam, annual, discrete, sum)" , "convert automatic off")</t>
  </si>
  <si>
    <t>$eval_opt("convert(nagpmt'prwmns_row_nam, annual, discrete, sum)" , "convert automatic off")</t>
  </si>
  <si>
    <t>$eval_opt("convert(nagpmt'cmemns_row_nam, annual, discrete, sum)" , "convert automatic off")</t>
  </si>
  <si>
    <t>$eval_opt("convert(nagpmt'cfsmns_row_nam, annual, discrete, sum)" , "convert automatic off")</t>
  </si>
  <si>
    <t>$eval_opt("convert(nagpmt'ufsmns_row_nam, annual, discrete, sum)" , "convert automatic off")</t>
  </si>
  <si>
    <t>nagpmt'umemns_row_nam</t>
  </si>
  <si>
    <t>$eval_opt("convert(nagpmt'umemns_row_nam, annual, discrete, sum)" , "convert automatic off")</t>
  </si>
  <si>
    <t>nagpmt'prwxns_nam_row</t>
  </si>
  <si>
    <t>$eval_opt("convert(nagpmt'prwxns_nam_row, annual, discrete, sum)" , "convert automatic off")</t>
  </si>
  <si>
    <t>nagpmt'cmexns_nam_row</t>
  </si>
  <si>
    <t>$eval_opt("convert(nagpmt'cmexns_nam_row, annual, discrete, sum)" , "convert automatic off")</t>
  </si>
  <si>
    <t>nagpmt'cfsxns_nam_row</t>
  </si>
  <si>
    <t>$eval_opt("convert(nagpmt'cfsxns_nam_row, annual, discrete, sum)" , "convert automatic off")</t>
  </si>
  <si>
    <t>$eval_opt("convert(nagpmt'ufsxns_nam_row, annual, discrete, sum)" , "convert automatic off")</t>
  </si>
  <si>
    <t>$eval_opt("convert(nagpmt'umexns_nam_row, annual, discrete, sum)" , "convert automatic off")</t>
  </si>
  <si>
    <t>$eval_opt("convert(nagpmt'prws_nam, annual, discrete, sum)" , "convert automatic off")</t>
  </si>
  <si>
    <t>$eval_opt("convert(nagpmt'cmes_nam, annual, discrete, sum)" , "convert automatic off")</t>
  </si>
  <si>
    <t>annpct(nagpmt'cmes_nam)</t>
  </si>
  <si>
    <t>$eval_opt("convert(nagpmt'cfss_nam, annual, discrete, sum)" , "convert automatic off")</t>
  </si>
  <si>
    <t>$eval_opt("convert(nagpmt'ufss_nam, annual, discrete, sum)" , "convert automatic off")</t>
  </si>
  <si>
    <t>$eval_opt("convert(nagpmt'umes_nam, annual, discrete, sum)" , "convert automatic off")</t>
  </si>
  <si>
    <t>$eval_opt("convert(nagpmt'prwsns_nam, annual, discrete, sum)" , "convert automatic off")</t>
  </si>
  <si>
    <t>$eval_opt("convert(nagpmt'cmesns_nam, annual, discrete, sum)" , "convert automatic off")</t>
  </si>
  <si>
    <t>ytypct(nagpmt'cmesns_nam)</t>
  </si>
  <si>
    <t>$eval_opt("convert(nagpmt'cfssns_nam, annual, discrete, sum)" , "convert automatic off")</t>
  </si>
  <si>
    <t>$eval_opt("convert(nagpmt'ufssns_nam, annual, discrete, sum)" , "convert automatic off")</t>
  </si>
  <si>
    <t>$eval_opt("convert(nagpmt'umesns_nam, annual, discrete, sum)" , "convert automatic off")</t>
  </si>
  <si>
    <t>$eval_opt("convert(nagpmt'prwk_nam, annual, discrete, sum)" , "convert automatic off")</t>
  </si>
  <si>
    <t>$eval_opt("convert(nagpmt'cmek_nam, annual, discrete, sum)" , "convert automatic off")</t>
  </si>
  <si>
    <t>annpct(nagpmt'cmek_nam)</t>
  </si>
  <si>
    <t>nagpmt'cfsk_nam</t>
  </si>
  <si>
    <t>$eval_opt("convert(nagpmt'cfsk_nam, annual, discrete, sum)" , "convert automatic off")</t>
  </si>
  <si>
    <t>annpct(nagpmt'cfsk_nam)</t>
  </si>
  <si>
    <t>nagpmt'ufsk_nam</t>
  </si>
  <si>
    <t>$eval_opt("convert(nagpmt'ufsk_nam, annual, discrete, sum)" , "convert automatic off")</t>
  </si>
  <si>
    <t>annpct(nagpmt'ufsk_nam)</t>
  </si>
  <si>
    <t>nagpmt'umek_nam</t>
  </si>
  <si>
    <t>$eval_opt("convert(nagpmt'umek_nam, annual, discrete, sum)" , "convert automatic off")</t>
  </si>
  <si>
    <t>annpct(nagpmt'umek_nam)</t>
  </si>
  <si>
    <t>A1:K1</t>
  </si>
  <si>
    <t>nagpmt'cfsapc_us_a</t>
  </si>
  <si>
    <t>nagpmt'umemns_us_a</t>
  </si>
  <si>
    <t>nagpmt'umemns_row_us_a</t>
  </si>
  <si>
    <t>nagpmt'umexns_us_a</t>
  </si>
  <si>
    <t>nagpmt'prwxns_us_row_a</t>
  </si>
  <si>
    <t>nagpmt'cmexns_us_row_a</t>
  </si>
  <si>
    <t>nagpmt'umexns_us_row_a</t>
  </si>
  <si>
    <t>nagpmt'prws_us_a</t>
  </si>
  <si>
    <t>nagpmt'cfss_us_a</t>
  </si>
  <si>
    <t>nagpmt'prwk_us_a</t>
  </si>
  <si>
    <t>nagpmt'cfsk_us_a</t>
  </si>
  <si>
    <t>nagpmt'cmek_us_a</t>
  </si>
  <si>
    <t>nagpmt'ufsk_us_a</t>
  </si>
  <si>
    <t>nagpmt'umek_us_a</t>
  </si>
  <si>
    <t>nagpmt'cfsapc_ca_a</t>
  </si>
  <si>
    <t>nagpmt'umemns_ca_a</t>
  </si>
  <si>
    <t>nagpmt'umemns_row_ca_a</t>
  </si>
  <si>
    <t>nagpmt'umexns_ca_a</t>
  </si>
  <si>
    <t>nagpmt'prwxns_ca_row_a</t>
  </si>
  <si>
    <t>nagpmt'cmexns_ca_row_a</t>
  </si>
  <si>
    <t>nagpmt'umexns_ca_row_a</t>
  </si>
  <si>
    <t>nagpmt'prws_ca_a</t>
  </si>
  <si>
    <t>nagpmt'cfss_ca_a</t>
  </si>
  <si>
    <t>nagpmt'prwk_ca_a</t>
  </si>
  <si>
    <t>nagpmt'cfsk_ca_a</t>
  </si>
  <si>
    <t>nagpmt'cmek_ca_a</t>
  </si>
  <si>
    <t>nagpmt'ufsk_ca_a</t>
  </si>
  <si>
    <t>nagpmt'umek_ca_a</t>
  </si>
  <si>
    <t>nagpmt'jmageui_us</t>
  </si>
  <si>
    <t>$eval_opt("convert(nagpmt'jmageui_us, annual, discrete, average)" , "convert automatic off")</t>
  </si>
  <si>
    <t>nagpmt'magcir_us/1000</t>
  </si>
  <si>
    <t>$eval_opt("convert(nagpmt'magcir_us/1000, annual, discrete, average)" , "convert automatic off")</t>
  </si>
  <si>
    <t>annpct(nagpmt'magcir_us/1000)</t>
  </si>
  <si>
    <t>$eval_opt("convert(nagpmt'jmagpag_us, annual, discrete, average)" , "convert automatic off")</t>
  </si>
  <si>
    <t>$eval_opt("convert(nagpmt'prweuf_mag_nam, annual, discrete, average)" , "convert automatic off")</t>
  </si>
  <si>
    <t>$eval_opt("convert(nagpmt'prwapc_mag_nam, annual, discrete, sum)" , "convert automatic off")</t>
  </si>
  <si>
    <t>annpct(nagpmt'prwapc_mag_nam)</t>
  </si>
  <si>
    <t>$eval_opt("convert(nagpmt'cfsapc_mag_nam, annual, discrete, sum)" , "convert automatic off")</t>
  </si>
  <si>
    <t>annpct(nagpmt'cfsapc_mag_nam)</t>
  </si>
  <si>
    <t>$eval_opt("convert(nagpmt'cmeapc_mag_nam, annual, discrete, sum)" , "convert automatic off")</t>
  </si>
  <si>
    <t>annpct(nagpmt'cmeapc_mag_nam)</t>
  </si>
  <si>
    <t>nagpmt'ufsapc_mag_nam</t>
  </si>
  <si>
    <t>$eval_opt("convert(nagpmt'ufsapc_mag_nam, annual, discrete, sum)" , "convert automatic off")</t>
  </si>
  <si>
    <t>annpct(nagpmt'ufsapc_mag_nam)</t>
  </si>
  <si>
    <t>nagpmt'umeapc_mag_nam</t>
  </si>
  <si>
    <t>$eval_opt("convert(nagpmt'umeapc_mag_nam, annual, discrete, sum)" , "convert automatic off")</t>
  </si>
  <si>
    <t>annpct(nagpmt'umeapc_mag_nam)</t>
  </si>
  <si>
    <t>nagpmt'ind51112</t>
  </si>
  <si>
    <t>$eval_opt("convert(nagpmt'ind51112, annual, discrete, average)" , "convert automatic off")</t>
  </si>
  <si>
    <t>annpct(nagpmt'ind51112)</t>
  </si>
  <si>
    <t>nagpmt'prweuf_bok_nam</t>
  </si>
  <si>
    <t>$eval_opt("convert(nagpmt'prweuf_bok_nam, annual, discrete, average)" , "convert automatic off")</t>
  </si>
  <si>
    <t>$eval_opt("convert(nagpmt'rprufsofr50_us, annual, discrete, average)" , "convert automatic off")</t>
  </si>
  <si>
    <t>$eval_opt("convert(nagpmt'prwapc_bok_nam, annual, discrete, sum)" , "convert automatic off")</t>
  </si>
  <si>
    <t>annpct(nagpmt'prwapc_bok_nam)</t>
  </si>
  <si>
    <t>$eval_opt("convert(nagpmt'cfsapc_bok_nam, annual, discrete, sum)" , "convert automatic off")</t>
  </si>
  <si>
    <t>annpct(nagpmt'cfsapc_bok_nam)</t>
  </si>
  <si>
    <t>$eval_opt("convert(nagpmt'cmeapc_bok_nam, annual, discrete, sum)" , "convert automatic off")</t>
  </si>
  <si>
    <t>annpct(nagpmt'cmeapc_bok_nam)</t>
  </si>
  <si>
    <t>nagpmt'ufsapc_bok_nam</t>
  </si>
  <si>
    <t>$eval_opt("convert(nagpmt'ufsapc_bok_nam, annual, discrete, sum)" , "convert automatic off")</t>
  </si>
  <si>
    <t>annpct(nagpmt'ufsapc_bok_nam)</t>
  </si>
  <si>
    <t>nagpmt'umeapc_bok_nam</t>
  </si>
  <si>
    <t>$eval_opt("convert(nagpmt'umeapc_bok_nam, annual, discrete, sum)" , "convert automatic off")</t>
  </si>
  <si>
    <t>annpct(nagpmt'umeapc_bok_nam)</t>
  </si>
  <si>
    <t>nagpmt'jindlw</t>
  </si>
  <si>
    <t>$eval_opt("convert(nagpmt'jindlw, annual, discrete, average)" , "convert automatic off")</t>
  </si>
  <si>
    <t>annpct(nagpmt'jindlw)</t>
  </si>
  <si>
    <t>nagpmt'prweuf_lw_nam</t>
  </si>
  <si>
    <t>$eval_opt("convert(nagpmt'prweuf_lw_nam, annual, discrete, average)" , "convert automatic off")</t>
  </si>
  <si>
    <t>$eval_opt("convert(nagpmt'rprcprt03_us, annual, discrete, average)" , "convert automatic off")</t>
  </si>
  <si>
    <t>$eval_opt("convert(nagpmt'prwapc_lw_nam, annual, discrete, sum)" , "convert automatic off")</t>
  </si>
  <si>
    <t>annpct(nagpmt'prwapc_lw_nam)</t>
  </si>
  <si>
    <t>$eval_opt("convert(nagpmt'cfsapc_lw_nam, annual, discrete, sum)" , "convert automatic off")</t>
  </si>
  <si>
    <t>annpct(nagpmt'cfsapc_lw_nam)</t>
  </si>
  <si>
    <t>$eval_opt("convert(nagpmt'cmeapc_lw_nam, annual, discrete, sum)" , "convert automatic off")</t>
  </si>
  <si>
    <t>annpct(nagpmt'cmeapc_lw_nam)</t>
  </si>
  <si>
    <t>nagpmt'ufsapc_lw_nam</t>
  </si>
  <si>
    <t>$eval_opt("convert(nagpmt'ufsapc_lw_nam, annual, discrete, sum)" , "convert automatic off")</t>
  </si>
  <si>
    <t>annpct(nagpmt'ufsapc_lw_nam)</t>
  </si>
  <si>
    <t>nagpmt'umeapc_lw_nam</t>
  </si>
  <si>
    <t>$eval_opt("convert(nagpmt'umeapc_lw_nam, annual, discrete, sum)" , "convert automatic off")</t>
  </si>
  <si>
    <t>annpct(nagpmt'umeapc_lw_nam)</t>
  </si>
  <si>
    <t>nagpmt'jgdpr_nam</t>
  </si>
  <si>
    <t>$eval_opt("convert(nagpmt'jgdpr_nam, annual, discrete, average)" , "convert automatic off")</t>
  </si>
  <si>
    <t>annpct(nagpmt'jgdpr_nam)</t>
  </si>
  <si>
    <t>nagpmt'prweuf_env_nam</t>
  </si>
  <si>
    <t>$eval_opt("convert(nagpmt'prweuf_env_nam, annual, discrete, average)" , "convert automatic off")</t>
  </si>
  <si>
    <t>$eval_opt("convert(nagpmt'prwapc_env_nam, annual, discrete, sum)" , "convert automatic off")</t>
  </si>
  <si>
    <t>$eval_opt("convert(nagpmt'cfsapc_env_nam, annual, discrete, sum)" , "convert automatic off")</t>
  </si>
  <si>
    <t>nagpmt'cmeapc_env_nam</t>
  </si>
  <si>
    <t>$eval_opt("convert(nagpmt'cmeapc_env_nam, annual, discrete, sum)" , "convert automatic off")</t>
  </si>
  <si>
    <t>nagpmt'ufsapc_env_nam</t>
  </si>
  <si>
    <t>$eval_opt("convert(nagpmt'ufsapc_env_nam, annual, discrete, sum)" , "convert automatic off")</t>
  </si>
  <si>
    <t>annpct(nagpmt'ufsapc_env_nam)</t>
  </si>
  <si>
    <t>nagpmt'umeapc_env_nam</t>
  </si>
  <si>
    <t>$eval_opt("convert(nagpmt'umeapc_env_nam, annual, discrete, sum)" , "convert automatic off")</t>
  </si>
  <si>
    <t>nagpmt'prweuf_st_nam</t>
  </si>
  <si>
    <t>$eval_opt("convert(nagpmt'prweuf_st_nam, annual, discrete, average)" , "convert automatic off")</t>
  </si>
  <si>
    <t>$eval_opt("convert(nagpmt'prwapc_st_nam, annual, discrete, sum)" , "convert automatic off")</t>
  </si>
  <si>
    <t>$eval_opt("convert(nagpmt'cfsapc_st_nam, annual, discrete, sum)" , "convert automatic off")</t>
  </si>
  <si>
    <t>nagpmt'cmeapc_st_nam</t>
  </si>
  <si>
    <t>$eval_opt("convert(nagpmt'cmeapc_st_nam, annual, discrete, sum)" , "convert automatic off")</t>
  </si>
  <si>
    <t>nagpmt'ufsapc_st_nam</t>
  </si>
  <si>
    <t>$eval_opt("convert(nagpmt'ufsapc_st_nam, annual, discrete, sum)" , "convert automatic off")</t>
  </si>
  <si>
    <t>annpct(nagpmt'ufsapc_st_nam)</t>
  </si>
  <si>
    <t>nagpmt'umeapc_st_nam</t>
  </si>
  <si>
    <t>$eval_opt("convert(nagpmt'umeapc_st_nam, annual, discrete, sum)" , "convert automatic off")</t>
  </si>
  <si>
    <t>nagpmt'prweuf_fmc_nam</t>
  </si>
  <si>
    <t>$eval_opt("convert(nagpmt'prweuf_fmc_nam, annual, discrete, average)" , "convert automatic off")</t>
  </si>
  <si>
    <t>$eval_opt("convert(nagpmt'prwapc_fmc_nam, annual, discrete, sum)" , "convert automatic off")</t>
  </si>
  <si>
    <t>$eval_opt("convert(nagpmt'cfsapc_fmc_nam, annual, discrete, sum)" , "convert automatic off")</t>
  </si>
  <si>
    <t>nagpmt'cmeapc_fmc_nam</t>
  </si>
  <si>
    <t>$eval_opt("convert(nagpmt'cmeapc_fmc_nam, annual, discrete, sum)" , "convert automatic off")</t>
  </si>
  <si>
    <t>nagpmt'ufsapc_fmc_nam</t>
  </si>
  <si>
    <t>$eval_opt("convert(nagpmt'ufsapc_fmc_nam, annual, discrete, sum)" , "convert automatic off")</t>
  </si>
  <si>
    <t>annpct(nagpmt'ufsapc_fmc_nam)</t>
  </si>
  <si>
    <t>nagpmt'umeapc_fmc_nam</t>
  </si>
  <si>
    <t>$eval_opt("convert(nagpmt'umeapc_fmc_nam, annual, discrete, sum)" , "convert automatic off")</t>
  </si>
  <si>
    <t>annpct(nagpmt'umeapc_fmc_nam)</t>
  </si>
  <si>
    <t>nagpmt'prweuf_ocv_nam</t>
  </si>
  <si>
    <t>$eval_opt("convert(nagpmt'prweuf_ocv_nam, annual, discrete, average)" , "convert automatic off")</t>
  </si>
  <si>
    <t>$eval_opt("convert(nagpmt'prwapc_ocv_nam, annual, discrete, sum)" , "convert automatic off")</t>
  </si>
  <si>
    <t>annpct(nagpmt'prwapc_ocv_nam)</t>
  </si>
  <si>
    <t>$eval_opt("convert(nagpmt'cfsapc_ocv_nam, annual, discrete, sum)" , "convert automatic off")</t>
  </si>
  <si>
    <t>annpct(nagpmt'cfsapc_ocv_nam)</t>
  </si>
  <si>
    <t>$eval_opt("convert(nagpmt'cmeapc_ocv_nam, annual, discrete, sum)" , "convert automatic off")</t>
  </si>
  <si>
    <t>annpct(nagpmt'cmeapc_ocv_nam)</t>
  </si>
  <si>
    <t>nagpmt'ufsapc_ocv_nam</t>
  </si>
  <si>
    <t>$eval_opt("convert(nagpmt'ufsapc_ocv_nam, annual, discrete, sum)" , "convert automatic off")</t>
  </si>
  <si>
    <t>annpct(nagpmt'ufsapc_ocv_nam)</t>
  </si>
  <si>
    <t>nagpmt'umeapc_ocv_nam</t>
  </si>
  <si>
    <t>$eval_opt("convert(nagpmt'umeapc_ocv_nam, annual, discrete, sum)" , "convert automatic off")</t>
  </si>
  <si>
    <t>annpct(nagpmt'umeapc_ocv_nam)</t>
  </si>
  <si>
    <t>$eval_opt("convert(nagpmt'catcir_us, annual, discrete, sum)" , "convert automatic off")</t>
  </si>
  <si>
    <t>$eval_opt("convert(nagpmt'prweuf_cat_nam, annual, discrete, average)" , "convert automatic off")</t>
  </si>
  <si>
    <t>$eval_opt("convert(nagpmt'prwapc_cat_nam, annual, discrete, sum)" , "convert automatic off")</t>
  </si>
  <si>
    <t>annpct(nagpmt'prwapc_cat_nam)</t>
  </si>
  <si>
    <t>$eval_opt("convert(nagpmt'cfsapc_cat_nam, annual, discrete, sum)" , "convert automatic off")</t>
  </si>
  <si>
    <t>annpct(nagpmt'cfsapc_cat_nam)</t>
  </si>
  <si>
    <t>$eval_opt("convert(nagpmt'cmeapc_cat_nam, annual, discrete, sum)" , "convert automatic off")</t>
  </si>
  <si>
    <t>annpct(nagpmt'cmeapc_cat_nam)</t>
  </si>
  <si>
    <t>nagpmt'ufsapc_cat_nam</t>
  </si>
  <si>
    <t>$eval_opt("convert(nagpmt'ufsapc_cat_nam, annual, discrete, sum)" , "convert automatic off")</t>
  </si>
  <si>
    <t>annpct(nagpmt'ufsapc_cat_nam)</t>
  </si>
  <si>
    <t>nagpmt'umeapc_cat_nam</t>
  </si>
  <si>
    <t>$eval_opt("convert(nagpmt'umeapc_cat_nam, annual, discrete, sum)" , "convert automatic off")</t>
  </si>
  <si>
    <t>annpct(nagpmt'umeapc_cat_nam)</t>
  </si>
  <si>
    <t>nagpmt'prweuf_orp_nam</t>
  </si>
  <si>
    <t>$eval_opt("convert(nagpmt'prweuf_orp_nam, annual, discrete, average)" , "convert automatic off")</t>
  </si>
  <si>
    <t>nagpmt'rprufsbus20_us</t>
  </si>
  <si>
    <t>$eval_opt("convert(nagpmt'rprufsbus20_us, annual, discrete, average)" , "convert automatic off")</t>
  </si>
  <si>
    <t>$eval_opt("convert(nagpmt'prwapc_orp_nam, annual, discrete, sum)" , "convert automatic off")</t>
  </si>
  <si>
    <t>$eval_opt("convert(nagpmt'cfsapc_orp_nam, annual, discrete, sum)" , "convert automatic off")</t>
  </si>
  <si>
    <t>nagpmt'cmeapc_orp_nam</t>
  </si>
  <si>
    <t>$eval_opt("convert(nagpmt'cmeapc_orp_nam, annual, discrete, sum)" , "convert automatic off")</t>
  </si>
  <si>
    <t>nagpmt'ufsapc_orp_nam</t>
  </si>
  <si>
    <t>$eval_opt("convert(nagpmt'ufsapc_orp_nam, annual, discrete, sum)" , "convert automatic off")</t>
  </si>
  <si>
    <t>annpct(nagpmt'ufsapc_orp_nam)</t>
  </si>
  <si>
    <t>nagpmt'umeapc_orp_nam</t>
  </si>
  <si>
    <t>$eval_opt("convert(nagpmt'umeapc_orp_nam, annual, discrete, sum)" , "convert automatic off")</t>
  </si>
  <si>
    <t>annpct(nagpmt'umeapc_orp_nam)</t>
  </si>
  <si>
    <t>nagpmt'ind323</t>
  </si>
  <si>
    <t>$eval_opt("convert(nagpmt'ind323, annual, discrete, average" , "convert automatic off")</t>
  </si>
  <si>
    <t>annpct(nagpmt'ind323)</t>
  </si>
  <si>
    <t>nagpmt'prweuf_ocp_nam</t>
  </si>
  <si>
    <t>$eval_opt("convert(nagpmt'prweuf_ocp_nam, annual, discrete, average)" , "convert automatic off")</t>
  </si>
  <si>
    <t>$eval_opt("convert(nagpmt'prwapc_ocp_nam, annual, discrete, sum)" , "convert automatic off")</t>
  </si>
  <si>
    <t>annpct(nagpmt'prwapc_ocp_nam)</t>
  </si>
  <si>
    <t>$eval_opt("convert(nagpmt'cfsapc_ocp_nam, annual, discrete, sum)" , "convert automatic off")</t>
  </si>
  <si>
    <t>annpct(nagpmt'cfsapc_ocp_nam)</t>
  </si>
  <si>
    <t>$eval_opt("convert(nagpmt'cmeapc_ocp_nam, annual, discrete, sum)" , "convert automatic off")</t>
  </si>
  <si>
    <t>annpct(nagpmt'cmeapc_ocp_nam)</t>
  </si>
  <si>
    <t>nagpmt'ufsapc_ocp_nam</t>
  </si>
  <si>
    <t>$eval_opt("convert(nagpmt'ufsapc_ocp_nam, annual, discrete, sum)" , "convert automatic off")</t>
  </si>
  <si>
    <t>annpct(nagpmt'ufsapc_ocp_nam)</t>
  </si>
  <si>
    <t>nagpmt'umeapc_ocp_nam</t>
  </si>
  <si>
    <t>$eval_opt("convert(nagpmt'umeapc_ocp_nam, annual, discrete, sum)" , "convert automatic off")</t>
  </si>
  <si>
    <t>annpct(nagpmt'umeapc_ocp_nam)</t>
  </si>
  <si>
    <t>$eval_opt("convert(nagpmt'prufsfmb20_us, annual, discrete, average)" , "convert automatic off")</t>
  </si>
  <si>
    <t>nagpmt'rprufsfmb20_us</t>
  </si>
  <si>
    <t>$eval_opt("convert(nagpmt'rprufsfmb20_us, annual, discrete, average)" , "convert automatic off")</t>
  </si>
  <si>
    <t>$eval_opt("convert(nagpmt'prufsofr50_us, annual, discrete, average)" , "convert automatic off")</t>
  </si>
  <si>
    <t>$eval_opt("convert(nagpmt'prufsbus20_us, annual, discrete, average)" , "convert automatic off")</t>
  </si>
  <si>
    <t>$eval_opt("convert(nagpmt'ufssatc_nam, annual, discrete, average)" , "convert automatic off")</t>
  </si>
  <si>
    <t>$eval_opt("convert(nagpmt'ufsratc_nam, annual, discrete, average)" , "convert automatic off")</t>
  </si>
  <si>
    <t>$eval_opt("convert(nagpmt'ufssavc_nam, annual, discrete, average)" , "convert automatic off")</t>
  </si>
  <si>
    <t>$eval_opt("convert(nagpmt'ufsravc_nam, annual, discrete, average)" , "convert automatic off")</t>
  </si>
  <si>
    <t>$eval_opt("convert(nagpmt'prumesc35_us, annual, discrete, average)" , "convert automatic off")</t>
  </si>
  <si>
    <t>nagpmt'rprumesc35_us</t>
  </si>
  <si>
    <t>$eval_opt("convert(nagpmt'rprumesc35_us, annual, discrete, average)" , "convert automatic off")</t>
  </si>
  <si>
    <t>nagpmt'prumeoff84_us</t>
  </si>
  <si>
    <t>$eval_opt("convert(nagpmt'prumeoff84_us, annual, discrete, average)" , "convert automatic off")</t>
  </si>
  <si>
    <t>$eval_opt("convert(nagpmt'rprumeoff84_us, annual, discrete, average)" , "convert automatic off")</t>
  </si>
  <si>
    <t>$eval_opt("convert(nagpmt'umeatc_nam, annual, discrete, average)" , "convert automatic off")</t>
  </si>
  <si>
    <t>$eval_opt("convert(nagpmt'umeavc_nam, annual, discrete, average)" , "convert automatic off")</t>
  </si>
  <si>
    <t>$eval_opt("convert(nagpmt'ufssacovr_nam, annual, discrete, average)" , "convert automatic off")</t>
  </si>
  <si>
    <t>$eval_opt("convert(nagpmt'ufssaccap_nam, annual, discrete, average)" , "convert automatic off")</t>
  </si>
  <si>
    <t>nagpmt'ufssacfib_nam</t>
  </si>
  <si>
    <t>$eval_opt("convert(nagpmt'ufssacfib_nam, annual, discrete, average)" , "convert automatic off")</t>
  </si>
  <si>
    <t>nagpmt'ufssaclab_nam</t>
  </si>
  <si>
    <t>$eval_opt("convert(nagpmt'ufssaclab_nam, annual, discrete, average)" , "convert automatic off")</t>
  </si>
  <si>
    <t>nagpmt'ufssacenr_nam</t>
  </si>
  <si>
    <t>$eval_opt("convert(nagpmt'ufssacenr_nam, annual, discrete, average)" , "convert automatic off")</t>
  </si>
  <si>
    <t>nagpmt'ufssacchm_nam</t>
  </si>
  <si>
    <t>$eval_opt("convert(nagpmt'ufssacchm_nam, annual, discrete, average)" , "convert automatic off")</t>
  </si>
  <si>
    <t>nagpmt'ufssacoth_nam</t>
  </si>
  <si>
    <t>$eval_opt("convert(nagpmt'ufssacoth_nam, annual, discrete, average)" , "convert automatic off")</t>
  </si>
  <si>
    <t>nagpmt'ufssacsht_nam</t>
  </si>
  <si>
    <t>$eval_opt("convert(nagpmt'ufssacsht_nam, annual, discrete, average)" , "convert automatic off")</t>
  </si>
  <si>
    <t>nagpmt'ufssactrn_nam</t>
  </si>
  <si>
    <t>$eval_opt("convert(nagpmt'ufssactrn_nam, annual, discrete, average)" , "convert automatic off")</t>
  </si>
  <si>
    <t>$eval_opt("convert(nagpmt'ufsracovr_nam, annual, discrete, average)" , "convert automatic off")</t>
  </si>
  <si>
    <t>$eval_opt("convert(nagpmt'ufsraccap_nam, annual, discrete, average)" , "convert automatic off")</t>
  </si>
  <si>
    <t>nagpmt'ufsracfib_nam</t>
  </si>
  <si>
    <t>$eval_opt("convert(nagpmt'ufsracfib_nam, annual, discrete, average)" , "convert automatic off")</t>
  </si>
  <si>
    <t>nagpmt'ufsraclab_nam</t>
  </si>
  <si>
    <t>$eval_opt("convert(nagpmt'ufsraclab_nam, annual, discrete, average)" , "convert automatic off")</t>
  </si>
  <si>
    <t>nagpmt'ufsracenr_nam</t>
  </si>
  <si>
    <t>$eval_opt("convert(nagpmt'ufsracenr_nam, annual, discrete, average)" , "convert automatic off")</t>
  </si>
  <si>
    <t>nagpmt'ufsracchm_nam</t>
  </si>
  <si>
    <t>$eval_opt("convert(nagpmt'ufsracchm_nam, annual, discrete, average)" , "convert automatic off")</t>
  </si>
  <si>
    <t>nagpmt'ufsracoth_nam</t>
  </si>
  <si>
    <t>$eval_opt("convert(nagpmt'ufsracoth_nam, annual, discrete, average)" , "convert automatic off")</t>
  </si>
  <si>
    <t>nagpmt'ufsractrn_nam</t>
  </si>
  <si>
    <t>$eval_opt("convert(nagpmt'ufsractrn_nam, annual, discrete, average)" , "convert automatic off")</t>
  </si>
  <si>
    <t>nagpmt'prcprt0534_us</t>
  </si>
  <si>
    <t>$eval_opt("convert(nagpmt'prcprt0534_us, annual, discrete, average)" , "convert automatic off")</t>
  </si>
  <si>
    <t>$eval_opt("convert(nagpmt'rprcprt0534_us, annual, discrete, average)" , "convert automatic off")</t>
  </si>
  <si>
    <t>$eval_opt("convert(nagpmt'prcprt0540_us, annual, discrete, average)" , "convert automatic off")</t>
  </si>
  <si>
    <t>nagpmt'rprcprt0540_us</t>
  </si>
  <si>
    <t>$eval_opt("convert(nagpmt'rprcprt0540_us, annual, discrete, average)" , "convert automatic off")</t>
  </si>
  <si>
    <t>nagpmt'prcprt04_us</t>
  </si>
  <si>
    <t>$eval_opt("convert(nagpmt'prcprt04_us, annual, discrete, average)" , "convert automatic off")</t>
  </si>
  <si>
    <t>nagpmt'rprcprt04_us</t>
  </si>
  <si>
    <t>$eval_opt("convert(nagpmt'rprcprt04_us, annual, discrete, average)" , "convert automatic off")</t>
  </si>
  <si>
    <t>$eval_opt("convert(nagpmt'cmeatc_nam, annual, discrete, average)" , "convert automatic off")</t>
  </si>
  <si>
    <t>$eval_opt("convert(nagpmt'cmeavc_nam, annual, discrete, average)" , "convert automatic off")</t>
  </si>
  <si>
    <t>$eval_opt("convert(nagpmt'prcprt02s_us, annual, discrete, average)" , "convert automatic off")</t>
  </si>
  <si>
    <t>nagpmt'rprcprt02s_us</t>
  </si>
  <si>
    <t>$eval_opt("convert(nagpmt'rprcprt02s_us, annual, discrete, average)" , "convert automatic off")</t>
  </si>
  <si>
    <t>$eval_opt("convert(nagpmt'prcprt03s_us, annual, discrete, average)" , "convert automatic off")</t>
  </si>
  <si>
    <t>nagpmt'rprcprt03s_us</t>
  </si>
  <si>
    <t>$eval_opt("convert(nagpmt'rprcprt03s_us, annual, discrete, average)" , "convert automatic off")</t>
  </si>
  <si>
    <t>nagpmt'prcprt03_us</t>
  </si>
  <si>
    <t>$eval_opt("convert(nagpmt'prcprt03_us, annual, discrete, average)" , "convert automatic off")</t>
  </si>
  <si>
    <t>$eval_opt("convert(nagpmt'cfsratc_nam, annual, discrete, average)" , "convert automatic off")</t>
  </si>
  <si>
    <t>$eval_opt("convert(nagpmt'cfsravc_nam, annual, discrete, average)" , "convert automatic off")</t>
  </si>
  <si>
    <t>$eval_opt("convert(nagpmt'cfsracovr_nam, annual, discrete, average)" , "convert automatic off")</t>
  </si>
  <si>
    <t>$eval_opt("convert(nagpmt'cfsraccap_nam, annual, discrete, average)" , "convert automatic off")</t>
  </si>
  <si>
    <t>nagpmt'cfsracfib_nam</t>
  </si>
  <si>
    <t>$eval_opt("convert(nagpmt'cfsracfib_nam, annual, discrete, average)" , "convert automatic off")</t>
  </si>
  <si>
    <t>nagpmt'cfsraclab_nam</t>
  </si>
  <si>
    <t>$eval_opt("convert(nagpmt'cfsraclab_nam, annual, discrete, average)" , "convert automatic off")</t>
  </si>
  <si>
    <t>nagpmt'cfsracenr_nam</t>
  </si>
  <si>
    <t>$eval_opt("convert(nagpmt'cfsracenr_nam, annual, discrete, average)" , "convert automatic off")</t>
  </si>
  <si>
    <t>nagpmt'cfsracchm_nam</t>
  </si>
  <si>
    <t>$eval_opt("convert(nagpmt'cfsracchm_nam, annual, discrete, average)" , "convert automatic off")</t>
  </si>
  <si>
    <t>nagpmt'cfsracoth_nam</t>
  </si>
  <si>
    <t>$eval_opt("convert(nagpmt'cfsracoth_nam, annual, discrete, average)" , "convert automatic off")</t>
  </si>
  <si>
    <t>nagpmt'cfsractrn_nam</t>
  </si>
  <si>
    <t>$eval_opt("convert(nagpmt'cfsractrn_nam, annual, discrete, average)" , "convert automatic off")</t>
  </si>
  <si>
    <t>$eval_opt("convert(nagpmt'cmeacovr_nam, annual, discrete, average)" , "convert automatic off")</t>
  </si>
  <si>
    <t>$eval_opt("convert(nagpmt'cmeaccap_nam, annual, discrete, average)" , "convert automatic off")</t>
  </si>
  <si>
    <t>nagpmt'cmeacfib_nam</t>
  </si>
  <si>
    <t>$eval_opt("convert(nagpmt'cmeacfib_nam, annual, discrete, average)" , "convert automatic off")</t>
  </si>
  <si>
    <t>nagpmt'cmeaclab_nam</t>
  </si>
  <si>
    <t>$eval_opt("convert(nagpmt'cmeaclab_nam, annual, discrete, average)" , "convert automatic off")</t>
  </si>
  <si>
    <t>nagpmt'cmeacenr_nam</t>
  </si>
  <si>
    <t>$eval_opt("convert(nagpmt'cmeacenr_nam, annual, discrete, average)" , "convert automatic off")</t>
  </si>
  <si>
    <t>nagpmt'cmeacchm_nam</t>
  </si>
  <si>
    <t>$eval_opt("convert(nagpmt'cmeacchm_nam, annual, discrete, average)" , "convert automatic off")</t>
  </si>
  <si>
    <t>nagpmt'cmeacoth_nam</t>
  </si>
  <si>
    <t>$eval_opt("convert(nagpmt'cmeacoth_nam, annual, discrete, average)" , "convert automatic off")</t>
  </si>
  <si>
    <t>nagpmt'cmeactrn_nam</t>
  </si>
  <si>
    <t>$eval_opt("convert(nagpmt'cmeactrn_nam, annual, discrete, average)" , "convert automatic off")</t>
  </si>
  <si>
    <t>$eval_opt("convert(nagpmt'umeacovr_nam, annual, discrete, average)" , "convert automatic off")</t>
  </si>
  <si>
    <t>$eval_opt("convert(nagpmt'umeaccap_nam, annual, discrete, average)" , "convert automatic off")</t>
  </si>
  <si>
    <t>nagpmt'umeacfib_nam</t>
  </si>
  <si>
    <t>$eval_opt("convert(nagpmt'umeacfib_nam, annual, discrete, average)" , "convert automatic off")</t>
  </si>
  <si>
    <t>nagpmt'umeaclab_nam</t>
  </si>
  <si>
    <t>$eval_opt("convert(nagpmt'umeaclab_nam, annual, discrete, average)" , "convert automatic off")</t>
  </si>
  <si>
    <t>nagpmt'umeacenr_nam</t>
  </si>
  <si>
    <t>$eval_opt("convert(nagpmt'umeacenr_nam, annual, discrete, average)" , "convert automatic off")</t>
  </si>
  <si>
    <t>nagpmt'umeacchm_nam</t>
  </si>
  <si>
    <t>$eval_opt("convert(nagpmt'umeacchm_nam, annual, discrete, average)" , "convert automatic off")</t>
  </si>
  <si>
    <t>nagpmt'umeacoth_nam</t>
  </si>
  <si>
    <t>$eval_opt("convert(nagpmt'umeacoth_nam, annual, discrete, average)" , "convert automatic off")</t>
  </si>
  <si>
    <t>nagpmt'umeactrn_nam</t>
  </si>
  <si>
    <t>$eval_opt("convert(nagpmt'umeactrn_nam, annual, discrete, average)" , "convert automatic off")</t>
  </si>
  <si>
    <t>$eval_opt("convert(nagpmt'ufsoffapc_nam, annual, discrete, sum)" , "convert automatic off")</t>
  </si>
  <si>
    <t>$eval_opt("convert(nagpmt'ufstabapc_nam, annual, discrete, sum)" , "convert automatic off")</t>
  </si>
  <si>
    <t>$eval_opt("convert(nagpmt'ufsenvapc_nam, annual, discrete, sum)" , "convert automatic off")</t>
  </si>
  <si>
    <t>$eval_opt("convert(nagpmt'ufsfmbapc_nam, annual, discrete, sum)" , "convert automatic off")</t>
  </si>
  <si>
    <t>$eval_opt("convert(nagpmt'ufsbusapc_nam, annual, discrete, sum)" , "convert automatic off")</t>
  </si>
  <si>
    <t>$eval_opt("convert(nagpmt'ufscarapc_nam, annual, discrete, sum)" , "convert automatic off")</t>
  </si>
  <si>
    <t>$eval_opt("convert(nagpmt'ufscxtapc_nam, annual, discrete, sum)" , "convert automatic off")</t>
  </si>
  <si>
    <t>annpct(nagpmt'ufscxtapc_nam)</t>
  </si>
  <si>
    <t>$eval_opt("convert(nagpmt'ufsothapc_nam, annual, discrete, sum)" , "convert automatic off")</t>
  </si>
  <si>
    <t>$eval_opt("convert(nagpmt'briuctapc_nam, annual, discrete, sum)" , "convert automatic off")</t>
  </si>
  <si>
    <t>$eval_opt("convert(nagpmt'cotapc_nam, annual, discrete, sum)" , "convert automatic off")</t>
  </si>
  <si>
    <t>$eval_opt("convert(nagpmt'ufsoffmns_nam, annual, discrete, sum)" , "convert automatic off")</t>
  </si>
  <si>
    <t>$eval_opt("convert(nagpmt'ufstabmns_nam, annual, discrete, sum)" , "convert automatic off")</t>
  </si>
  <si>
    <t>$eval_opt("convert(nagpmt'ufsenvmns_nam, annual, discrete, sum)" , "convert automatic off")</t>
  </si>
  <si>
    <t>nagpmt'ufsfmbmns_nam</t>
  </si>
  <si>
    <t>$eval_opt("convert(nagpmt'ufsfmbmns_nam, annual, discrete, sum)" , "convert automatic off")</t>
  </si>
  <si>
    <t>nagpmt'ufsbusmns_nam</t>
  </si>
  <si>
    <t>$eval_opt("convert(nagpmt'ufsbusmns_nam, annual, discrete, sum)" , "convert automatic off")</t>
  </si>
  <si>
    <t>nagpmt'ufscarmns_nam</t>
  </si>
  <si>
    <t>$eval_opt("convert(nagpmt'ufscarmns_nam, annual, discrete, sum)" , "convert automatic off")</t>
  </si>
  <si>
    <t>nagpmt'ufscxtmns_nam</t>
  </si>
  <si>
    <t>$eval_opt("convert(nagpmt'ufscxtmns_nam, annual, discrete, sum)" , "convert automatic off")</t>
  </si>
  <si>
    <t>nagpmt'ufsothmns_nam</t>
  </si>
  <si>
    <t>$eval_opt("convert(nagpmt'ufsothmns_nam, annual, discrete, sum)" , "convert automatic off")</t>
  </si>
  <si>
    <t>nagpmt'briuctmns_nam</t>
  </si>
  <si>
    <t>$eval_opt("convert(nagpmt'briuctmns_nam, annual, discrete, sum)" , "convert automatic off")</t>
  </si>
  <si>
    <t>nagpmt'cotmns_nam</t>
  </si>
  <si>
    <t>$eval_opt("convert(nagpmt'cotmns_nam, annual, discrete, sum)" , "convert automatic off")</t>
  </si>
  <si>
    <t>$eval_opt("convert(nagpmt'ufsoffxns_nam, annual, discrete, sum)" , "convert automatic off")</t>
  </si>
  <si>
    <t>$eval_opt("convert(nagpmt'ufstabxns_nam, annual, discrete, sum)" , "convert automatic off")</t>
  </si>
  <si>
    <t>$eval_opt("convert(nagpmt'ufsenvxns_nam, annual, discrete, sum)" , "convert automatic off")</t>
  </si>
  <si>
    <t>nagpmt'ufsfmbxns_nam</t>
  </si>
  <si>
    <t>$eval_opt("convert(nagpmt'ufsfmbxns_nam, annual, discrete, sum)" , "convert automatic off")</t>
  </si>
  <si>
    <t>nagpmt'ufsbusxns_nam</t>
  </si>
  <si>
    <t>$eval_opt("convert(nagpmt'ufsbusxns_nam, annual, discrete, sum)" , "convert automatic off")</t>
  </si>
  <si>
    <t>$eval_opt("convert(nagpmt'ufscarxns_nam, annual, discrete, sum)" , "convert automatic off")</t>
  </si>
  <si>
    <t>$eval_opt("convert(nagpmt'ufscxtxns_nam, annual, discrete, sum)" , "convert automatic off")</t>
  </si>
  <si>
    <t>$eval_opt("convert(nagpmt'ufsothxns_nam, annual, discrete, sum)" , "convert automatic off")</t>
  </si>
  <si>
    <t>$eval_opt("convert(nagpmt'briuctxns_nam, annual, discrete, sum)" , "convert automatic off")</t>
  </si>
  <si>
    <t>nagpmt'cotxns_nam</t>
  </si>
  <si>
    <t>$eval_opt("convert(nagpmt'cotxns_nam, annual, discrete, sum)" , "convert automatic off")</t>
  </si>
  <si>
    <t>$eval_opt("convert(nagpmt'ufsoffs_nam, annual, discrete, sum)" , "convert automatic off")</t>
  </si>
  <si>
    <t>$eval_opt("convert(nagpmt'ufstabs_nam, annual, discrete, sum)" , "convert automatic off")</t>
  </si>
  <si>
    <t>$eval_opt("convert(nagpmt'ufsenvs_nam, annual, discrete, sum)" , "convert automatic off")</t>
  </si>
  <si>
    <t>$eval_opt("convert(nagpmt'ufsfmbs_nam, annual, discrete, sum)" , "convert automatic off")</t>
  </si>
  <si>
    <t>$eval_opt("convert(nagpmt'ufsbuss_nam, annual, discrete, sum)" , "convert automatic off")</t>
  </si>
  <si>
    <t>$eval_opt("convert(nagpmt'ufscars_nam, annual, discrete, sum)" , "convert automatic off")</t>
  </si>
  <si>
    <t>$eval_opt("convert(nagpmt'ufscxts_nam, annual, discrete, sum)" , "convert automatic off")</t>
  </si>
  <si>
    <t>annpct(nagpmt'ufscxts_nam)</t>
  </si>
  <si>
    <t>nagpmt'ufsoths_nam</t>
  </si>
  <si>
    <t>$eval_opt("convert(nagpmt'ufsoths_nam, annual, discrete, sum)" , "convert automatic off")</t>
  </si>
  <si>
    <t>$eval_opt("convert(nagpmt'briucts_nam, annual, discrete, sum)" , "convert automatic off")</t>
  </si>
  <si>
    <t>annpct(nagpmt'briucts_nam)</t>
  </si>
  <si>
    <t>$eval_opt("convert(nagpmt'cots_nam, annual, discrete, sum)" , "convert automatic off")</t>
  </si>
  <si>
    <t>annpct(nagpmt'cots_nam)</t>
  </si>
  <si>
    <t>nagpmt'ufsszk_nam</t>
  </si>
  <si>
    <t>$eval_opt("convert(nagpmt'umescaapc_nam, annual, discrete, sum)" , "convert automatic off")</t>
  </si>
  <si>
    <t>annpct(nagpmt'umescaapc_nam)</t>
  </si>
  <si>
    <t>$eval_opt("convert(nagpmt'umeothapc_nam, annual, discrete, sum)" , "convert automatic off")</t>
  </si>
  <si>
    <t>$eval_opt("convert(nagpmt'umescamns_row_nam, annual, discrete, sum)" , "convert automatic off")</t>
  </si>
  <si>
    <t>$eval_opt("convert(nagpmt'umeothmns_row_nam, annual, discrete, sum)" , "convert automatic off")</t>
  </si>
  <si>
    <t>$eval_opt("convert(nagpmt'umescaxns_nam_row, annual, discrete, sum)" , "convert automatic off")</t>
  </si>
  <si>
    <t>$eval_opt("convert(nagpmt'umeothxns_nam_row, annual, discrete, sum)" , "convert automatic off")</t>
  </si>
  <si>
    <t>nagpmt'umescas_nam</t>
  </si>
  <si>
    <t>$eval_opt("convert(nagpmt'umescas_nam, annual, discrete, sum)" , "convert automatic off")</t>
  </si>
  <si>
    <t>$eval_opt("convert(nagpmt'umeoths_nam, annual, discrete, sum)" , "convert automatic off")</t>
  </si>
  <si>
    <t>$eval_opt("convert(nagpmt'umescasns_nam, annual, discrete, sum)" , "convert automatic off")</t>
  </si>
  <si>
    <t>ytypct(nagpmt'umescasns_nam)</t>
  </si>
  <si>
    <t>$eval_opt("convert(nagpmt'umeothsns_nam, annual, discrete, sum)" , "convert automatic off")</t>
  </si>
  <si>
    <t>ytypct(nagpmt'umeothsns_nam)</t>
  </si>
  <si>
    <t>nagpmt'umeszk_nam</t>
  </si>
  <si>
    <t>nagpmt'cfst12apc_nam_a</t>
  </si>
  <si>
    <t>nagpmt'cfst34apc_nam_a</t>
  </si>
  <si>
    <t>nagpmt'cfsosiapc_nam_a</t>
  </si>
  <si>
    <t>nagpmt'cfst34mns_row_nam_a</t>
  </si>
  <si>
    <t>nagpmt'cfst34xns_nam_row_a</t>
  </si>
  <si>
    <t>nagpmt'cfsosixns_nam_row_a</t>
  </si>
  <si>
    <t>nagpmt'cmet34xns_nam_row_a</t>
  </si>
  <si>
    <t>nagpmt'cfst12s_nam_a</t>
  </si>
  <si>
    <t>nagpmt'cfst34s_nam_a</t>
  </si>
  <si>
    <t>nagpmt'cfsosis_nam_a</t>
  </si>
  <si>
    <t>nagpmt'cmet05s_nam_a</t>
  </si>
  <si>
    <t>nagpmt'cfsk_nam_a</t>
  </si>
  <si>
    <t>nagpmt'cmek_nam_a</t>
  </si>
  <si>
    <t>North American coated paper demand summary</t>
  </si>
  <si>
    <t>© 2021 RISI, Inc. All Rights Reserved.</t>
  </si>
  <si>
    <t>umeapc_ca_a</t>
  </si>
  <si>
    <t>umeapc_us_a</t>
  </si>
  <si>
    <t>nagpmt'umeapc_us_a</t>
  </si>
  <si>
    <t>nagpmt'umeapc_ca_a</t>
  </si>
  <si>
    <t>21:IV</t>
  </si>
  <si>
    <t>22:I</t>
  </si>
  <si>
    <t>22:II</t>
  </si>
  <si>
    <t>22:III</t>
  </si>
  <si>
    <t>22:IV</t>
  </si>
  <si>
    <t>1JUL2020</t>
  </si>
  <si>
    <t>1JAN2023</t>
  </si>
  <si>
    <t>1JAN2018</t>
  </si>
  <si>
    <t>1JAN2027</t>
  </si>
  <si>
    <t>1JAN2016</t>
  </si>
  <si>
    <t>Real price (2020$)</t>
  </si>
  <si>
    <t xml:space="preserve">  Real price (2020$)</t>
  </si>
  <si>
    <t>% change</t>
  </si>
  <si>
    <t xml:space="preserve">% change </t>
  </si>
  <si>
    <t>% change year ago</t>
  </si>
  <si>
    <t>Supercalendered</t>
  </si>
  <si>
    <t>Other grades</t>
  </si>
  <si>
    <t xml:space="preserve"> % change year ago</t>
  </si>
  <si>
    <t>Coated freesheet No. 1&amp;2</t>
  </si>
  <si>
    <t>Coated freesheet No. 3&amp;4</t>
  </si>
  <si>
    <t>Coated freesheet C1S</t>
  </si>
  <si>
    <t>Coated freesheet other</t>
  </si>
  <si>
    <t>Coated mechanical No. 3&amp;4</t>
  </si>
  <si>
    <t>Coated mechanical No. 5</t>
  </si>
  <si>
    <t>Coated freesheet C1s</t>
  </si>
  <si>
    <t>tab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</si>
</sst>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#,##0.000"/>
    <numFmt numFmtId="168" formatCode="[$-409]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rgb="FF0070C0"/>
      <name val="Arial"/>
      <family val="2"/>
    </font>
    <font>
      <sz val="9"/>
      <color rgb="FF0070C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rgb="FFECECEC"/>
      </top>
      <bottom style="thin">
        <color rgb="FFECECEC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249">
    <xf numFmtId="0" fontId="0" fillId="0" borderId="0" xfId="0"/>
    <xf numFmtId="0" fontId="20" fillId="0" borderId="0" xfId="0" applyFont="1" applyAlignment="1"/>
    <xf numFmtId="0" fontId="18" fillId="0" borderId="0" xfId="0" applyFont="1" applyAlignment="1"/>
    <xf numFmtId="0" fontId="19" fillId="0" borderId="0" xfId="0" applyFont="1" applyBorder="1" applyAlignment="1">
      <alignment vertical="center"/>
    </xf>
    <xf numFmtId="1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/>
    <xf numFmtId="0" fontId="18" fillId="0" borderId="0" xfId="0" applyFont="1"/>
    <xf numFmtId="0" fontId="2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0" borderId="0" xfId="0" applyFont="1" applyBorder="1" applyAlignment="1"/>
    <xf numFmtId="0" fontId="23" fillId="0" borderId="0" xfId="0" applyFont="1" applyAlignment="1">
      <alignment horizontal="center"/>
    </xf>
    <xf numFmtId="0" fontId="23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3" fontId="20" fillId="0" borderId="13" xfId="0" applyNumberFormat="1" applyFont="1" applyBorder="1" applyAlignment="1">
      <alignment horizontal="right"/>
    </xf>
    <xf numFmtId="0" fontId="20" fillId="0" borderId="12" xfId="0" applyFont="1" applyBorder="1" applyAlignment="1">
      <alignment horizontal="left" indent="1"/>
    </xf>
    <xf numFmtId="164" fontId="20" fillId="0" borderId="12" xfId="0" applyNumberFormat="1" applyFont="1" applyBorder="1"/>
    <xf numFmtId="3" fontId="20" fillId="0" borderId="12" xfId="0" applyNumberFormat="1" applyFont="1" applyBorder="1" applyAlignment="1">
      <alignment horizontal="right"/>
    </xf>
    <xf numFmtId="0" fontId="20" fillId="0" borderId="12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164" fontId="20" fillId="0" borderId="14" xfId="0" applyNumberFormat="1" applyFont="1" applyBorder="1" applyAlignment="1">
      <alignment horizontal="right"/>
    </xf>
    <xf numFmtId="0" fontId="20" fillId="0" borderId="0" xfId="0" applyFont="1" applyBorder="1"/>
    <xf numFmtId="0" fontId="18" fillId="0" borderId="0" xfId="0" applyFont="1" applyBorder="1"/>
    <xf numFmtId="0" fontId="24" fillId="0" borderId="0" xfId="0" applyFont="1" applyAlignment="1">
      <alignment horizontal="lef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0" fontId="24" fillId="0" borderId="0" xfId="0" applyFont="1"/>
    <xf numFmtId="164" fontId="20" fillId="0" borderId="0" xfId="0" applyNumberFormat="1" applyFont="1"/>
    <xf numFmtId="3" fontId="20" fillId="0" borderId="0" xfId="0" applyNumberFormat="1" applyFont="1"/>
    <xf numFmtId="2" fontId="20" fillId="0" borderId="0" xfId="0" applyNumberFormat="1" applyFont="1"/>
    <xf numFmtId="2" fontId="20" fillId="0" borderId="0" xfId="0" applyNumberFormat="1" applyFont="1" applyAlignment="1"/>
    <xf numFmtId="2" fontId="20" fillId="0" borderId="0" xfId="0" applyNumberFormat="1" applyFont="1" applyAlignment="1">
      <alignment horizontal="right"/>
    </xf>
    <xf numFmtId="3" fontId="24" fillId="0" borderId="0" xfId="0" applyNumberFormat="1" applyFont="1"/>
    <xf numFmtId="0" fontId="24" fillId="0" borderId="0" xfId="0" applyFont="1" applyAlignment="1">
      <alignment horizontal="center"/>
    </xf>
    <xf numFmtId="164" fontId="18" fillId="0" borderId="0" xfId="0" applyNumberFormat="1" applyFont="1" applyAlignment="1">
      <alignment horizontal="right"/>
    </xf>
    <xf numFmtId="0" fontId="24" fillId="0" borderId="0" xfId="0" applyFont="1" applyAlignment="1"/>
    <xf numFmtId="165" fontId="20" fillId="0" borderId="12" xfId="0" applyNumberFormat="1" applyFont="1" applyBorder="1"/>
    <xf numFmtId="3" fontId="20" fillId="0" borderId="12" xfId="0" applyNumberFormat="1" applyFont="1" applyBorder="1"/>
    <xf numFmtId="4" fontId="20" fillId="0" borderId="12" xfId="0" applyNumberFormat="1" applyFont="1" applyBorder="1"/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3" fontId="20" fillId="0" borderId="14" xfId="0" applyNumberFormat="1" applyFont="1" applyBorder="1"/>
    <xf numFmtId="165" fontId="20" fillId="0" borderId="0" xfId="0" applyNumberFormat="1" applyFont="1"/>
    <xf numFmtId="0" fontId="21" fillId="0" borderId="0" xfId="0" applyFont="1" applyBorder="1" applyAlignment="1">
      <alignment horizontal="right"/>
    </xf>
    <xf numFmtId="0" fontId="20" fillId="0" borderId="12" xfId="0" applyFont="1" applyBorder="1" applyAlignment="1">
      <alignment horizontal="left" indent="2"/>
    </xf>
    <xf numFmtId="3" fontId="20" fillId="0" borderId="0" xfId="0" applyNumberFormat="1" applyFont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4" fillId="0" borderId="0" xfId="0" applyFont="1" applyBorder="1"/>
    <xf numFmtId="0" fontId="20" fillId="0" borderId="0" xfId="0" applyFont="1" applyBorder="1" applyAlignment="1"/>
    <xf numFmtId="0" fontId="22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12" xfId="0" applyFont="1" applyBorder="1"/>
    <xf numFmtId="2" fontId="20" fillId="0" borderId="12" xfId="0" applyNumberFormat="1" applyFont="1" applyBorder="1"/>
    <xf numFmtId="0" fontId="20" fillId="0" borderId="14" xfId="0" applyFont="1" applyBorder="1"/>
    <xf numFmtId="0" fontId="20" fillId="0" borderId="14" xfId="0" applyFont="1" applyBorder="1" applyAlignment="1"/>
    <xf numFmtId="164" fontId="20" fillId="0" borderId="12" xfId="0" applyNumberFormat="1" applyFont="1" applyBorder="1" applyAlignment="1"/>
    <xf numFmtId="14" fontId="21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21" fillId="0" borderId="0" xfId="0" applyFont="1" applyBorder="1"/>
    <xf numFmtId="0" fontId="19" fillId="0" borderId="0" xfId="0" applyFont="1" applyBorder="1" applyAlignment="1">
      <alignment horizontal="right"/>
    </xf>
    <xf numFmtId="164" fontId="20" fillId="0" borderId="0" xfId="0" applyNumberFormat="1" applyFont="1" applyBorder="1" applyAlignment="1">
      <alignment horizontal="right"/>
    </xf>
    <xf numFmtId="164" fontId="20" fillId="0" borderId="0" xfId="0" applyNumberFormat="1" applyFont="1" applyBorder="1"/>
    <xf numFmtId="3" fontId="20" fillId="0" borderId="0" xfId="0" applyNumberFormat="1" applyFont="1" applyBorder="1"/>
    <xf numFmtId="2" fontId="20" fillId="0" borderId="0" xfId="0" applyNumberFormat="1" applyFont="1" applyBorder="1"/>
    <xf numFmtId="2" fontId="20" fillId="0" borderId="0" xfId="0" applyNumberFormat="1" applyFont="1" applyBorder="1" applyAlignment="1"/>
    <xf numFmtId="2" fontId="20" fillId="0" borderId="0" xfId="0" applyNumberFormat="1" applyFont="1" applyBorder="1" applyAlignment="1">
      <alignment horizontal="right"/>
    </xf>
    <xf numFmtId="3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3" fontId="20" fillId="0" borderId="12" xfId="0" applyNumberFormat="1" applyFont="1" applyBorder="1" applyAlignment="1"/>
    <xf numFmtId="0" fontId="20" fillId="0" borderId="12" xfId="0" applyFont="1" applyBorder="1" applyAlignment="1">
      <alignment horizontal="left" indent="3"/>
    </xf>
    <xf numFmtId="0" fontId="20" fillId="0" borderId="12" xfId="0" applyFont="1" applyBorder="1" applyAlignment="1"/>
    <xf numFmtId="0" fontId="20" fillId="0" borderId="0" xfId="0" applyFont="1" applyAlignment="1">
      <alignment horizontal="left" indent="2"/>
    </xf>
    <xf numFmtId="0" fontId="20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24" fillId="0" borderId="0" xfId="0" applyFont="1" applyAlignment="1">
      <alignment horizontal="left" indent="2"/>
    </xf>
    <xf numFmtId="3" fontId="18" fillId="0" borderId="0" xfId="0" applyNumberFormat="1" applyFont="1"/>
    <xf numFmtId="0" fontId="21" fillId="0" borderId="0" xfId="0" applyFont="1" applyAlignment="1">
      <alignment horizontal="center"/>
    </xf>
    <xf numFmtId="0" fontId="20" fillId="0" borderId="10" xfId="0" applyFont="1" applyBorder="1"/>
    <xf numFmtId="0" fontId="21" fillId="0" borderId="11" xfId="0" applyFont="1" applyBorder="1"/>
    <xf numFmtId="0" fontId="20" fillId="0" borderId="11" xfId="0" applyFont="1" applyBorder="1" applyAlignment="1">
      <alignment horizontal="left"/>
    </xf>
    <xf numFmtId="0" fontId="20" fillId="0" borderId="11" xfId="0" applyFont="1" applyBorder="1" applyAlignment="1">
      <alignment horizontal="left" indent="1"/>
    </xf>
    <xf numFmtId="3" fontId="20" fillId="0" borderId="11" xfId="0" applyNumberFormat="1" applyFont="1" applyBorder="1" applyAlignment="1">
      <alignment horizontal="right"/>
    </xf>
    <xf numFmtId="0" fontId="20" fillId="0" borderId="15" xfId="0" applyFont="1" applyBorder="1" applyAlignment="1">
      <alignment horizontal="left"/>
    </xf>
    <xf numFmtId="3" fontId="20" fillId="0" borderId="15" xfId="0" applyNumberFormat="1" applyFont="1" applyBorder="1" applyAlignment="1">
      <alignment horizontal="right"/>
    </xf>
    <xf numFmtId="3" fontId="20" fillId="0" borderId="11" xfId="0" applyNumberFormat="1" applyFont="1" applyBorder="1"/>
    <xf numFmtId="0" fontId="20" fillId="0" borderId="11" xfId="0" applyFont="1" applyBorder="1" applyAlignment="1">
      <alignment horizontal="left" indent="2"/>
    </xf>
    <xf numFmtId="0" fontId="20" fillId="0" borderId="11" xfId="0" applyFont="1" applyBorder="1"/>
    <xf numFmtId="0" fontId="21" fillId="0" borderId="11" xfId="0" applyFont="1" applyBorder="1" applyAlignment="1">
      <alignment horizontal="left"/>
    </xf>
    <xf numFmtId="0" fontId="20" fillId="0" borderId="11" xfId="0" applyFont="1" applyBorder="1" applyAlignment="1">
      <alignment horizontal="right"/>
    </xf>
    <xf numFmtId="0" fontId="20" fillId="0" borderId="11" xfId="0" applyFont="1" applyBorder="1" applyAlignment="1">
      <alignment horizontal="left" wrapText="1"/>
    </xf>
    <xf numFmtId="166" fontId="20" fillId="0" borderId="11" xfId="0" applyNumberFormat="1" applyFont="1" applyBorder="1" applyAlignment="1">
      <alignment horizontal="right"/>
    </xf>
    <xf numFmtId="164" fontId="20" fillId="0" borderId="11" xfId="0" applyNumberFormat="1" applyFont="1" applyBorder="1" applyAlignment="1">
      <alignment horizontal="right"/>
    </xf>
    <xf numFmtId="0" fontId="24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center"/>
    </xf>
    <xf numFmtId="165" fontId="20" fillId="0" borderId="11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11" xfId="0" applyFont="1" applyBorder="1" applyAlignment="1"/>
    <xf numFmtId="3" fontId="20" fillId="0" borderId="11" xfId="0" applyNumberFormat="1" applyFont="1" applyBorder="1" applyAlignment="1">
      <alignment horizontal="left" indent="1"/>
    </xf>
    <xf numFmtId="3" fontId="20" fillId="0" borderId="11" xfId="0" applyNumberFormat="1" applyFont="1" applyBorder="1" applyAlignment="1">
      <alignment horizontal="left" indent="2"/>
    </xf>
    <xf numFmtId="0" fontId="20" fillId="0" borderId="0" xfId="0" applyFont="1" applyBorder="1" applyAlignment="1">
      <alignment horizontal="right"/>
    </xf>
    <xf numFmtId="3" fontId="20" fillId="0" borderId="0" xfId="0" applyNumberFormat="1" applyFont="1" applyBorder="1"/>
    <xf numFmtId="0" fontId="20" fillId="0" borderId="10" xfId="0" applyFont="1" applyBorder="1" applyAlignment="1"/>
    <xf numFmtId="0" fontId="21" fillId="0" borderId="11" xfId="0" applyFont="1" applyBorder="1" applyAlignment="1"/>
    <xf numFmtId="0" fontId="21" fillId="0" borderId="11" xfId="0" applyFont="1" applyBorder="1" applyAlignment="1">
      <alignment horizontal="left" indent="1"/>
    </xf>
    <xf numFmtId="3" fontId="18" fillId="0" borderId="0" xfId="0" applyNumberFormat="1" applyFont="1" applyBorder="1"/>
    <xf numFmtId="0" fontId="20" fillId="0" borderId="0" xfId="0" applyFont="1" applyAlignment="1">
      <alignment vertical="top" wrapText="1"/>
    </xf>
    <xf numFmtId="0" fontId="20" fillId="0" borderId="0" xfId="0" applyFont="1" applyBorder="1" applyAlignment="1">
      <alignment horizontal="left"/>
    </xf>
    <xf numFmtId="0" fontId="21" fillId="0" borderId="12" xfId="0" applyFont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Fill="1"/>
    <xf numFmtId="14" fontId="27" fillId="33" borderId="0" xfId="0" applyNumberFormat="1" applyFont="1" applyFill="1"/>
    <xf numFmtId="0" fontId="27" fillId="0" borderId="0" xfId="0" applyFont="1"/>
    <xf numFmtId="0" fontId="27" fillId="34" borderId="0" xfId="0" applyFont="1" applyFill="1"/>
    <xf numFmtId="0" fontId="0" fillId="0" borderId="0" xfId="0" applyFill="1"/>
    <xf numFmtId="0" fontId="27" fillId="33" borderId="0" xfId="0" applyFont="1" applyFill="1"/>
    <xf numFmtId="0" fontId="27" fillId="0" borderId="0" xfId="0" applyFont="1" applyFill="1"/>
    <xf numFmtId="168" fontId="28" fillId="34" borderId="0" xfId="0" quotePrefix="1" applyNumberFormat="1" applyFont="1" applyFill="1" applyAlignment="1">
      <alignment horizontal="right"/>
    </xf>
    <xf numFmtId="1" fontId="29" fillId="34" borderId="16" xfId="0" applyNumberFormat="1" applyFont="1" applyFill="1" applyBorder="1"/>
    <xf numFmtId="164" fontId="29" fillId="34" borderId="16" xfId="0" applyNumberFormat="1" applyFont="1" applyFill="1" applyBorder="1"/>
    <xf numFmtId="166" fontId="29" fillId="34" borderId="16" xfId="0" applyNumberFormat="1" applyFont="1" applyFill="1" applyBorder="1"/>
    <xf numFmtId="0" fontId="0" fillId="34" borderId="0" xfId="0" applyFill="1"/>
    <xf numFmtId="0" fontId="0" fillId="0" borderId="0" xfId="0" quotePrefix="1"/>
    <xf numFmtId="166" fontId="29" fillId="34" borderId="0" xfId="0" applyNumberFormat="1" applyFont="1" applyFill="1" applyBorder="1"/>
    <xf numFmtId="22" fontId="0" fillId="0" borderId="0" xfId="0" applyNumberFormat="1"/>
    <xf numFmtId="0" fontId="20" fillId="0" borderId="0" xfId="0" applyFont="1" applyAlignment="1"/>
    <xf numFmtId="0" fontId="20" fillId="0" borderId="0" xfId="0" applyFont="1" applyBorder="1" applyAlignment="1">
      <alignment horizontal="left"/>
    </xf>
    <xf numFmtId="0" fontId="25" fillId="0" borderId="0" xfId="0" applyFont="1"/>
    <xf numFmtId="1" fontId="29" fillId="34" borderId="0" xfId="0" applyNumberFormat="1" applyFont="1" applyFill="1" applyBorder="1"/>
    <xf numFmtId="0" fontId="19" fillId="35" borderId="0" xfId="0" applyFont="1" applyFill="1" applyBorder="1" applyAlignment="1">
      <alignment vertical="center"/>
    </xf>
    <xf numFmtId="0" fontId="0" fillId="35" borderId="0" xfId="0" applyFill="1"/>
    <xf numFmtId="166" fontId="29" fillId="35" borderId="0" xfId="0" applyNumberFormat="1" applyFont="1" applyFill="1" applyBorder="1"/>
    <xf numFmtId="0" fontId="27" fillId="35" borderId="0" xfId="0" applyFont="1" applyFill="1"/>
    <xf numFmtId="0" fontId="22" fillId="35" borderId="0" xfId="0" applyFont="1" applyFill="1" applyBorder="1" applyAlignment="1"/>
    <xf numFmtId="0" fontId="18" fillId="35" borderId="0" xfId="0" applyFont="1" applyFill="1" applyBorder="1" applyAlignment="1">
      <alignment vertical="center"/>
    </xf>
    <xf numFmtId="0" fontId="19" fillId="35" borderId="0" xfId="0" applyFont="1" applyFill="1" applyBorder="1" applyAlignment="1"/>
    <xf numFmtId="0" fontId="18" fillId="35" borderId="0" xfId="0" applyFont="1" applyFill="1" applyBorder="1" applyAlignment="1"/>
    <xf numFmtId="0" fontId="18" fillId="35" borderId="0" xfId="0" applyFont="1" applyFill="1" applyBorder="1" applyAlignment="1">
      <alignment wrapText="1"/>
    </xf>
    <xf numFmtId="0" fontId="19" fillId="36" borderId="0" xfId="0" applyFont="1" applyFill="1" applyBorder="1" applyAlignment="1"/>
    <xf numFmtId="0" fontId="0" fillId="36" borderId="0" xfId="0" applyFill="1"/>
    <xf numFmtId="0" fontId="22" fillId="36" borderId="0" xfId="0" applyFont="1" applyFill="1" applyBorder="1" applyAlignment="1"/>
    <xf numFmtId="0" fontId="18" fillId="36" borderId="0" xfId="0" applyFont="1" applyFill="1" applyBorder="1" applyAlignment="1"/>
    <xf numFmtId="0" fontId="19" fillId="36" borderId="0" xfId="0" applyFont="1" applyFill="1" applyBorder="1" applyAlignment="1">
      <alignment vertical="center"/>
    </xf>
    <xf numFmtId="0" fontId="27" fillId="36" borderId="0" xfId="0" applyFont="1" applyFill="1"/>
    <xf numFmtId="0" fontId="22" fillId="36" borderId="0" xfId="0" applyFont="1" applyFill="1" applyBorder="1" applyAlignment="1">
      <alignment vertical="center"/>
    </xf>
    <xf numFmtId="0" fontId="18" fillId="36" borderId="0" xfId="0" applyFont="1" applyFill="1" applyBorder="1" applyAlignment="1">
      <alignment vertical="center"/>
    </xf>
    <xf numFmtId="2" fontId="31" fillId="0" borderId="12" xfId="0" applyNumberFormat="1" applyFont="1" applyBorder="1"/>
    <xf numFmtId="0" fontId="32" fillId="34" borderId="0" xfId="0" applyFont="1" applyFill="1"/>
    <xf numFmtId="166" fontId="29" fillId="36" borderId="0" xfId="0" applyNumberFormat="1" applyFont="1" applyFill="1" applyBorder="1"/>
    <xf numFmtId="164" fontId="29" fillId="34" borderId="0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 applyBorder="1" applyAlignment="1">
      <alignment horizontal="left" indent="1"/>
    </xf>
    <xf numFmtId="3" fontId="20" fillId="0" borderId="12" xfId="0" applyNumberFormat="1" applyFont="1" applyBorder="1" applyAlignment="1">
      <alignment horizontal="left" indent="1"/>
    </xf>
    <xf numFmtId="3" fontId="20" fillId="0" borderId="12" xfId="0" applyNumberFormat="1" applyFont="1" applyBorder="1" applyAlignment="1">
      <alignment horizontal="left" indent="2"/>
    </xf>
    <xf numFmtId="3" fontId="20" fillId="0" borderId="10" xfId="0" applyNumberFormat="1" applyFont="1" applyBorder="1" applyAlignment="1">
      <alignment horizontal="left" indent="1"/>
    </xf>
    <xf numFmtId="2" fontId="20" fillId="0" borderId="10" xfId="0" applyNumberFormat="1" applyFont="1" applyBorder="1" applyAlignment="1">
      <alignment horizontal="right"/>
    </xf>
    <xf numFmtId="0" fontId="21" fillId="0" borderId="12" xfId="0" applyFont="1" applyBorder="1" applyAlignment="1">
      <alignment horizontal="right"/>
    </xf>
    <xf numFmtId="165" fontId="20" fillId="0" borderId="12" xfId="0" applyNumberFormat="1" applyFont="1" applyBorder="1" applyAlignment="1">
      <alignment horizontal="right"/>
    </xf>
    <xf numFmtId="2" fontId="20" fillId="0" borderId="12" xfId="0" applyNumberFormat="1" applyFont="1" applyBorder="1" applyAlignment="1">
      <alignment horizontal="right"/>
    </xf>
    <xf numFmtId="164" fontId="20" fillId="0" borderId="12" xfId="0" applyNumberFormat="1" applyFont="1" applyBorder="1" applyAlignment="1">
      <alignment horizontal="right"/>
    </xf>
    <xf numFmtId="0" fontId="21" fillId="0" borderId="12" xfId="0" applyFont="1" applyBorder="1" applyAlignment="1">
      <alignment horizontal="left" indent="1"/>
    </xf>
    <xf numFmtId="0" fontId="20" fillId="0" borderId="12" xfId="0" applyFont="1" applyBorder="1" applyAlignment="1">
      <alignment horizontal="right"/>
    </xf>
    <xf numFmtId="165" fontId="20" fillId="0" borderId="12" xfId="0" quotePrefix="1" applyNumberFormat="1" applyFont="1" applyBorder="1" applyAlignment="1">
      <alignment horizontal="right"/>
    </xf>
    <xf numFmtId="165" fontId="33" fillId="0" borderId="12" xfId="0" quotePrefix="1" applyNumberFormat="1" applyFont="1" applyBorder="1" applyAlignment="1">
      <alignment horizontal="right"/>
    </xf>
    <xf numFmtId="166" fontId="20" fillId="0" borderId="12" xfId="0" applyNumberFormat="1" applyFont="1" applyBorder="1" applyAlignment="1">
      <alignment horizontal="right"/>
    </xf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0" fillId="0" borderId="12" xfId="0" applyFont="1" applyBorder="1" applyAlignment="1">
      <alignment horizontal="left" wrapText="1"/>
    </xf>
    <xf numFmtId="167" fontId="20" fillId="0" borderId="12" xfId="0" applyNumberFormat="1" applyFont="1" applyBorder="1" applyAlignment="1">
      <alignment horizontal="right"/>
    </xf>
    <xf numFmtId="1" fontId="20" fillId="0" borderId="12" xfId="0" applyNumberFormat="1" applyFont="1" applyBorder="1" applyAlignment="1">
      <alignment horizontal="right"/>
    </xf>
    <xf numFmtId="0" fontId="22" fillId="0" borderId="0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14" fontId="27" fillId="33" borderId="0" xfId="0" applyNumberFormat="1" applyFont="1" applyFill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34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26" fillId="0" borderId="0" xfId="0" applyNumberFormat="1" applyFont="1" applyFill="1" applyAlignment="1">
      <alignment vertical="center"/>
    </xf>
    <xf numFmtId="0" fontId="27" fillId="33" borderId="0" xfId="0" applyFont="1" applyFill="1" applyAlignment="1">
      <alignment vertical="center"/>
    </xf>
    <xf numFmtId="0" fontId="0" fillId="0" borderId="12" xfId="0" applyFill="1" applyBorder="1"/>
    <xf numFmtId="167" fontId="20" fillId="0" borderId="12" xfId="0" applyNumberFormat="1" applyFont="1" applyBorder="1"/>
    <xf numFmtId="0" fontId="25" fillId="33" borderId="0" xfId="0" applyFont="1" applyFill="1"/>
    <xf numFmtId="2" fontId="29" fillId="34" borderId="16" xfId="0" applyNumberFormat="1" applyFont="1" applyFill="1" applyBorder="1"/>
    <xf numFmtId="2" fontId="27" fillId="0" borderId="0" xfId="0" applyNumberFormat="1" applyFont="1"/>
    <xf numFmtId="2" fontId="27" fillId="0" borderId="0" xfId="43" applyNumberFormat="1" applyFont="1"/>
    <xf numFmtId="2" fontId="27" fillId="34" borderId="0" xfId="0" applyNumberFormat="1" applyFont="1" applyFill="1"/>
    <xf numFmtId="2" fontId="30" fillId="0" borderId="0" xfId="0" applyNumberFormat="1" applyFont="1"/>
    <xf numFmtId="2" fontId="0" fillId="0" borderId="0" xfId="0" applyNumberFormat="1"/>
    <xf numFmtId="2" fontId="29" fillId="34" borderId="0" xfId="0" applyNumberFormat="1" applyFont="1" applyFill="1" applyBorder="1"/>
    <xf numFmtId="2" fontId="29" fillId="35" borderId="0" xfId="0" applyNumberFormat="1" applyFont="1" applyFill="1" applyBorder="1"/>
    <xf numFmtId="2" fontId="27" fillId="35" borderId="0" xfId="0" applyNumberFormat="1" applyFont="1" applyFill="1"/>
    <xf numFmtId="2" fontId="27" fillId="35" borderId="0" xfId="43" applyNumberFormat="1" applyFont="1" applyFill="1"/>
    <xf numFmtId="2" fontId="30" fillId="0" borderId="0" xfId="43" applyNumberFormat="1" applyFont="1"/>
    <xf numFmtId="2" fontId="29" fillId="36" borderId="0" xfId="0" applyNumberFormat="1" applyFont="1" applyFill="1" applyBorder="1"/>
    <xf numFmtId="2" fontId="27" fillId="36" borderId="0" xfId="0" applyNumberFormat="1" applyFont="1" applyFill="1"/>
    <xf numFmtId="2" fontId="27" fillId="36" borderId="0" xfId="43" applyNumberFormat="1" applyFont="1" applyFill="1"/>
    <xf numFmtId="2" fontId="29" fillId="0" borderId="0" xfId="0" applyNumberFormat="1" applyFont="1" applyFill="1" applyBorder="1"/>
    <xf numFmtId="2" fontId="29" fillId="34" borderId="16" xfId="43" applyNumberFormat="1" applyFont="1" applyFill="1" applyBorder="1"/>
    <xf numFmtId="2" fontId="0" fillId="34" borderId="0" xfId="0" applyNumberFormat="1" applyFill="1"/>
    <xf numFmtId="2" fontId="0" fillId="35" borderId="0" xfId="0" applyNumberFormat="1" applyFill="1"/>
    <xf numFmtId="2" fontId="19" fillId="36" borderId="0" xfId="0" applyNumberFormat="1" applyFont="1" applyFill="1" applyBorder="1" applyAlignment="1"/>
    <xf numFmtId="2" fontId="0" fillId="36" borderId="0" xfId="0" applyNumberFormat="1" applyFill="1"/>
    <xf numFmtId="2" fontId="22" fillId="36" borderId="0" xfId="0" applyNumberFormat="1" applyFont="1" applyFill="1" applyBorder="1" applyAlignment="1"/>
    <xf numFmtId="2" fontId="18" fillId="36" borderId="0" xfId="0" applyNumberFormat="1" applyFont="1" applyFill="1" applyBorder="1" applyAlignment="1"/>
    <xf numFmtId="2" fontId="24" fillId="0" borderId="0" xfId="0" applyNumberFormat="1" applyFont="1"/>
    <xf numFmtId="2" fontId="21" fillId="0" borderId="0" xfId="0" applyNumberFormat="1" applyFont="1" applyAlignment="1">
      <alignment horizontal="right"/>
    </xf>
    <xf numFmtId="2" fontId="21" fillId="0" borderId="12" xfId="0" applyNumberFormat="1" applyFont="1" applyBorder="1" applyAlignment="1">
      <alignment horizontal="center"/>
    </xf>
    <xf numFmtId="2" fontId="19" fillId="36" borderId="0" xfId="0" applyNumberFormat="1" applyFont="1" applyFill="1" applyBorder="1" applyAlignment="1">
      <alignment vertical="center"/>
    </xf>
    <xf numFmtId="2" fontId="22" fillId="36" borderId="0" xfId="0" applyNumberFormat="1" applyFont="1" applyFill="1" applyBorder="1" applyAlignment="1">
      <alignment vertical="center"/>
    </xf>
    <xf numFmtId="2" fontId="18" fillId="36" borderId="0" xfId="0" applyNumberFormat="1" applyFont="1" applyFill="1" applyBorder="1" applyAlignment="1">
      <alignment vertical="center"/>
    </xf>
    <xf numFmtId="2" fontId="21" fillId="0" borderId="12" xfId="0" applyNumberFormat="1" applyFont="1" applyBorder="1" applyAlignment="1"/>
    <xf numFmtId="2" fontId="24" fillId="0" borderId="12" xfId="0" applyNumberFormat="1" applyFont="1" applyBorder="1"/>
    <xf numFmtId="2" fontId="32" fillId="34" borderId="0" xfId="0" applyNumberFormat="1" applyFont="1" applyFill="1"/>
    <xf numFmtId="2" fontId="32" fillId="0" borderId="0" xfId="0" applyNumberFormat="1" applyFont="1"/>
    <xf numFmtId="2" fontId="27" fillId="0" borderId="0" xfId="0" applyNumberFormat="1" applyFont="1" applyFill="1"/>
    <xf numFmtId="0" fontId="20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3" fontId="20" fillId="0" borderId="12" xfId="43" applyNumberFormat="1" applyFont="1" applyBorder="1" applyAlignment="1">
      <alignment horizontal="right"/>
    </xf>
    <xf numFmtId="0" fontId="20" fillId="0" borderId="0" xfId="0" applyFont="1" applyAlignment="1">
      <alignment wrapText="1"/>
    </xf>
    <xf numFmtId="0" fontId="20" fillId="0" borderId="12" xfId="0" applyFont="1" applyFill="1" applyBorder="1" applyAlignment="1">
      <alignment horizontal="left"/>
    </xf>
    <xf numFmtId="3" fontId="20" fillId="0" borderId="12" xfId="0" applyNumberFormat="1" applyFont="1" applyFill="1" applyBorder="1"/>
    <xf numFmtId="0" fontId="20" fillId="0" borderId="0" xfId="0" applyFont="1" applyFill="1"/>
    <xf numFmtId="0" fontId="18" fillId="0" borderId="0" xfId="0" applyFont="1" applyFill="1"/>
    <xf numFmtId="165" fontId="20" fillId="0" borderId="12" xfId="0" applyNumberFormat="1" applyFont="1" applyFill="1" applyBorder="1"/>
    <xf numFmtId="3" fontId="29" fillId="0" borderId="12" xfId="0" applyNumberFormat="1" applyFont="1" applyBorder="1" applyAlignment="1">
      <alignment horizontal="right"/>
    </xf>
    <xf numFmtId="165" fontId="29" fillId="0" borderId="12" xfId="0" applyNumberFormat="1" applyFont="1" applyBorder="1" applyAlignment="1">
      <alignment horizontal="right"/>
    </xf>
    <xf numFmtId="3" fontId="29" fillId="0" borderId="12" xfId="0" applyNumberFormat="1" applyFont="1" applyBorder="1" applyAlignment="1">
      <alignment horizontal="left" indent="1"/>
    </xf>
    <xf numFmtId="3" fontId="29" fillId="0" borderId="12" xfId="0" applyNumberFormat="1" applyFont="1" applyBorder="1" applyAlignment="1">
      <alignment horizontal="left" indent="2"/>
    </xf>
    <xf numFmtId="0" fontId="20" fillId="0" borderId="0" xfId="0" applyFont="1" applyAlignment="1">
      <alignment vertical="top"/>
    </xf>
    <xf numFmtId="3" fontId="20" fillId="0" borderId="0" xfId="0" applyNumberFormat="1" applyFont="1" applyBorder="1" applyAlignment="1">
      <alignment vertical="top"/>
    </xf>
    <xf numFmtId="0" fontId="22" fillId="0" borderId="0" xfId="0" applyFont="1" applyBorder="1" applyAlignment="1">
      <alignment horizontal="left" vertical="center" wrapText="1"/>
    </xf>
  </cellXfs>
  <cellStyles count="4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43" builtinId="3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te 2" xfId="38"/>
    <cellStyle name="Output 2" xfId="39"/>
    <cellStyle name="Percent 2" xfId="44"/>
    <cellStyle name="Title" xfId="40" builtinId="15" customBuiltin="1"/>
    <cellStyle name="Total 2" xfId="41"/>
    <cellStyle name="Warning Text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Fastmarkets RISI Primary Color Palette">
      <a:dk1>
        <a:srgbClr val="323232"/>
      </a:dk1>
      <a:lt1>
        <a:srgbClr val="FFFFFF"/>
      </a:lt1>
      <a:dk2>
        <a:srgbClr val="6F0791"/>
      </a:dk2>
      <a:lt2>
        <a:srgbClr val="ECECEC"/>
      </a:lt2>
      <a:accent1>
        <a:srgbClr val="6F0791"/>
      </a:accent1>
      <a:accent2>
        <a:srgbClr val="323232"/>
      </a:accent2>
      <a:accent3>
        <a:srgbClr val="8C8C8C"/>
      </a:accent3>
      <a:accent4>
        <a:srgbClr val="ECECEC"/>
      </a:accent4>
      <a:accent5>
        <a:srgbClr val="FFFFFF"/>
      </a:accent5>
      <a:accent6>
        <a:srgbClr val="FFFFFF"/>
      </a:accent6>
      <a:hlink>
        <a:srgbClr val="6F0791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0"/>
  <sheetViews>
    <sheetView showGridLines="0" zoomScale="80" zoomScaleNormal="80" workbookViewId="0">
      <pane xSplit="1" ySplit="5" topLeftCell="B555" activePane="bottomRight" state="frozen"/>
      <selection pane="topRight"/>
      <selection pane="bottomLeft"/>
      <selection pane="bottomRight" activeCell="C538" sqref="C538"/>
    </sheetView>
  </sheetViews>
  <sheetFormatPr defaultRowHeight="12.75" x14ac:dyDescent="0.2"/>
  <cols>
    <col min="1" max="1" width="30.42578125" style="127" customWidth="1"/>
    <col min="2" max="2" width="24.28515625" style="125" customWidth="1"/>
    <col min="3" max="4" width="10" style="126" customWidth="1"/>
    <col min="5" max="12" width="10" style="125" customWidth="1"/>
    <col min="13" max="14" width="10" style="126" customWidth="1"/>
    <col min="15" max="18" width="10" style="125" customWidth="1"/>
    <col min="19" max="21" width="10" customWidth="1"/>
  </cols>
  <sheetData>
    <row r="1" spans="1:21" x14ac:dyDescent="0.2">
      <c r="A1" s="123"/>
      <c r="B1" s="124">
        <v>44013</v>
      </c>
      <c r="C1" s="124">
        <v>44927</v>
      </c>
      <c r="D1" s="124"/>
      <c r="E1" s="140" t="s">
        <v>263</v>
      </c>
      <c r="F1" s="140"/>
      <c r="G1" s="140"/>
    </row>
    <row r="2" spans="1:21" s="194" customFormat="1" x14ac:dyDescent="0.2">
      <c r="A2" s="189"/>
      <c r="B2" s="190">
        <v>43101</v>
      </c>
      <c r="C2" s="190">
        <v>46388</v>
      </c>
      <c r="D2" s="190"/>
      <c r="E2" s="191" t="s">
        <v>214</v>
      </c>
      <c r="F2" s="191" t="s">
        <v>155</v>
      </c>
      <c r="G2" s="191"/>
      <c r="H2" s="191"/>
      <c r="I2" s="192"/>
      <c r="J2" s="192"/>
      <c r="K2" s="192"/>
      <c r="L2" s="192"/>
      <c r="M2" s="193"/>
      <c r="N2" s="193"/>
      <c r="O2" s="192"/>
      <c r="P2" s="192"/>
      <c r="Q2" s="192"/>
      <c r="R2" s="192"/>
    </row>
    <row r="3" spans="1:21" s="194" customFormat="1" x14ac:dyDescent="0.2">
      <c r="A3" s="195"/>
      <c r="B3" s="190">
        <v>42370</v>
      </c>
      <c r="C3" s="190">
        <v>46388</v>
      </c>
      <c r="D3" s="190"/>
      <c r="E3" s="191" t="s">
        <v>629</v>
      </c>
      <c r="F3" s="191"/>
      <c r="G3" s="191"/>
      <c r="H3" s="192"/>
      <c r="I3" s="192"/>
      <c r="J3" s="192"/>
      <c r="K3" s="192"/>
      <c r="L3" s="192"/>
      <c r="M3" s="193"/>
      <c r="N3" s="193"/>
      <c r="O3" s="192"/>
      <c r="P3" s="192"/>
      <c r="Q3" s="192"/>
      <c r="R3" s="192"/>
    </row>
    <row r="4" spans="1:21" s="194" customFormat="1" x14ac:dyDescent="0.2">
      <c r="A4" s="195"/>
      <c r="B4" s="190"/>
      <c r="C4" s="196">
        <v>2016</v>
      </c>
      <c r="D4" s="196">
        <v>2017</v>
      </c>
      <c r="E4" s="196">
        <v>2018</v>
      </c>
      <c r="F4" s="196">
        <v>2019</v>
      </c>
      <c r="G4" s="196">
        <v>2020</v>
      </c>
      <c r="H4" s="196">
        <v>2021</v>
      </c>
      <c r="I4" s="196">
        <v>2022</v>
      </c>
      <c r="J4" s="196">
        <v>2023</v>
      </c>
      <c r="K4" s="196">
        <v>2024</v>
      </c>
      <c r="L4" s="196">
        <v>2025</v>
      </c>
      <c r="M4" s="196">
        <v>2026</v>
      </c>
      <c r="N4" s="196"/>
      <c r="O4" s="192"/>
      <c r="P4" s="192"/>
      <c r="Q4" s="192"/>
      <c r="R4" s="192"/>
    </row>
    <row r="5" spans="1:21" x14ac:dyDescent="0.2">
      <c r="B5" s="128" t="s">
        <v>156</v>
      </c>
      <c r="C5" s="199" t="s">
        <v>139</v>
      </c>
      <c r="D5" s="199" t="s">
        <v>140</v>
      </c>
      <c r="E5" s="199" t="s">
        <v>971</v>
      </c>
      <c r="F5" s="199" t="s">
        <v>972</v>
      </c>
      <c r="G5" s="199" t="s">
        <v>1460</v>
      </c>
      <c r="H5" s="199" t="s">
        <v>1887</v>
      </c>
      <c r="I5" s="199" t="s">
        <v>1888</v>
      </c>
      <c r="J5" s="199" t="s">
        <v>1889</v>
      </c>
      <c r="K5" s="199" t="s">
        <v>1890</v>
      </c>
      <c r="L5" s="199" t="s">
        <v>1891</v>
      </c>
      <c r="M5" s="128">
        <v>2018</v>
      </c>
      <c r="N5" s="128">
        <v>2019</v>
      </c>
      <c r="O5" s="128">
        <v>2020</v>
      </c>
      <c r="P5" s="128">
        <v>2021</v>
      </c>
      <c r="Q5" s="128">
        <v>2022</v>
      </c>
      <c r="R5" s="128">
        <v>2023</v>
      </c>
      <c r="S5" s="128">
        <v>2024</v>
      </c>
      <c r="T5" s="128">
        <v>2025</v>
      </c>
      <c r="U5" s="128">
        <v>2026</v>
      </c>
    </row>
    <row r="6" spans="1:21" x14ac:dyDescent="0.2">
      <c r="C6" s="130">
        <f>[1]!FAMEData("FAMEDATE",$B$1,$C$1,0,"Quarterly","Across","No Heading","Normal")</f>
        <v>44104</v>
      </c>
      <c r="D6" s="130">
        <v>44196</v>
      </c>
      <c r="E6" s="130">
        <v>44286</v>
      </c>
      <c r="F6" s="130">
        <v>44377</v>
      </c>
      <c r="G6" s="130">
        <v>44469</v>
      </c>
      <c r="H6" s="130">
        <v>44561</v>
      </c>
      <c r="I6" s="130">
        <v>44651</v>
      </c>
      <c r="J6" s="130">
        <v>44742</v>
      </c>
      <c r="K6" s="130">
        <v>44834</v>
      </c>
      <c r="L6" s="130">
        <v>44926</v>
      </c>
      <c r="M6" s="130">
        <f>[1]!FAMEData("FAMEDATE",$B$2,$C$2,0,"annual","Across","No Heading","Normal")</f>
        <v>43465</v>
      </c>
      <c r="N6" s="130">
        <v>43830</v>
      </c>
      <c r="O6" s="130">
        <v>44196</v>
      </c>
      <c r="P6" s="130">
        <v>44561</v>
      </c>
      <c r="Q6" s="130">
        <v>44926</v>
      </c>
      <c r="R6" s="130">
        <v>45291</v>
      </c>
      <c r="S6" s="130">
        <v>45657</v>
      </c>
      <c r="T6" s="130">
        <v>46022</v>
      </c>
      <c r="U6" s="130">
        <v>46387</v>
      </c>
    </row>
    <row r="7" spans="1:21" x14ac:dyDescent="0.2">
      <c r="A7" s="18"/>
      <c r="B7"/>
      <c r="C7" s="133"/>
      <c r="D7" s="200"/>
      <c r="E7" s="201"/>
      <c r="F7" s="201"/>
      <c r="G7" s="201"/>
      <c r="H7" s="201"/>
      <c r="I7" s="201"/>
      <c r="J7" s="201"/>
      <c r="K7" s="201"/>
      <c r="L7" s="201"/>
      <c r="M7" s="200"/>
      <c r="N7" s="200"/>
      <c r="O7" s="202"/>
      <c r="P7" s="202"/>
      <c r="Q7" s="202"/>
      <c r="R7" s="202"/>
      <c r="S7" s="202"/>
      <c r="T7" s="202"/>
      <c r="U7" s="202"/>
    </row>
    <row r="8" spans="1:21" x14ac:dyDescent="0.2">
      <c r="A8" s="139"/>
      <c r="B8"/>
      <c r="C8" s="136"/>
      <c r="D8" s="206"/>
      <c r="E8" s="201"/>
      <c r="F8" s="201"/>
      <c r="G8" s="201"/>
      <c r="H8" s="201"/>
      <c r="I8" s="201"/>
      <c r="J8" s="201"/>
      <c r="K8" s="201"/>
      <c r="L8" s="201"/>
      <c r="M8" s="206"/>
      <c r="N8" s="206"/>
      <c r="O8" s="202"/>
      <c r="P8" s="202"/>
      <c r="Q8" s="202"/>
      <c r="R8" s="202"/>
      <c r="S8" s="202"/>
      <c r="T8" s="202"/>
      <c r="U8" s="202"/>
    </row>
    <row r="9" spans="1:21" x14ac:dyDescent="0.2">
      <c r="A9" s="139"/>
      <c r="B9"/>
      <c r="C9" s="136"/>
      <c r="D9" s="206"/>
      <c r="E9" s="201"/>
      <c r="F9" s="201"/>
      <c r="G9" s="201"/>
      <c r="H9" s="201"/>
      <c r="I9" s="201"/>
      <c r="J9" s="201"/>
      <c r="K9" s="201"/>
      <c r="L9" s="201"/>
      <c r="M9" s="206"/>
      <c r="N9" s="206"/>
      <c r="O9" s="202"/>
      <c r="P9" s="202"/>
      <c r="Q9" s="202"/>
      <c r="R9" s="202"/>
      <c r="S9" s="202"/>
      <c r="T9" s="202"/>
      <c r="U9" s="202"/>
    </row>
    <row r="10" spans="1:21" x14ac:dyDescent="0.2">
      <c r="A10" s="139"/>
      <c r="B10"/>
      <c r="C10" s="136"/>
      <c r="D10" s="206"/>
      <c r="E10" s="201"/>
      <c r="F10" s="201"/>
      <c r="G10" s="201"/>
      <c r="H10" s="201"/>
      <c r="I10" s="201"/>
      <c r="J10" s="201"/>
      <c r="K10" s="201"/>
      <c r="L10" s="201"/>
      <c r="M10" s="206"/>
      <c r="N10" s="206"/>
      <c r="O10" s="202"/>
      <c r="P10" s="202"/>
      <c r="Q10" s="202"/>
      <c r="R10" s="202"/>
      <c r="S10" s="202"/>
      <c r="T10" s="202"/>
      <c r="U10" s="202"/>
    </row>
    <row r="11" spans="1:21" s="143" customFormat="1" x14ac:dyDescent="0.2">
      <c r="A11" s="142" t="s">
        <v>25</v>
      </c>
      <c r="C11" s="144"/>
      <c r="D11" s="207"/>
      <c r="E11" s="208"/>
      <c r="F11" s="208"/>
      <c r="G11" s="208"/>
      <c r="H11" s="208"/>
      <c r="I11" s="208"/>
      <c r="J11" s="208"/>
      <c r="K11" s="208"/>
      <c r="L11" s="208"/>
      <c r="M11" s="207"/>
      <c r="N11" s="207"/>
      <c r="O11" s="209"/>
      <c r="P11" s="209"/>
      <c r="Q11" s="209"/>
      <c r="R11" s="209"/>
      <c r="S11" s="209"/>
      <c r="T11" s="209"/>
      <c r="U11" s="209"/>
    </row>
    <row r="12" spans="1:21" s="143" customFormat="1" ht="15" x14ac:dyDescent="0.25">
      <c r="A12" s="146" t="s">
        <v>59</v>
      </c>
      <c r="C12" s="144"/>
      <c r="D12" s="207"/>
      <c r="E12" s="208"/>
      <c r="F12" s="208"/>
      <c r="G12" s="208"/>
      <c r="H12" s="208"/>
      <c r="I12" s="208"/>
      <c r="J12" s="208"/>
      <c r="K12" s="208"/>
      <c r="L12" s="208"/>
      <c r="M12" s="207"/>
      <c r="N12" s="207"/>
      <c r="O12" s="209"/>
      <c r="P12" s="209"/>
      <c r="Q12" s="209"/>
      <c r="R12" s="209"/>
      <c r="S12" s="209"/>
      <c r="T12" s="209"/>
      <c r="U12" s="209"/>
    </row>
    <row r="13" spans="1:21" s="143" customFormat="1" x14ac:dyDescent="0.2">
      <c r="A13" s="147" t="s">
        <v>60</v>
      </c>
      <c r="C13" s="144"/>
      <c r="D13" s="207"/>
      <c r="E13" s="208"/>
      <c r="F13" s="208"/>
      <c r="G13" s="208"/>
      <c r="H13" s="208"/>
      <c r="I13" s="208"/>
      <c r="J13" s="208"/>
      <c r="K13" s="208"/>
      <c r="L13" s="208"/>
      <c r="M13" s="207"/>
      <c r="N13" s="207"/>
      <c r="O13" s="209"/>
      <c r="P13" s="209"/>
      <c r="Q13" s="209"/>
      <c r="R13" s="209"/>
      <c r="S13" s="209"/>
      <c r="T13" s="209"/>
      <c r="U13" s="209"/>
    </row>
    <row r="14" spans="1:21" x14ac:dyDescent="0.2">
      <c r="A14" s="138"/>
      <c r="B14"/>
      <c r="C14" s="136"/>
      <c r="D14" s="206"/>
      <c r="E14" s="201"/>
      <c r="F14" s="201"/>
      <c r="G14" s="201"/>
      <c r="H14" s="201"/>
      <c r="I14" s="201"/>
      <c r="J14" s="201"/>
      <c r="K14" s="201"/>
      <c r="L14" s="201"/>
      <c r="M14" s="206"/>
      <c r="N14" s="206"/>
      <c r="O14" s="202"/>
      <c r="P14" s="202"/>
      <c r="Q14" s="202"/>
      <c r="R14" s="202"/>
      <c r="S14" s="202"/>
      <c r="T14" s="202"/>
      <c r="U14" s="202"/>
    </row>
    <row r="15" spans="1:21" x14ac:dyDescent="0.2">
      <c r="A15" s="115"/>
      <c r="B15"/>
      <c r="C15" s="136"/>
      <c r="D15" s="206"/>
      <c r="E15" s="201"/>
      <c r="F15" s="201"/>
      <c r="G15" s="201"/>
      <c r="H15" s="201"/>
      <c r="I15" s="201"/>
      <c r="J15" s="201"/>
      <c r="K15" s="201"/>
      <c r="L15" s="201"/>
      <c r="M15" s="206"/>
      <c r="N15" s="206"/>
      <c r="O15" s="202"/>
      <c r="P15" s="202"/>
      <c r="Q15" s="202"/>
      <c r="R15" s="202"/>
      <c r="S15" s="202"/>
      <c r="T15" s="202"/>
      <c r="U15" s="202"/>
    </row>
    <row r="16" spans="1:21" x14ac:dyDescent="0.2">
      <c r="A16" s="116"/>
      <c r="B16"/>
      <c r="C16" s="136"/>
      <c r="D16" s="206"/>
      <c r="E16" s="201"/>
      <c r="F16" s="201"/>
      <c r="G16" s="201"/>
      <c r="H16" s="201"/>
      <c r="I16" s="201"/>
      <c r="J16" s="201"/>
      <c r="K16" s="201"/>
      <c r="L16" s="201"/>
      <c r="M16" s="206"/>
      <c r="N16" s="206"/>
      <c r="O16" s="202"/>
      <c r="P16" s="202"/>
      <c r="Q16" s="202"/>
      <c r="R16" s="202"/>
      <c r="S16" s="202"/>
      <c r="T16" s="202"/>
      <c r="U16" s="202"/>
    </row>
    <row r="17" spans="1:21" x14ac:dyDescent="0.2">
      <c r="A17" s="110" t="s">
        <v>61</v>
      </c>
      <c r="B17" t="s">
        <v>354</v>
      </c>
      <c r="C17" s="131">
        <f>[1]!FAMEData($B$5&amp;B17,$B$1,$C$1, 0,"Quarterly", "Across", "No Heading", "Normal")</f>
        <v>2921.2380334364798</v>
      </c>
      <c r="D17" s="200">
        <v>3045.3784496347298</v>
      </c>
      <c r="E17" s="201">
        <v>3040.4522280992201</v>
      </c>
      <c r="F17" s="201">
        <v>3173.2738519603499</v>
      </c>
      <c r="G17" s="201">
        <v>3162.7567203040999</v>
      </c>
      <c r="H17" s="201">
        <v>3154.4990438844602</v>
      </c>
      <c r="I17" s="201">
        <v>3178.5936680059999</v>
      </c>
      <c r="J17" s="201">
        <v>3162.8745594337302</v>
      </c>
      <c r="K17" s="201">
        <v>3116.3038060112399</v>
      </c>
      <c r="L17" s="201">
        <v>3087.1192750925402</v>
      </c>
      <c r="M17" s="200">
        <f>[1]!FAMEData("$eval_opt(""convert("&amp;$B$5&amp;B17&amp;", annual, discrete, sum)"" , ""convert automatic off"")", $B$2, $C$2, 0,"annual", "Across", "No Heading", "Normal")</f>
        <v>17900.57375598545</v>
      </c>
      <c r="N17" s="200">
        <v>15596.936503909079</v>
      </c>
      <c r="O17" s="201">
        <v>12157.609727102499</v>
      </c>
      <c r="P17" s="201">
        <v>12530.98184424813</v>
      </c>
      <c r="Q17" s="201">
        <v>12544.891308543511</v>
      </c>
      <c r="R17" s="201">
        <v>12016.797976242671</v>
      </c>
      <c r="S17" s="201">
        <v>11499.827293980748</v>
      </c>
      <c r="T17" s="201">
        <v>10989.69294267752</v>
      </c>
      <c r="U17" s="201">
        <v>10527.085106106051</v>
      </c>
    </row>
    <row r="18" spans="1:21" x14ac:dyDescent="0.2">
      <c r="A18" s="88" t="s">
        <v>36</v>
      </c>
      <c r="B18" t="str">
        <f>"annpct(nagpmt'"&amp;B17&amp;")"</f>
        <v>annpct(nagpmt'prwapc_nam)</v>
      </c>
      <c r="C18" s="132">
        <f>[1]!FAMEData(B18,$B$1,$C$1, 0,"Quarterly", "Across", "No Heading", "Normal")</f>
        <v>71.971276754213179</v>
      </c>
      <c r="D18" s="200">
        <v>18.112889783833396</v>
      </c>
      <c r="E18" s="201">
        <v>-0.64547398304865733</v>
      </c>
      <c r="F18" s="201">
        <v>18.652659217487514</v>
      </c>
      <c r="G18" s="201">
        <v>-1.3191375756049581</v>
      </c>
      <c r="H18" s="201">
        <v>-1.0402814144716805</v>
      </c>
      <c r="I18" s="201">
        <v>3.0904547085279748</v>
      </c>
      <c r="J18" s="201">
        <v>-1.9634958756042444</v>
      </c>
      <c r="K18" s="201">
        <v>-5.7608656127112772</v>
      </c>
      <c r="L18" s="201">
        <v>-3.6937489795548069</v>
      </c>
      <c r="M18" s="206"/>
      <c r="N18" s="206">
        <f>(N17/M17-1)*100</f>
        <v>-12.869069357657315</v>
      </c>
      <c r="O18" s="210">
        <f t="shared" ref="O18" si="0">(O17/N17-1)*100</f>
        <v>-22.051296906572503</v>
      </c>
      <c r="P18" s="210">
        <f t="shared" ref="P18" si="1">(P17/O17-1)*100</f>
        <v>3.0710980655456188</v>
      </c>
      <c r="Q18" s="210">
        <f t="shared" ref="Q18" si="2">(Q17/P17-1)*100</f>
        <v>0.11100059411357499</v>
      </c>
      <c r="R18" s="210">
        <f t="shared" ref="R18" si="3">(R17/Q17-1)*100</f>
        <v>-4.2096285995016132</v>
      </c>
      <c r="S18" s="210">
        <f t="shared" ref="S18" si="4">(S17/R17-1)*100</f>
        <v>-4.3020668507865345</v>
      </c>
      <c r="T18" s="210">
        <f t="shared" ref="T18" si="5">(T17/S17-1)*100</f>
        <v>-4.4360175006301406</v>
      </c>
      <c r="U18" s="210">
        <f t="shared" ref="U18" si="6">(U17/T17-1)*100</f>
        <v>-4.2094700824166997</v>
      </c>
    </row>
    <row r="19" spans="1:21" x14ac:dyDescent="0.2">
      <c r="A19" s="117"/>
      <c r="B19"/>
      <c r="C19" s="136"/>
      <c r="D19" s="206"/>
      <c r="E19" s="201"/>
      <c r="F19" s="201"/>
      <c r="G19" s="201"/>
      <c r="H19" s="201"/>
      <c r="I19" s="201"/>
      <c r="J19" s="201"/>
      <c r="K19" s="201"/>
      <c r="L19" s="201"/>
      <c r="M19" s="206"/>
      <c r="N19" s="206"/>
      <c r="O19" s="202"/>
      <c r="P19" s="202"/>
      <c r="Q19" s="202"/>
      <c r="R19" s="202"/>
      <c r="S19" s="202"/>
      <c r="T19" s="202"/>
      <c r="U19" s="202"/>
    </row>
    <row r="20" spans="1:21" x14ac:dyDescent="0.2">
      <c r="A20" s="88" t="s">
        <v>62</v>
      </c>
      <c r="B20" t="s">
        <v>355</v>
      </c>
      <c r="C20" s="131">
        <f>[1]!FAMEData($B$5&amp;B20,$B$1,$C$1, 0,"Quarterly", "Across", "No Heading", "Normal")</f>
        <v>294.02824567229698</v>
      </c>
      <c r="D20" s="200">
        <v>303.96818344732901</v>
      </c>
      <c r="E20" s="201">
        <v>289.81286394780699</v>
      </c>
      <c r="F20" s="201">
        <v>302.79224968633298</v>
      </c>
      <c r="G20" s="201">
        <v>298.34269942487401</v>
      </c>
      <c r="H20" s="201">
        <v>294.62627524813797</v>
      </c>
      <c r="I20" s="201">
        <v>289.98981179007097</v>
      </c>
      <c r="J20" s="201">
        <v>288.55069696021098</v>
      </c>
      <c r="K20" s="201">
        <v>282.39007251432298</v>
      </c>
      <c r="L20" s="201">
        <v>281.20232910787598</v>
      </c>
      <c r="M20" s="200">
        <f>[1]!FAMEData("$eval_opt(""convert("&amp;$B$5&amp;B20&amp;", annual, discrete, sum)"" , ""convert automatic off"")", $B$2, $C$2, 0,"annual", "Across", "No Heading", "Normal")</f>
        <v>2397.6654254154751</v>
      </c>
      <c r="N20" s="200">
        <v>1900.695896759245</v>
      </c>
      <c r="O20" s="201">
        <v>1258.1129043053638</v>
      </c>
      <c r="P20" s="201">
        <v>1185.5740883071521</v>
      </c>
      <c r="Q20" s="201">
        <v>1142.1329103724811</v>
      </c>
      <c r="R20" s="201">
        <v>1100.738412609041</v>
      </c>
      <c r="S20" s="201">
        <v>1061.0270549867068</v>
      </c>
      <c r="T20" s="201">
        <v>1020.768056273316</v>
      </c>
      <c r="U20" s="201">
        <v>908.81577863130701</v>
      </c>
    </row>
    <row r="21" spans="1:21" x14ac:dyDescent="0.2">
      <c r="A21" s="93" t="s">
        <v>36</v>
      </c>
      <c r="B21" t="str">
        <f>"annpct(nagpmt'"&amp;B20&amp;")"</f>
        <v>annpct(nagpmt'cmeapc_nam)</v>
      </c>
      <c r="C21" s="132">
        <f>[1]!FAMEData(B21,$B$1,$C$1, 0,"Quarterly", "Across", "No Heading", "Normal")</f>
        <v>66.179156200038747</v>
      </c>
      <c r="D21" s="200">
        <v>14.223720418406542</v>
      </c>
      <c r="E21" s="201">
        <v>-17.366124377767925</v>
      </c>
      <c r="F21" s="201">
        <v>19.153933637094507</v>
      </c>
      <c r="G21" s="201">
        <v>-5.7497217731630252</v>
      </c>
      <c r="H21" s="201">
        <v>-4.8904248883648886</v>
      </c>
      <c r="I21" s="201">
        <v>-6.147669968479903</v>
      </c>
      <c r="J21" s="201">
        <v>-1.9703278644428852</v>
      </c>
      <c r="K21" s="201">
        <v>-8.270465587413705</v>
      </c>
      <c r="L21" s="201">
        <v>-1.6718305213456968</v>
      </c>
      <c r="M21" s="206"/>
      <c r="N21" s="206">
        <f>(N20/M20-1)*100</f>
        <v>-20.727225883490963</v>
      </c>
      <c r="O21" s="210">
        <f t="shared" ref="O21" si="7">(O20/N20-1)*100</f>
        <v>-33.807775012799702</v>
      </c>
      <c r="P21" s="210">
        <f t="shared" ref="P21" si="8">(P20/O20-1)*100</f>
        <v>-5.7656841250080193</v>
      </c>
      <c r="Q21" s="210">
        <f t="shared" ref="Q21" si="9">(Q20/P20-1)*100</f>
        <v>-3.6641470459850778</v>
      </c>
      <c r="R21" s="210">
        <f t="shared" ref="R21" si="10">(R20/Q20-1)*100</f>
        <v>-3.6243152953135849</v>
      </c>
      <c r="S21" s="210">
        <f t="shared" ref="S21" si="11">(S20/R20-1)*100</f>
        <v>-3.6077016271475193</v>
      </c>
      <c r="T21" s="210">
        <f t="shared" ref="T21" si="12">(T20/S20-1)*100</f>
        <v>-3.7943423331363801</v>
      </c>
      <c r="U21" s="210">
        <f t="shared" ref="U21" si="13">(U20/T20-1)*100</f>
        <v>-10.967455040739749</v>
      </c>
    </row>
    <row r="22" spans="1:21" x14ac:dyDescent="0.2">
      <c r="A22" s="88" t="s">
        <v>63</v>
      </c>
      <c r="B22" t="s">
        <v>356</v>
      </c>
      <c r="C22" s="131">
        <f>[1]!FAMEData($B$5&amp;B22,$B$1,$C$1, 0,"Quarterly", "Across", "No Heading", "Normal")</f>
        <v>602.30889879858296</v>
      </c>
      <c r="D22" s="200">
        <v>656.39670575251796</v>
      </c>
      <c r="E22" s="201">
        <v>627.64792425332996</v>
      </c>
      <c r="F22" s="201">
        <v>711.87624331646305</v>
      </c>
      <c r="G22" s="201">
        <v>698.29668328139405</v>
      </c>
      <c r="H22" s="201">
        <v>694.80536663027601</v>
      </c>
      <c r="I22" s="201">
        <v>703.18150425795704</v>
      </c>
      <c r="J22" s="201">
        <v>697.34105349424897</v>
      </c>
      <c r="K22" s="201">
        <v>687.05849947739296</v>
      </c>
      <c r="L22" s="201">
        <v>679.04926141349495</v>
      </c>
      <c r="M22" s="200">
        <f>[1]!FAMEData("$eval_opt(""convert("&amp;$B$5&amp;B22&amp;", annual, discrete, sum)"" , ""convert automatic off"")", $B$2, $C$2, 0,"annual", "Across", "No Heading", "Normal")</f>
        <v>4076.6332721046383</v>
      </c>
      <c r="N22" s="200">
        <v>3432.6408975511249</v>
      </c>
      <c r="O22" s="201">
        <v>2644.0201954862227</v>
      </c>
      <c r="P22" s="201">
        <v>2732.6262174814628</v>
      </c>
      <c r="Q22" s="201">
        <v>2766.6303186430941</v>
      </c>
      <c r="R22" s="201">
        <v>2640.099388846073</v>
      </c>
      <c r="S22" s="201">
        <v>2511.965742738379</v>
      </c>
      <c r="T22" s="201">
        <v>2378.7733620972963</v>
      </c>
      <c r="U22" s="201">
        <v>2334.3330933488069</v>
      </c>
    </row>
    <row r="23" spans="1:21" x14ac:dyDescent="0.2">
      <c r="A23" s="93" t="s">
        <v>36</v>
      </c>
      <c r="B23" t="str">
        <f>"annpct(nagpmt'"&amp;B22&amp;")"</f>
        <v>annpct(nagpmt'cfsapc_nam)</v>
      </c>
      <c r="C23" s="132">
        <f>[1]!FAMEData(B23,$B$1,$C$1, 0,"Quarterly", "Across", "No Heading", "Normal")</f>
        <v>46.614912183540731</v>
      </c>
      <c r="D23" s="200">
        <v>41.054989334019304</v>
      </c>
      <c r="E23" s="201">
        <v>-16.401436230289487</v>
      </c>
      <c r="F23" s="201">
        <v>65.483086396108064</v>
      </c>
      <c r="G23" s="201">
        <v>-7.4147257541874803</v>
      </c>
      <c r="H23" s="201">
        <v>-1.9849558363196806</v>
      </c>
      <c r="I23" s="201">
        <v>4.9100511987871984</v>
      </c>
      <c r="J23" s="201">
        <v>-3.2811379710412405</v>
      </c>
      <c r="K23" s="201">
        <v>-5.7689713098560542</v>
      </c>
      <c r="L23" s="201">
        <v>-4.5820111753396544</v>
      </c>
      <c r="M23" s="206"/>
      <c r="N23" s="206">
        <f>(N22/M22-1)*100</f>
        <v>-15.797162304497414</v>
      </c>
      <c r="O23" s="210">
        <f t="shared" ref="O23" si="14">(O22/N22-1)*100</f>
        <v>-22.974168449356615</v>
      </c>
      <c r="P23" s="210">
        <f t="shared" ref="P23" si="15">(P22/O22-1)*100</f>
        <v>3.3511855222023268</v>
      </c>
      <c r="Q23" s="210">
        <f t="shared" ref="Q23" si="16">(Q22/P22-1)*100</f>
        <v>1.2443744023275638</v>
      </c>
      <c r="R23" s="210">
        <f t="shared" ref="R23" si="17">(R22/Q22-1)*100</f>
        <v>-4.5734671865765852</v>
      </c>
      <c r="S23" s="210">
        <f t="shared" ref="S23" si="18">(S22/R22-1)*100</f>
        <v>-4.8533644850278996</v>
      </c>
      <c r="T23" s="210">
        <f t="shared" ref="T23" si="19">(T22/S22-1)*100</f>
        <v>-5.3023167623251544</v>
      </c>
      <c r="U23" s="210">
        <f t="shared" ref="U23" si="20">(U22/T22-1)*100</f>
        <v>-1.8682010424611373</v>
      </c>
    </row>
    <row r="24" spans="1:21" x14ac:dyDescent="0.2">
      <c r="A24" s="88" t="s">
        <v>64</v>
      </c>
      <c r="B24" t="s">
        <v>357</v>
      </c>
      <c r="C24" s="131">
        <f>[1]!FAMEData($B$5&amp;B24,$B$1,$C$1, 0,"Quarterly", "Across", "No Heading", "Normal")</f>
        <v>1577.6811453611899</v>
      </c>
      <c r="D24" s="200">
        <v>1603.70686042015</v>
      </c>
      <c r="E24" s="201">
        <v>1585.58914140263</v>
      </c>
      <c r="F24" s="201">
        <v>1657.25021643692</v>
      </c>
      <c r="G24" s="201">
        <v>1653.86352083923</v>
      </c>
      <c r="H24" s="201">
        <v>1659.19837226349</v>
      </c>
      <c r="I24" s="201">
        <v>1674.36965506754</v>
      </c>
      <c r="J24" s="201">
        <v>1670.15776005456</v>
      </c>
      <c r="K24" s="201">
        <v>1649.79553215599</v>
      </c>
      <c r="L24" s="201">
        <v>1636.51258467807</v>
      </c>
      <c r="M24" s="200">
        <f>[1]!FAMEData("$eval_opt(""convert("&amp;$B$5&amp;B24&amp;", annual, discrete, sum)"" , ""convert automatic off"")", $B$2, $C$2, 0,"annual", "Across", "No Heading", "Normal")</f>
        <v>8373.6958812285302</v>
      </c>
      <c r="N24" s="200">
        <v>7726.2021958403102</v>
      </c>
      <c r="O24" s="201">
        <v>6342.5549215871997</v>
      </c>
      <c r="P24" s="201">
        <v>6555.9012509422701</v>
      </c>
      <c r="Q24" s="201">
        <v>6630.8355319561606</v>
      </c>
      <c r="R24" s="201">
        <v>6373.7617339215303</v>
      </c>
      <c r="S24" s="201">
        <v>6129.3112575796795</v>
      </c>
      <c r="T24" s="201">
        <v>5897.75690030025</v>
      </c>
      <c r="U24" s="201">
        <v>5697.1091047660702</v>
      </c>
    </row>
    <row r="25" spans="1:21" x14ac:dyDescent="0.2">
      <c r="A25" s="93" t="s">
        <v>37</v>
      </c>
      <c r="B25" t="str">
        <f>"annpct(nagpmt'"&amp;B24&amp;")"</f>
        <v>annpct(nagpmt'ufsapc_nam)</v>
      </c>
      <c r="C25" s="132">
        <f>[1]!FAMEData(B25,$B$1,$C$1, 0,"Quarterly", "Across", "No Heading", "Normal")</f>
        <v>85.637818107275365</v>
      </c>
      <c r="D25" s="200">
        <v>6.7635501531009083</v>
      </c>
      <c r="E25" s="201">
        <v>-4.4429566565004821</v>
      </c>
      <c r="F25" s="201">
        <v>19.341003606110583</v>
      </c>
      <c r="G25" s="201">
        <v>-0.81492301173579273</v>
      </c>
      <c r="H25" s="201">
        <v>1.2965325804238605</v>
      </c>
      <c r="I25" s="201">
        <v>3.7079683438992892</v>
      </c>
      <c r="J25" s="201">
        <v>-1.0024140211095565</v>
      </c>
      <c r="K25" s="201">
        <v>-4.7882583321125356</v>
      </c>
      <c r="L25" s="201">
        <v>-3.1818221483788807</v>
      </c>
      <c r="M25" s="206"/>
      <c r="N25" s="206">
        <f>(N24/M24-1)*100</f>
        <v>-7.7324719523158114</v>
      </c>
      <c r="O25" s="210">
        <f t="shared" ref="O25" si="21">(O24/N24-1)*100</f>
        <v>-17.908504581954233</v>
      </c>
      <c r="P25" s="210">
        <f t="shared" ref="P25" si="22">(P24/O24-1)*100</f>
        <v>3.3637285288446783</v>
      </c>
      <c r="Q25" s="210">
        <f t="shared" ref="Q25" si="23">(Q24/P24-1)*100</f>
        <v>1.1430050292950966</v>
      </c>
      <c r="R25" s="210">
        <f t="shared" ref="R25" si="24">(R24/Q24-1)*100</f>
        <v>-3.8769442673658228</v>
      </c>
      <c r="S25" s="210">
        <f t="shared" ref="S25" si="25">(S24/R24-1)*100</f>
        <v>-3.8352622289106186</v>
      </c>
      <c r="T25" s="210">
        <f t="shared" ref="T25" si="26">(T24/S24-1)*100</f>
        <v>-3.777820175033253</v>
      </c>
      <c r="U25" s="210">
        <f t="shared" ref="U25" si="27">(U24/T24-1)*100</f>
        <v>-3.4021035272573719</v>
      </c>
    </row>
    <row r="26" spans="1:21" x14ac:dyDescent="0.2">
      <c r="A26" s="88" t="s">
        <v>65</v>
      </c>
      <c r="B26" t="s">
        <v>358</v>
      </c>
      <c r="C26" s="131">
        <f>[1]!FAMEData($B$5&amp;B26,$B$1,$C$1, 0,"Quarterly", "Across", "No Heading", "Normal")</f>
        <v>447.219743604413</v>
      </c>
      <c r="D26" s="200">
        <v>481.30670001472902</v>
      </c>
      <c r="E26" s="201">
        <v>537.40229849545597</v>
      </c>
      <c r="F26" s="201">
        <v>501.35514252063399</v>
      </c>
      <c r="G26" s="201">
        <v>512.25381675859796</v>
      </c>
      <c r="H26" s="201">
        <v>505.86902974255401</v>
      </c>
      <c r="I26" s="201">
        <v>511.05269689043098</v>
      </c>
      <c r="J26" s="201">
        <v>506.82504892471201</v>
      </c>
      <c r="K26" s="201">
        <v>497.05970186353301</v>
      </c>
      <c r="L26" s="201">
        <v>490.35509989309799</v>
      </c>
      <c r="M26" s="200">
        <f>[1]!FAMEData("$eval_opt(""convert("&amp;$B$5&amp;B26&amp;", annual, discrete, sum)"" , ""convert automatic off"")", $B$2, $C$2, 0,"annual", "Across", "No Heading", "Normal")</f>
        <v>3052.5791772368084</v>
      </c>
      <c r="N26" s="200">
        <v>2537.3975137583902</v>
      </c>
      <c r="O26" s="201">
        <v>1912.9217057237151</v>
      </c>
      <c r="P26" s="201">
        <v>2056.8802875172423</v>
      </c>
      <c r="Q26" s="201">
        <v>2005.2925475717741</v>
      </c>
      <c r="R26" s="201">
        <v>1902.1984408660248</v>
      </c>
      <c r="S26" s="201">
        <v>1797.5232386759799</v>
      </c>
      <c r="T26" s="201">
        <v>1692.3946240066562</v>
      </c>
      <c r="U26" s="201">
        <v>1586.8271293598668</v>
      </c>
    </row>
    <row r="27" spans="1:21" x14ac:dyDescent="0.2">
      <c r="A27" s="93" t="s">
        <v>36</v>
      </c>
      <c r="B27" t="str">
        <f>"annpct(nagpmt'"&amp;B26&amp;")"</f>
        <v>annpct(nagpmt'umeapc_nam)</v>
      </c>
      <c r="C27" s="132">
        <f>[1]!FAMEData(B27,$B$1,$C$1, 0,"Quarterly", "Across", "No Heading", "Normal")</f>
        <v>67.670723389094718</v>
      </c>
      <c r="D27" s="200">
        <v>34.154040070413707</v>
      </c>
      <c r="E27" s="201">
        <v>55.421268490960919</v>
      </c>
      <c r="F27" s="201">
        <v>-24.249794133999593</v>
      </c>
      <c r="G27" s="201">
        <v>8.9830394964353104</v>
      </c>
      <c r="H27" s="201">
        <v>-4.8932030237862829</v>
      </c>
      <c r="I27" s="201">
        <v>4.1622542616489104</v>
      </c>
      <c r="J27" s="201">
        <v>-3.268138348408983</v>
      </c>
      <c r="K27" s="201">
        <v>-7.4871764512939043</v>
      </c>
      <c r="L27" s="201">
        <v>-5.28722395930399</v>
      </c>
      <c r="M27" s="206"/>
      <c r="N27" s="206">
        <f>(N26/M26-1)*100</f>
        <v>-16.876930410852108</v>
      </c>
      <c r="O27" s="210">
        <f t="shared" ref="O27" si="28">(O26/N26-1)*100</f>
        <v>-24.610878061029638</v>
      </c>
      <c r="P27" s="210">
        <f t="shared" ref="P27" si="29">(P26/O26-1)*100</f>
        <v>7.5255867170508806</v>
      </c>
      <c r="Q27" s="210">
        <f t="shared" ref="Q27" si="30">(Q26/P26-1)*100</f>
        <v>-2.5080574819323687</v>
      </c>
      <c r="R27" s="210">
        <f t="shared" ref="R27" si="31">(R26/Q26-1)*100</f>
        <v>-5.1411005756036303</v>
      </c>
      <c r="S27" s="210">
        <f t="shared" ref="S27" si="32">(S26/R26-1)*100</f>
        <v>-5.5028539578861668</v>
      </c>
      <c r="T27" s="210">
        <f t="shared" ref="T27" si="33">(T26/S26-1)*100</f>
        <v>-5.8485260389044775</v>
      </c>
      <c r="U27" s="210">
        <f t="shared" ref="U27" si="34">(U26/T26-1)*100</f>
        <v>-6.2377588033731612</v>
      </c>
    </row>
    <row r="28" spans="1:21" x14ac:dyDescent="0.2">
      <c r="A28" s="110"/>
      <c r="B28"/>
      <c r="C28" s="136"/>
      <c r="D28" s="206"/>
      <c r="E28" s="201"/>
      <c r="F28" s="201"/>
      <c r="G28" s="201"/>
      <c r="H28" s="201"/>
      <c r="I28" s="201"/>
      <c r="J28" s="201"/>
      <c r="K28" s="201"/>
      <c r="L28" s="201"/>
      <c r="M28" s="206"/>
      <c r="N28" s="206"/>
      <c r="O28" s="202"/>
      <c r="P28" s="202"/>
      <c r="Q28" s="202"/>
      <c r="R28" s="202"/>
      <c r="S28" s="202"/>
      <c r="T28" s="202"/>
      <c r="U28" s="202"/>
    </row>
    <row r="29" spans="1:21" x14ac:dyDescent="0.2">
      <c r="A29" s="110" t="s">
        <v>66</v>
      </c>
      <c r="B29" t="s">
        <v>359</v>
      </c>
      <c r="C29" s="131">
        <f>[1]!FAMEData($B$5&amp;B29,$B$1,$C$1, 0,"Quarterly", "Across", "No Heading", "Normal")</f>
        <v>397.55772259999998</v>
      </c>
      <c r="D29" s="200">
        <v>422.423406</v>
      </c>
      <c r="E29" s="201">
        <v>472.3895627</v>
      </c>
      <c r="F29" s="201">
        <v>554.48004830000002</v>
      </c>
      <c r="G29" s="201">
        <v>552.39338753746995</v>
      </c>
      <c r="H29" s="201">
        <v>554.33901948267999</v>
      </c>
      <c r="I29" s="201">
        <v>562.41390981112897</v>
      </c>
      <c r="J29" s="201">
        <v>562.38430688839298</v>
      </c>
      <c r="K29" s="201">
        <v>551.30668611712599</v>
      </c>
      <c r="L29" s="201">
        <v>542.79760219039497</v>
      </c>
      <c r="M29" s="200">
        <f>[1]!FAMEData("$eval_opt(""convert("&amp;$B$5&amp;B29&amp;", annual, discrete, sum)"" , ""convert automatic off"")", $B$2, $C$2, 0,"annual", "Across", "No Heading", "Normal")</f>
        <v>2733.7890910000001</v>
      </c>
      <c r="N29" s="200">
        <v>2651.4272339999998</v>
      </c>
      <c r="O29" s="201">
        <v>1848.2892410999998</v>
      </c>
      <c r="P29" s="201">
        <v>2133.6020180201504</v>
      </c>
      <c r="Q29" s="201">
        <v>2218.9025050070431</v>
      </c>
      <c r="R29" s="201">
        <v>2092.4646106460959</v>
      </c>
      <c r="S29" s="201">
        <v>1975.184426030052</v>
      </c>
      <c r="T29" s="201">
        <v>1871.168302150051</v>
      </c>
      <c r="U29" s="201">
        <v>1775.8243432632041</v>
      </c>
    </row>
    <row r="30" spans="1:21" x14ac:dyDescent="0.2">
      <c r="A30" s="88" t="s">
        <v>62</v>
      </c>
      <c r="B30" t="s">
        <v>360</v>
      </c>
      <c r="C30" s="131">
        <f>[1]!FAMEData($B$5&amp;B30,$B$1,$C$1, 0,"Quarterly", "Across", "No Heading", "Normal")</f>
        <v>106.7566527</v>
      </c>
      <c r="D30" s="200">
        <v>100.276231</v>
      </c>
      <c r="E30" s="201">
        <v>119.9776389</v>
      </c>
      <c r="F30" s="201">
        <v>115.6588275</v>
      </c>
      <c r="G30" s="201">
        <v>114.086248260072</v>
      </c>
      <c r="H30" s="201">
        <v>114.727471581625</v>
      </c>
      <c r="I30" s="201">
        <v>113.502012334634</v>
      </c>
      <c r="J30" s="201">
        <v>113.227293487187</v>
      </c>
      <c r="K30" s="201">
        <v>108.550743874506</v>
      </c>
      <c r="L30" s="201">
        <v>106.688163663528</v>
      </c>
      <c r="M30" s="200">
        <f>[1]!FAMEData("$eval_opt(""convert("&amp;$B$5&amp;B30&amp;", annual, discrete, sum)"" , ""convert automatic off"")", $B$2, $C$2, 0,"annual", "Across", "No Heading", "Normal")</f>
        <v>673.56596720000005</v>
      </c>
      <c r="N30" s="200">
        <v>609.48703120000005</v>
      </c>
      <c r="O30" s="201">
        <v>428.19615110000001</v>
      </c>
      <c r="P30" s="201">
        <v>464.450186241697</v>
      </c>
      <c r="Q30" s="201">
        <v>441.96821335985499</v>
      </c>
      <c r="R30" s="201">
        <v>410.79723531706077</v>
      </c>
      <c r="S30" s="201">
        <v>387.976841598242</v>
      </c>
      <c r="T30" s="201">
        <v>363.84231881343885</v>
      </c>
      <c r="U30" s="201">
        <v>310.35147054407969</v>
      </c>
    </row>
    <row r="31" spans="1:21" x14ac:dyDescent="0.2">
      <c r="A31" s="88" t="s">
        <v>63</v>
      </c>
      <c r="B31" t="s">
        <v>361</v>
      </c>
      <c r="C31" s="131">
        <f>[1]!FAMEData($B$5&amp;B31,$B$1,$C$1, 0,"Quarterly", "Across", "No Heading", "Normal")</f>
        <v>136.75464489999999</v>
      </c>
      <c r="D31" s="200">
        <v>129.1620025</v>
      </c>
      <c r="E31" s="201">
        <v>161.28963830000001</v>
      </c>
      <c r="F31" s="201">
        <v>200.9570061</v>
      </c>
      <c r="G31" s="201">
        <v>209.48900498441799</v>
      </c>
      <c r="H31" s="201">
        <v>209.83122072234301</v>
      </c>
      <c r="I31" s="201">
        <v>213.76717729441901</v>
      </c>
      <c r="J31" s="201">
        <v>213.38636236924</v>
      </c>
      <c r="K31" s="201">
        <v>210.23990084008199</v>
      </c>
      <c r="L31" s="201">
        <v>205.75192620828901</v>
      </c>
      <c r="M31" s="200">
        <f>[1]!FAMEData("$eval_opt(""convert("&amp;$B$5&amp;B31&amp;", annual, discrete, sum)"" , ""convert automatic off"")", $B$2, $C$2, 0,"annual", "Across", "No Heading", "Normal")</f>
        <v>989.08283010000002</v>
      </c>
      <c r="N31" s="200">
        <v>919.65991299999996</v>
      </c>
      <c r="O31" s="201">
        <v>690.00342409999996</v>
      </c>
      <c r="P31" s="201">
        <v>781.56687010676103</v>
      </c>
      <c r="Q31" s="201">
        <v>843.14536671202995</v>
      </c>
      <c r="R31" s="201">
        <v>797.96629242287702</v>
      </c>
      <c r="S31" s="201">
        <v>756.12754222910894</v>
      </c>
      <c r="T31" s="201">
        <v>701.13360149777009</v>
      </c>
      <c r="U31" s="201">
        <v>687.44565642863608</v>
      </c>
    </row>
    <row r="32" spans="1:21" x14ac:dyDescent="0.2">
      <c r="A32" s="88" t="s">
        <v>64</v>
      </c>
      <c r="B32" t="s">
        <v>362</v>
      </c>
      <c r="C32" s="131">
        <f>[1]!FAMEData($B$5&amp;B32,$B$1,$C$1, 0,"Quarterly", "Across", "No Heading", "Normal")</f>
        <v>112.11272839999999</v>
      </c>
      <c r="D32" s="200">
        <v>155.70428419999999</v>
      </c>
      <c r="E32" s="201">
        <v>148.4765031</v>
      </c>
      <c r="F32" s="201">
        <v>183.8471055</v>
      </c>
      <c r="G32" s="201">
        <v>178.617260250637</v>
      </c>
      <c r="H32" s="201">
        <v>179.19342420445699</v>
      </c>
      <c r="I32" s="201">
        <v>182.50629240236199</v>
      </c>
      <c r="J32" s="201">
        <v>182.04719584594699</v>
      </c>
      <c r="K32" s="201">
        <v>179.82771300500301</v>
      </c>
      <c r="L32" s="201">
        <v>178.37987172991001</v>
      </c>
      <c r="M32" s="200">
        <f>[1]!FAMEData("$eval_opt(""convert("&amp;$B$5&amp;B32&amp;", annual, discrete, sum)"" , ""convert automatic off"")", $B$2, $C$2, 0,"annual", "Across", "No Heading", "Normal")</f>
        <v>726.33861559999991</v>
      </c>
      <c r="N32" s="200">
        <v>829.02109089999999</v>
      </c>
      <c r="O32" s="201">
        <v>576.24385949999999</v>
      </c>
      <c r="P32" s="201">
        <v>690.13429305509396</v>
      </c>
      <c r="Q32" s="201">
        <v>722.76107298322199</v>
      </c>
      <c r="R32" s="201">
        <v>682.06804817436</v>
      </c>
      <c r="S32" s="201">
        <v>640.542578903047</v>
      </c>
      <c r="T32" s="201">
        <v>625.10615707012994</v>
      </c>
      <c r="U32" s="201">
        <v>608.23671344898298</v>
      </c>
    </row>
    <row r="33" spans="1:21" x14ac:dyDescent="0.2">
      <c r="A33" s="88" t="s">
        <v>65</v>
      </c>
      <c r="B33" t="s">
        <v>363</v>
      </c>
      <c r="C33" s="131">
        <f>[1]!FAMEData($B$5&amp;B33,$B$1,$C$1, 0,"Quarterly", "Across", "No Heading", "Normal")</f>
        <v>41.933696599999998</v>
      </c>
      <c r="D33" s="200">
        <v>37.280888300000001</v>
      </c>
      <c r="E33" s="201">
        <v>42.645782400000002</v>
      </c>
      <c r="F33" s="201">
        <v>54.0171092</v>
      </c>
      <c r="G33" s="201">
        <v>50.200874042342598</v>
      </c>
      <c r="H33" s="201">
        <v>50.586902974255402</v>
      </c>
      <c r="I33" s="201">
        <v>52.638427779714398</v>
      </c>
      <c r="J33" s="201">
        <v>53.7234551860195</v>
      </c>
      <c r="K33" s="201">
        <v>52.688328397534498</v>
      </c>
      <c r="L33" s="201">
        <v>51.9776405886684</v>
      </c>
      <c r="M33" s="200">
        <f>[1]!FAMEData("$eval_opt(""convert("&amp;$B$5&amp;B33&amp;", annual, discrete, sum)"" , ""convert automatic off"")", $B$2, $C$2, 0,"annual", "Across", "No Heading", "Normal")</f>
        <v>344.8016781</v>
      </c>
      <c r="N33" s="200">
        <v>293.2591989</v>
      </c>
      <c r="O33" s="201">
        <v>153.84580640000001</v>
      </c>
      <c r="P33" s="201">
        <v>197.45066861659799</v>
      </c>
      <c r="Q33" s="201">
        <v>211.02785195193681</v>
      </c>
      <c r="R33" s="201">
        <v>201.63303473179857</v>
      </c>
      <c r="S33" s="201">
        <v>190.53746329965389</v>
      </c>
      <c r="T33" s="201">
        <v>181.08622476871219</v>
      </c>
      <c r="U33" s="201">
        <v>169.79050284150577</v>
      </c>
    </row>
    <row r="34" spans="1:21" x14ac:dyDescent="0.2">
      <c r="A34" s="110"/>
      <c r="B34"/>
      <c r="C34" s="136"/>
      <c r="D34" s="206"/>
      <c r="E34" s="201"/>
      <c r="F34" s="201"/>
      <c r="G34" s="201"/>
      <c r="H34" s="201"/>
      <c r="I34" s="201"/>
      <c r="J34" s="201"/>
      <c r="K34" s="201"/>
      <c r="L34" s="201"/>
      <c r="M34" s="206"/>
      <c r="N34" s="206"/>
      <c r="O34" s="202"/>
      <c r="P34" s="202"/>
      <c r="Q34" s="202"/>
      <c r="R34" s="202"/>
      <c r="S34" s="202"/>
      <c r="T34" s="202"/>
      <c r="U34" s="202"/>
    </row>
    <row r="35" spans="1:21" x14ac:dyDescent="0.2">
      <c r="A35" s="110" t="s">
        <v>67</v>
      </c>
      <c r="B35" t="s">
        <v>364</v>
      </c>
      <c r="C35" s="131">
        <f>[1]!FAMEData($B$5&amp;B35,$B$1,$C$1, 0,"Quarterly", "Across", "No Heading", "Normal")</f>
        <v>254.16612939999999</v>
      </c>
      <c r="D35" s="200">
        <v>282.38390709999999</v>
      </c>
      <c r="E35" s="201">
        <v>308.24386509999999</v>
      </c>
      <c r="F35" s="201">
        <v>328.2263595</v>
      </c>
      <c r="G35" s="201">
        <v>306.55799999999999</v>
      </c>
      <c r="H35" s="201">
        <v>295.90199999999999</v>
      </c>
      <c r="I35" s="201">
        <v>297.58699999999999</v>
      </c>
      <c r="J35" s="201">
        <v>300.762</v>
      </c>
      <c r="K35" s="201">
        <v>302.79199999999997</v>
      </c>
      <c r="L35" s="201">
        <v>305.49900000000002</v>
      </c>
      <c r="M35" s="200">
        <f>[1]!FAMEData("$eval_opt(""convert("&amp;$B$5&amp;B35&amp;", annual, discrete, sum)"" , ""convert automatic off"")", $B$2, $C$2, 0,"annual", "Across", "No Heading", "Normal")</f>
        <v>1489.0090352000002</v>
      </c>
      <c r="N35" s="200">
        <v>1388.6331521000002</v>
      </c>
      <c r="O35" s="201">
        <v>1176.5531326</v>
      </c>
      <c r="P35" s="201">
        <v>1238.9302246</v>
      </c>
      <c r="Q35" s="201">
        <v>1206.6399999999999</v>
      </c>
      <c r="R35" s="201">
        <v>1241.7339999999999</v>
      </c>
      <c r="S35" s="201">
        <v>1245.537</v>
      </c>
      <c r="T35" s="201">
        <v>1227.711</v>
      </c>
      <c r="U35" s="201">
        <v>1203.415</v>
      </c>
    </row>
    <row r="36" spans="1:21" x14ac:dyDescent="0.2">
      <c r="A36" s="88" t="s">
        <v>62</v>
      </c>
      <c r="B36" t="s">
        <v>365</v>
      </c>
      <c r="C36" s="131">
        <f>[1]!FAMEData($B$5&amp;B36,$B$1,$C$1, 0,"Quarterly", "Across", "No Heading", "Normal")</f>
        <v>98.309727800000005</v>
      </c>
      <c r="D36" s="200">
        <v>91.871193500000004</v>
      </c>
      <c r="E36" s="201">
        <v>113.44761370000001</v>
      </c>
      <c r="F36" s="201">
        <v>129.27113019999999</v>
      </c>
      <c r="G36" s="201">
        <v>114.952</v>
      </c>
      <c r="H36" s="201">
        <v>106.592</v>
      </c>
      <c r="I36" s="201">
        <v>103.042</v>
      </c>
      <c r="J36" s="201">
        <v>102.43899999999999</v>
      </c>
      <c r="K36" s="201">
        <v>101.685</v>
      </c>
      <c r="L36" s="201">
        <v>101.387</v>
      </c>
      <c r="M36" s="200">
        <f>[1]!FAMEData("$eval_opt(""convert("&amp;$B$5&amp;B36&amp;", annual, discrete, sum)"" , ""convert automatic off"")", $B$2, $C$2, 0,"annual", "Across", "No Heading", "Normal")</f>
        <v>329.24163380000005</v>
      </c>
      <c r="N36" s="200">
        <v>390.2249271</v>
      </c>
      <c r="O36" s="201">
        <v>409.30493369999999</v>
      </c>
      <c r="P36" s="201">
        <v>464.26274389999998</v>
      </c>
      <c r="Q36" s="201">
        <v>408.553</v>
      </c>
      <c r="R36" s="201">
        <v>401.26</v>
      </c>
      <c r="S36" s="201">
        <v>395.404</v>
      </c>
      <c r="T36" s="201">
        <v>385.16399999999999</v>
      </c>
      <c r="U36" s="201">
        <v>377.84699999999998</v>
      </c>
    </row>
    <row r="37" spans="1:21" x14ac:dyDescent="0.2">
      <c r="A37" s="88" t="s">
        <v>63</v>
      </c>
      <c r="B37" t="s">
        <v>366</v>
      </c>
      <c r="C37" s="131">
        <f>[1]!FAMEData($B$5&amp;B37,$B$1,$C$1, 0,"Quarterly", "Across", "No Heading", "Normal")</f>
        <v>47.735101499999999</v>
      </c>
      <c r="D37" s="200">
        <v>54.900051499999996</v>
      </c>
      <c r="E37" s="201">
        <v>68.806668299999998</v>
      </c>
      <c r="F37" s="201">
        <v>63.235644100000002</v>
      </c>
      <c r="G37" s="201">
        <v>59</v>
      </c>
      <c r="H37" s="201">
        <v>58</v>
      </c>
      <c r="I37" s="201">
        <v>58.6</v>
      </c>
      <c r="J37" s="201">
        <v>59.95</v>
      </c>
      <c r="K37" s="201">
        <v>61.360999999999997</v>
      </c>
      <c r="L37" s="201">
        <v>62.304000000000002</v>
      </c>
      <c r="M37" s="200">
        <f>[1]!FAMEData("$eval_opt(""convert("&amp;$B$5&amp;B37&amp;", annual, discrete, sum)"" , ""convert automatic off"")", $B$2, $C$2, 0,"annual", "Across", "No Heading", "Normal")</f>
        <v>218.12977700000002</v>
      </c>
      <c r="N37" s="200">
        <v>230.47660009999998</v>
      </c>
      <c r="O37" s="201">
        <v>206.84328809999997</v>
      </c>
      <c r="P37" s="201">
        <v>249.04231240000001</v>
      </c>
      <c r="Q37" s="201">
        <v>242.215</v>
      </c>
      <c r="R37" s="201">
        <v>253.72399999999999</v>
      </c>
      <c r="S37" s="201">
        <v>247.762</v>
      </c>
      <c r="T37" s="201">
        <v>238.61099999999999</v>
      </c>
      <c r="U37" s="201">
        <v>229.85099999999997</v>
      </c>
    </row>
    <row r="38" spans="1:21" x14ac:dyDescent="0.2">
      <c r="A38" s="88" t="s">
        <v>64</v>
      </c>
      <c r="B38" t="s">
        <v>367</v>
      </c>
      <c r="C38" s="131">
        <f>[1]!FAMEData($B$5&amp;B38,$B$1,$C$1, 0,"Quarterly", "Across", "No Heading", "Normal")</f>
        <v>70.377445800000004</v>
      </c>
      <c r="D38" s="200">
        <v>104.26325009999999</v>
      </c>
      <c r="E38" s="201">
        <v>89.415269100000003</v>
      </c>
      <c r="F38" s="201">
        <v>88.159749399999995</v>
      </c>
      <c r="G38" s="201">
        <v>92.111000000000004</v>
      </c>
      <c r="H38" s="201">
        <v>92.123000000000005</v>
      </c>
      <c r="I38" s="201">
        <v>95.953000000000003</v>
      </c>
      <c r="J38" s="201">
        <v>98.664000000000001</v>
      </c>
      <c r="K38" s="201">
        <v>100.178</v>
      </c>
      <c r="L38" s="201">
        <v>102.252</v>
      </c>
      <c r="M38" s="200">
        <f>[1]!FAMEData("$eval_opt(""convert("&amp;$B$5&amp;B38&amp;", annual, discrete, sum)"" , ""convert automatic off"")", $B$2, $C$2, 0,"annual", "Across", "No Heading", "Normal")</f>
        <v>631.72044900000003</v>
      </c>
      <c r="N38" s="200">
        <v>505.06393930000002</v>
      </c>
      <c r="O38" s="201">
        <v>388.56736380000001</v>
      </c>
      <c r="P38" s="201">
        <v>361.80901849999998</v>
      </c>
      <c r="Q38" s="201">
        <v>397.04700000000003</v>
      </c>
      <c r="R38" s="201">
        <v>430.12</v>
      </c>
      <c r="S38" s="201">
        <v>449.21499999999997</v>
      </c>
      <c r="T38" s="201">
        <v>454.49099999999999</v>
      </c>
      <c r="U38" s="201">
        <v>450.11099999999999</v>
      </c>
    </row>
    <row r="39" spans="1:21" x14ac:dyDescent="0.2">
      <c r="A39" s="88" t="s">
        <v>65</v>
      </c>
      <c r="B39" t="s">
        <v>368</v>
      </c>
      <c r="C39" s="131">
        <f>[1]!FAMEData($B$5&amp;B39,$B$1,$C$1, 0,"Quarterly", "Across", "No Heading", "Normal")</f>
        <v>37.743854300000002</v>
      </c>
      <c r="D39" s="200">
        <v>31.349412000000001</v>
      </c>
      <c r="E39" s="201">
        <v>36.574314000000001</v>
      </c>
      <c r="F39" s="201">
        <v>47.559835800000002</v>
      </c>
      <c r="G39" s="201">
        <v>40.494999999999997</v>
      </c>
      <c r="H39" s="201">
        <v>39.186999999999998</v>
      </c>
      <c r="I39" s="201">
        <v>39.991999999999997</v>
      </c>
      <c r="J39" s="201">
        <v>39.709000000000003</v>
      </c>
      <c r="K39" s="201">
        <v>39.567999999999998</v>
      </c>
      <c r="L39" s="201">
        <v>39.555999999999997</v>
      </c>
      <c r="M39" s="200">
        <f>[1]!FAMEData("$eval_opt(""convert("&amp;$B$5&amp;B39&amp;", annual, discrete, sum)"" , ""convert automatic off"")", $B$2, $C$2, 0,"annual", "Across", "No Heading", "Normal")</f>
        <v>309.91717540000002</v>
      </c>
      <c r="N39" s="200">
        <v>262.86768560000002</v>
      </c>
      <c r="O39" s="201">
        <v>171.837547</v>
      </c>
      <c r="P39" s="201">
        <v>163.81614980000001</v>
      </c>
      <c r="Q39" s="201">
        <v>158.82499999999999</v>
      </c>
      <c r="R39" s="201">
        <v>156.63</v>
      </c>
      <c r="S39" s="201">
        <v>153.15600000000001</v>
      </c>
      <c r="T39" s="201">
        <v>149.44499999999999</v>
      </c>
      <c r="U39" s="201">
        <v>145.60599999999999</v>
      </c>
    </row>
    <row r="40" spans="1:21" x14ac:dyDescent="0.2">
      <c r="A40" s="110"/>
      <c r="B40"/>
      <c r="C40" s="136"/>
      <c r="D40" s="206"/>
      <c r="E40" s="201"/>
      <c r="F40" s="201"/>
      <c r="G40" s="201"/>
      <c r="H40" s="201"/>
      <c r="I40" s="201"/>
      <c r="J40" s="201"/>
      <c r="K40" s="201"/>
      <c r="L40" s="201"/>
      <c r="M40" s="206"/>
      <c r="N40" s="206"/>
      <c r="O40" s="202"/>
      <c r="P40" s="202"/>
      <c r="Q40" s="202"/>
      <c r="R40" s="202"/>
      <c r="S40" s="202"/>
      <c r="T40" s="202"/>
      <c r="U40" s="202"/>
    </row>
    <row r="41" spans="1:21" x14ac:dyDescent="0.2">
      <c r="A41" s="110" t="s">
        <v>68</v>
      </c>
      <c r="B41" s="140" t="s">
        <v>379</v>
      </c>
      <c r="C41" s="136"/>
      <c r="D41" s="206">
        <f t="shared" ref="D41:H41" si="35">D29-D35</f>
        <v>140.03949890000001</v>
      </c>
      <c r="E41" s="204">
        <f t="shared" si="35"/>
        <v>164.14569760000001</v>
      </c>
      <c r="F41" s="204">
        <f t="shared" si="35"/>
        <v>226.25368880000002</v>
      </c>
      <c r="G41" s="204">
        <f t="shared" si="35"/>
        <v>245.83538753746996</v>
      </c>
      <c r="H41" s="204">
        <f t="shared" si="35"/>
        <v>258.43701948268</v>
      </c>
      <c r="I41" s="204">
        <f t="shared" ref="I41:L41" si="36">I29-I35</f>
        <v>264.82690981112898</v>
      </c>
      <c r="J41" s="204">
        <f t="shared" si="36"/>
        <v>261.62230688839298</v>
      </c>
      <c r="K41" s="204">
        <f t="shared" si="36"/>
        <v>248.51468611712602</v>
      </c>
      <c r="L41" s="204">
        <f t="shared" si="36"/>
        <v>237.29860219039494</v>
      </c>
      <c r="M41" s="206"/>
      <c r="N41" s="206">
        <f t="shared" ref="N41:U41" si="37">N29-N35</f>
        <v>1262.7940818999996</v>
      </c>
      <c r="O41" s="204">
        <f t="shared" ref="O41:T41" si="38">O29-O35</f>
        <v>671.73610849999977</v>
      </c>
      <c r="P41" s="204">
        <f t="shared" si="38"/>
        <v>894.67179342015038</v>
      </c>
      <c r="Q41" s="204">
        <f t="shared" si="38"/>
        <v>1012.2625050070433</v>
      </c>
      <c r="R41" s="204">
        <f t="shared" si="38"/>
        <v>850.73061064609601</v>
      </c>
      <c r="S41" s="204">
        <f t="shared" si="38"/>
        <v>729.64742603005197</v>
      </c>
      <c r="T41" s="204">
        <f t="shared" si="38"/>
        <v>643.45730215005096</v>
      </c>
      <c r="U41" s="204">
        <f t="shared" si="37"/>
        <v>572.40934326320416</v>
      </c>
    </row>
    <row r="42" spans="1:21" x14ac:dyDescent="0.2">
      <c r="A42" s="88" t="s">
        <v>62</v>
      </c>
      <c r="B42" s="140" t="s">
        <v>379</v>
      </c>
      <c r="C42" s="136"/>
      <c r="D42" s="206">
        <f t="shared" ref="D42:H42" si="39">D30-D36</f>
        <v>8.4050374999999917</v>
      </c>
      <c r="E42" s="204">
        <f t="shared" si="39"/>
        <v>6.5300251999999972</v>
      </c>
      <c r="F42" s="204">
        <f t="shared" si="39"/>
        <v>-13.612302699999987</v>
      </c>
      <c r="G42" s="204">
        <f t="shared" si="39"/>
        <v>-0.86575173992800103</v>
      </c>
      <c r="H42" s="204">
        <f t="shared" si="39"/>
        <v>8.1354715816249978</v>
      </c>
      <c r="I42" s="204">
        <f t="shared" ref="I42:L45" si="40">I30-I36</f>
        <v>10.460012334634001</v>
      </c>
      <c r="J42" s="204">
        <f t="shared" si="40"/>
        <v>10.788293487187005</v>
      </c>
      <c r="K42" s="204">
        <f t="shared" si="40"/>
        <v>6.8657438745059949</v>
      </c>
      <c r="L42" s="204">
        <f t="shared" si="40"/>
        <v>5.3011636635280013</v>
      </c>
      <c r="M42" s="206"/>
      <c r="N42" s="206">
        <f t="shared" ref="N42:U42" si="41">N30-N36</f>
        <v>219.26210410000004</v>
      </c>
      <c r="O42" s="204">
        <f t="shared" ref="O42:T42" si="42">O30-O36</f>
        <v>18.891217400000016</v>
      </c>
      <c r="P42" s="204">
        <f t="shared" si="42"/>
        <v>0.18744234169702167</v>
      </c>
      <c r="Q42" s="204">
        <f t="shared" si="42"/>
        <v>33.415213359854988</v>
      </c>
      <c r="R42" s="204">
        <f t="shared" si="42"/>
        <v>9.5372353170607767</v>
      </c>
      <c r="S42" s="204">
        <f t="shared" si="42"/>
        <v>-7.4271584017579926</v>
      </c>
      <c r="T42" s="204">
        <f t="shared" si="42"/>
        <v>-21.321681186561136</v>
      </c>
      <c r="U42" s="204">
        <f t="shared" si="41"/>
        <v>-67.495529455920291</v>
      </c>
    </row>
    <row r="43" spans="1:21" x14ac:dyDescent="0.2">
      <c r="A43" s="88" t="s">
        <v>63</v>
      </c>
      <c r="B43" s="140" t="s">
        <v>379</v>
      </c>
      <c r="C43" s="136"/>
      <c r="D43" s="206">
        <f t="shared" ref="D43:H43" si="43">D31-D37</f>
        <v>74.26195100000001</v>
      </c>
      <c r="E43" s="204">
        <f t="shared" si="43"/>
        <v>92.482970000000009</v>
      </c>
      <c r="F43" s="204">
        <f t="shared" si="43"/>
        <v>137.721362</v>
      </c>
      <c r="G43" s="204">
        <f t="shared" si="43"/>
        <v>150.48900498441799</v>
      </c>
      <c r="H43" s="204">
        <f t="shared" si="43"/>
        <v>151.83122072234301</v>
      </c>
      <c r="I43" s="204">
        <f t="shared" si="40"/>
        <v>155.16717729441902</v>
      </c>
      <c r="J43" s="204">
        <f t="shared" si="40"/>
        <v>153.43636236923999</v>
      </c>
      <c r="K43" s="204">
        <f t="shared" si="40"/>
        <v>148.878900840082</v>
      </c>
      <c r="L43" s="204">
        <f t="shared" si="40"/>
        <v>143.447926208289</v>
      </c>
      <c r="M43" s="206"/>
      <c r="N43" s="206">
        <f t="shared" ref="N43:U43" si="44">N31-N37</f>
        <v>689.18331289999992</v>
      </c>
      <c r="O43" s="204">
        <f t="shared" ref="O43:T43" si="45">O31-O37</f>
        <v>483.16013599999997</v>
      </c>
      <c r="P43" s="204">
        <f t="shared" si="45"/>
        <v>532.52455770676102</v>
      </c>
      <c r="Q43" s="204">
        <f t="shared" si="45"/>
        <v>600.93036671202992</v>
      </c>
      <c r="R43" s="204">
        <f t="shared" si="45"/>
        <v>544.24229242287697</v>
      </c>
      <c r="S43" s="204">
        <f t="shared" si="45"/>
        <v>508.36554222910894</v>
      </c>
      <c r="T43" s="204">
        <f t="shared" si="45"/>
        <v>462.5226014977701</v>
      </c>
      <c r="U43" s="204">
        <f t="shared" si="44"/>
        <v>457.59465642863609</v>
      </c>
    </row>
    <row r="44" spans="1:21" x14ac:dyDescent="0.2">
      <c r="A44" s="88" t="s">
        <v>64</v>
      </c>
      <c r="B44" s="140" t="s">
        <v>379</v>
      </c>
      <c r="C44" s="136"/>
      <c r="D44" s="206">
        <f t="shared" ref="D44:H44" si="46">D32-D38</f>
        <v>51.441034099999996</v>
      </c>
      <c r="E44" s="204">
        <f t="shared" si="46"/>
        <v>59.061233999999999</v>
      </c>
      <c r="F44" s="204">
        <f t="shared" si="46"/>
        <v>95.687356100000002</v>
      </c>
      <c r="G44" s="204">
        <f t="shared" si="46"/>
        <v>86.506260250636998</v>
      </c>
      <c r="H44" s="204">
        <f t="shared" si="46"/>
        <v>87.070424204456984</v>
      </c>
      <c r="I44" s="204">
        <f t="shared" si="40"/>
        <v>86.55329240236199</v>
      </c>
      <c r="J44" s="204">
        <f t="shared" si="40"/>
        <v>83.383195845946986</v>
      </c>
      <c r="K44" s="204">
        <f t="shared" si="40"/>
        <v>79.649713005003008</v>
      </c>
      <c r="L44" s="204">
        <f t="shared" si="40"/>
        <v>76.127871729910012</v>
      </c>
      <c r="M44" s="206"/>
      <c r="N44" s="206">
        <f t="shared" ref="N44:U44" si="47">N32-N38</f>
        <v>323.95715159999997</v>
      </c>
      <c r="O44" s="204">
        <f t="shared" ref="O44:T44" si="48">O32-O38</f>
        <v>187.67649569999998</v>
      </c>
      <c r="P44" s="204">
        <f t="shared" si="48"/>
        <v>328.32527455509398</v>
      </c>
      <c r="Q44" s="204">
        <f t="shared" si="48"/>
        <v>325.71407298322197</v>
      </c>
      <c r="R44" s="204">
        <f t="shared" si="48"/>
        <v>251.94804817436</v>
      </c>
      <c r="S44" s="204">
        <f t="shared" si="48"/>
        <v>191.32757890304703</v>
      </c>
      <c r="T44" s="204">
        <f t="shared" si="48"/>
        <v>170.61515707012995</v>
      </c>
      <c r="U44" s="204">
        <f t="shared" si="47"/>
        <v>158.12571344898299</v>
      </c>
    </row>
    <row r="45" spans="1:21" x14ac:dyDescent="0.2">
      <c r="A45" s="88" t="s">
        <v>65</v>
      </c>
      <c r="B45" s="140" t="s">
        <v>379</v>
      </c>
      <c r="C45" s="136"/>
      <c r="D45" s="206">
        <f t="shared" ref="D45:H45" si="49">D33-D39</f>
        <v>5.9314762999999999</v>
      </c>
      <c r="E45" s="204">
        <f t="shared" si="49"/>
        <v>6.0714684000000005</v>
      </c>
      <c r="F45" s="204">
        <f t="shared" si="49"/>
        <v>6.4572733999999983</v>
      </c>
      <c r="G45" s="204">
        <f t="shared" si="49"/>
        <v>9.7058740423426002</v>
      </c>
      <c r="H45" s="204">
        <f t="shared" si="49"/>
        <v>11.399902974255404</v>
      </c>
      <c r="I45" s="204">
        <f t="shared" si="40"/>
        <v>12.646427779714401</v>
      </c>
      <c r="J45" s="204">
        <f t="shared" si="40"/>
        <v>14.014455186019497</v>
      </c>
      <c r="K45" s="204">
        <f t="shared" si="40"/>
        <v>13.1203283975345</v>
      </c>
      <c r="L45" s="204">
        <f t="shared" si="40"/>
        <v>12.421640588668403</v>
      </c>
      <c r="M45" s="206"/>
      <c r="N45" s="206">
        <f t="shared" ref="N45:U45" si="50">N33-N39</f>
        <v>30.391513299999986</v>
      </c>
      <c r="O45" s="204">
        <f t="shared" ref="O45:T45" si="51">O33-O39</f>
        <v>-17.991740599999986</v>
      </c>
      <c r="P45" s="204">
        <f t="shared" si="51"/>
        <v>33.634518816597989</v>
      </c>
      <c r="Q45" s="204">
        <f t="shared" si="51"/>
        <v>52.202851951936822</v>
      </c>
      <c r="R45" s="204">
        <f t="shared" si="51"/>
        <v>45.003034731798579</v>
      </c>
      <c r="S45" s="204">
        <f t="shared" si="51"/>
        <v>37.381463299653888</v>
      </c>
      <c r="T45" s="204">
        <f t="shared" si="51"/>
        <v>31.641224768712192</v>
      </c>
      <c r="U45" s="204">
        <f t="shared" si="50"/>
        <v>24.184502841505775</v>
      </c>
    </row>
    <row r="46" spans="1:21" x14ac:dyDescent="0.2">
      <c r="A46" s="88"/>
      <c r="B46"/>
      <c r="C46" s="136"/>
      <c r="D46" s="206"/>
      <c r="E46" s="201"/>
      <c r="F46" s="201"/>
      <c r="G46" s="201"/>
      <c r="H46" s="201"/>
      <c r="I46" s="201"/>
      <c r="J46" s="201"/>
      <c r="K46" s="201"/>
      <c r="L46" s="201"/>
      <c r="M46" s="206"/>
      <c r="N46" s="206"/>
      <c r="O46" s="202"/>
      <c r="P46" s="202"/>
      <c r="Q46" s="202"/>
      <c r="R46" s="202"/>
      <c r="S46" s="202"/>
      <c r="T46" s="202"/>
      <c r="U46" s="202"/>
    </row>
    <row r="47" spans="1:21" x14ac:dyDescent="0.2">
      <c r="A47" s="110" t="s">
        <v>0</v>
      </c>
      <c r="B47" t="s">
        <v>369</v>
      </c>
      <c r="C47" s="131">
        <f>[1]!FAMEData($B$5&amp;B47,$B$1,$C$1, 0,"Quarterly", "Across", "No Heading", "Normal")</f>
        <v>2777.8464402364798</v>
      </c>
      <c r="D47" s="200">
        <v>2905.3389507347301</v>
      </c>
      <c r="E47" s="201">
        <v>2876.3065304992201</v>
      </c>
      <c r="F47" s="201">
        <v>2947.02016316035</v>
      </c>
      <c r="G47" s="201">
        <v>2916.9213327666198</v>
      </c>
      <c r="H47" s="201">
        <v>2896.06202440178</v>
      </c>
      <c r="I47" s="201">
        <v>2913.7667581948699</v>
      </c>
      <c r="J47" s="201">
        <v>2901.2522525453401</v>
      </c>
      <c r="K47" s="201">
        <v>2867.7891198941202</v>
      </c>
      <c r="L47" s="201">
        <v>2849.8206729021399</v>
      </c>
      <c r="M47" s="200">
        <f>[1]!FAMEData("$eval_opt(""convert("&amp;$B$5&amp;B47&amp;", annual, discrete, sum)"" , ""convert automatic off"")", $B$2, $C$2, 0,"annual", "Across", "No Heading", "Normal")</f>
        <v>16655.793700185452</v>
      </c>
      <c r="N47" s="200">
        <v>14334.142422009079</v>
      </c>
      <c r="O47" s="201">
        <v>11485.873618602502</v>
      </c>
      <c r="P47" s="201">
        <v>11636.310050827971</v>
      </c>
      <c r="Q47" s="201">
        <v>11532.628803536471</v>
      </c>
      <c r="R47" s="201">
        <v>11166.06736559658</v>
      </c>
      <c r="S47" s="201">
        <v>10770.179867950721</v>
      </c>
      <c r="T47" s="201">
        <v>10346.23564052748</v>
      </c>
      <c r="U47" s="201">
        <v>9954.6757628428495</v>
      </c>
    </row>
    <row r="48" spans="1:21" x14ac:dyDescent="0.2">
      <c r="A48" s="88" t="s">
        <v>36</v>
      </c>
      <c r="B48" t="str">
        <f>"annpct(nagpmt'"&amp;B47&amp;")"</f>
        <v>annpct(nagpmt'prws_nam)</v>
      </c>
      <c r="C48" s="132">
        <f>[1]!FAMEData(B48,$B$1,$C$1, 0,"Quarterly", "Across", "No Heading", "Normal")</f>
        <v>107.79821100738556</v>
      </c>
      <c r="D48" s="200">
        <v>19.661457796251621</v>
      </c>
      <c r="E48" s="201">
        <v>-3.937597717761824</v>
      </c>
      <c r="F48" s="201">
        <v>10.202579400329853</v>
      </c>
      <c r="G48" s="201">
        <v>-4.0231620239797392</v>
      </c>
      <c r="H48" s="201">
        <v>-2.8299181389260126</v>
      </c>
      <c r="I48" s="201">
        <v>2.46786844274934</v>
      </c>
      <c r="J48" s="201">
        <v>-1.7069468315689711</v>
      </c>
      <c r="K48" s="201">
        <v>-4.5344039719263938</v>
      </c>
      <c r="L48" s="201">
        <v>-2.482787350839927</v>
      </c>
      <c r="M48" s="206"/>
      <c r="N48" s="206">
        <f>(N47/M47-1)*100</f>
        <v>-13.939001166606202</v>
      </c>
      <c r="O48" s="210">
        <f t="shared" ref="O48" si="52">(O47/N47-1)*100</f>
        <v>-19.870521162349132</v>
      </c>
      <c r="P48" s="210">
        <f t="shared" ref="P48" si="53">(P47/O47-1)*100</f>
        <v>1.3097517630859423</v>
      </c>
      <c r="Q48" s="210">
        <f t="shared" ref="Q48" si="54">(Q47/P47-1)*100</f>
        <v>-0.89101482204080318</v>
      </c>
      <c r="R48" s="210">
        <f t="shared" ref="R48" si="55">(R47/Q47-1)*100</f>
        <v>-3.1784725250801893</v>
      </c>
      <c r="S48" s="210">
        <f t="shared" ref="S48" si="56">(S47/R47-1)*100</f>
        <v>-3.5454514529046799</v>
      </c>
      <c r="T48" s="210">
        <f t="shared" ref="T48" si="57">(T47/S47-1)*100</f>
        <v>-3.9362780624006999</v>
      </c>
      <c r="U48" s="210">
        <f t="shared" ref="U48" si="58">(U47/T47-1)*100</f>
        <v>-3.7845636933962923</v>
      </c>
    </row>
    <row r="49" spans="1:21" x14ac:dyDescent="0.2">
      <c r="A49" s="88" t="s">
        <v>62</v>
      </c>
      <c r="B49" t="s">
        <v>370</v>
      </c>
      <c r="C49" s="131">
        <f>[1]!FAMEData($B$5&amp;B49,$B$1,$C$1, 0,"Quarterly", "Across", "No Heading", "Normal")</f>
        <v>285.58132077229698</v>
      </c>
      <c r="D49" s="200">
        <v>295.56314594732902</v>
      </c>
      <c r="E49" s="201">
        <v>283.28283874780698</v>
      </c>
      <c r="F49" s="201">
        <v>316.40455238633302</v>
      </c>
      <c r="G49" s="201">
        <v>299.208451164802</v>
      </c>
      <c r="H49" s="201">
        <v>286.49080366651299</v>
      </c>
      <c r="I49" s="201">
        <v>279.52979945543802</v>
      </c>
      <c r="J49" s="201">
        <v>277.76240347302399</v>
      </c>
      <c r="K49" s="201">
        <v>275.52432863981801</v>
      </c>
      <c r="L49" s="201">
        <v>275.90116544434801</v>
      </c>
      <c r="M49" s="200">
        <f>[1]!FAMEData("$eval_opt(""convert("&amp;$B$5&amp;B49&amp;", annual, discrete, sum)"" , ""convert automatic off"")", $B$2, $C$2, 0,"annual", "Across", "No Heading", "Normal")</f>
        <v>2053.3410920154747</v>
      </c>
      <c r="N49" s="200">
        <v>1681.4337926592448</v>
      </c>
      <c r="O49" s="201">
        <v>1239.2216869053641</v>
      </c>
      <c r="P49" s="201">
        <v>1185.386645965455</v>
      </c>
      <c r="Q49" s="201">
        <v>1108.7176970126282</v>
      </c>
      <c r="R49" s="201">
        <v>1091.2011772919791</v>
      </c>
      <c r="S49" s="201">
        <v>1068.4542133884652</v>
      </c>
      <c r="T49" s="201">
        <v>1042.089737459876</v>
      </c>
      <c r="U49" s="201">
        <v>976.31130808722901</v>
      </c>
    </row>
    <row r="50" spans="1:21" x14ac:dyDescent="0.2">
      <c r="A50" s="93" t="s">
        <v>36</v>
      </c>
      <c r="B50" t="str">
        <f>"annpct(nagpmt'"&amp;B49&amp;")"</f>
        <v>annpct(nagpmt'cmes_nam)</v>
      </c>
      <c r="C50" s="132">
        <f>[1]!FAMEData(B50,$B$1,$C$1, 0,"Quarterly", "Across", "No Heading", "Normal")</f>
        <v>29.146717629916935</v>
      </c>
      <c r="D50" s="200">
        <v>14.731304286738617</v>
      </c>
      <c r="E50" s="201">
        <v>-15.612146325087803</v>
      </c>
      <c r="F50" s="201">
        <v>55.628750486761056</v>
      </c>
      <c r="G50" s="201">
        <v>-20.030472422643754</v>
      </c>
      <c r="H50" s="201">
        <v>-15.948141901355662</v>
      </c>
      <c r="I50" s="201">
        <v>-9.3704739349207156</v>
      </c>
      <c r="J50" s="201">
        <v>-2.5052131617384448</v>
      </c>
      <c r="K50" s="201">
        <v>-3.1842608403525423</v>
      </c>
      <c r="L50" s="201">
        <v>0.54820656393538303</v>
      </c>
      <c r="M50" s="206"/>
      <c r="N50" s="206">
        <f>(N49/M49-1)*100</f>
        <v>-18.112300036385143</v>
      </c>
      <c r="O50" s="210">
        <f t="shared" ref="O50" si="59">(O49/N49-1)*100</f>
        <v>-26.299703722173163</v>
      </c>
      <c r="P50" s="210">
        <f t="shared" ref="P50" si="60">(P49/O49-1)*100</f>
        <v>-4.344262330846405</v>
      </c>
      <c r="Q50" s="210">
        <f t="shared" ref="Q50" si="61">(Q49/P49-1)*100</f>
        <v>-6.4678431475312266</v>
      </c>
      <c r="R50" s="210">
        <f t="shared" ref="R50" si="62">(R49/Q49-1)*100</f>
        <v>-1.5798899726996551</v>
      </c>
      <c r="S50" s="210">
        <f t="shared" ref="S50" si="63">(S49/R49-1)*100</f>
        <v>-2.0845802201171382</v>
      </c>
      <c r="T50" s="210">
        <f t="shared" ref="T50" si="64">(T49/S49-1)*100</f>
        <v>-2.4675344622375195</v>
      </c>
      <c r="U50" s="210">
        <f t="shared" ref="U50" si="65">(U49/T49-1)*100</f>
        <v>-6.312165546604831</v>
      </c>
    </row>
    <row r="51" spans="1:21" x14ac:dyDescent="0.2">
      <c r="A51" s="88" t="s">
        <v>63</v>
      </c>
      <c r="B51" t="s">
        <v>371</v>
      </c>
      <c r="C51" s="131">
        <f>[1]!FAMEData($B$5&amp;B51,$B$1,$C$1, 0,"Quarterly", "Across", "No Heading", "Normal")</f>
        <v>513.28935539858298</v>
      </c>
      <c r="D51" s="200">
        <v>582.13475475251801</v>
      </c>
      <c r="E51" s="201">
        <v>535.16495425332903</v>
      </c>
      <c r="F51" s="201">
        <v>574.15488131646305</v>
      </c>
      <c r="G51" s="201">
        <v>547.80767829697595</v>
      </c>
      <c r="H51" s="201">
        <v>542.97414590793301</v>
      </c>
      <c r="I51" s="201">
        <v>548.014326963538</v>
      </c>
      <c r="J51" s="201">
        <v>543.90469112500898</v>
      </c>
      <c r="K51" s="201">
        <v>538.17959863731096</v>
      </c>
      <c r="L51" s="201">
        <v>535.60133520520606</v>
      </c>
      <c r="M51" s="200">
        <f>[1]!FAMEData("$eval_opt(""convert("&amp;$B$5&amp;B51&amp;", annual, discrete, sum)"" , ""convert automatic off"")", $B$2, $C$2, 0,"annual", "Across", "No Heading", "Normal")</f>
        <v>3305.6802190046387</v>
      </c>
      <c r="N51" s="200">
        <v>2743.4575846511252</v>
      </c>
      <c r="O51" s="201">
        <v>2160.8600594862232</v>
      </c>
      <c r="P51" s="201">
        <v>2200.1016597747011</v>
      </c>
      <c r="Q51" s="201">
        <v>2165.6999519310639</v>
      </c>
      <c r="R51" s="201">
        <v>2095.8570964231958</v>
      </c>
      <c r="S51" s="201">
        <v>2003.6002005092701</v>
      </c>
      <c r="T51" s="201">
        <v>1916.2507605995249</v>
      </c>
      <c r="U51" s="201">
        <v>1876.738436920172</v>
      </c>
    </row>
    <row r="52" spans="1:21" x14ac:dyDescent="0.2">
      <c r="A52" s="93" t="s">
        <v>36</v>
      </c>
      <c r="B52" t="str">
        <f>"annpct(nagpmt'"&amp;B51&amp;")"</f>
        <v>annpct(nagpmt'cfss_nam)</v>
      </c>
      <c r="C52" s="132">
        <f>[1]!FAMEData(B52,$B$1,$C$1, 0,"Quarterly", "Across", "No Heading", "Normal")</f>
        <v>220.03013514610689</v>
      </c>
      <c r="D52" s="200">
        <v>65.441737264885361</v>
      </c>
      <c r="E52" s="201">
        <v>-28.573963975113298</v>
      </c>
      <c r="F52" s="201">
        <v>32.484656360205854</v>
      </c>
      <c r="G52" s="201">
        <v>-17.130214427858569</v>
      </c>
      <c r="H52" s="201">
        <v>-3.4829270821954665</v>
      </c>
      <c r="I52" s="201">
        <v>3.7650373897612046</v>
      </c>
      <c r="J52" s="201">
        <v>-2.9660818859144737</v>
      </c>
      <c r="K52" s="201">
        <v>-4.1443528604672863</v>
      </c>
      <c r="L52" s="201">
        <v>-1.9025581535241527</v>
      </c>
      <c r="M52" s="206"/>
      <c r="N52" s="206">
        <f>(N51/M51-1)*100</f>
        <v>-17.007774409673615</v>
      </c>
      <c r="O52" s="210">
        <f t="shared" ref="O52" si="66">(O51/N51-1)*100</f>
        <v>-21.235886001094805</v>
      </c>
      <c r="P52" s="210">
        <f t="shared" ref="P52" si="67">(P51/O51-1)*100</f>
        <v>1.8160176600148903</v>
      </c>
      <c r="Q52" s="210">
        <f t="shared" ref="Q52" si="68">(Q51/P51-1)*100</f>
        <v>-1.563641738589483</v>
      </c>
      <c r="R52" s="210">
        <f t="shared" ref="R52" si="69">(R51/Q51-1)*100</f>
        <v>-3.2249553058165903</v>
      </c>
      <c r="S52" s="210">
        <f t="shared" ref="S52" si="70">(S51/R51-1)*100</f>
        <v>-4.4018695774331151</v>
      </c>
      <c r="T52" s="210">
        <f t="shared" ref="T52" si="71">(T51/S51-1)*100</f>
        <v>-4.3596242347920917</v>
      </c>
      <c r="U52" s="210">
        <f t="shared" ref="U52" si="72">(U51/T51-1)*100</f>
        <v>-2.0619599737035976</v>
      </c>
    </row>
    <row r="53" spans="1:21" x14ac:dyDescent="0.2">
      <c r="A53" s="88" t="s">
        <v>64</v>
      </c>
      <c r="B53" t="s">
        <v>372</v>
      </c>
      <c r="C53" s="131">
        <f>[1]!FAMEData($B$5&amp;B53,$B$1,$C$1, 0,"Quarterly", "Across", "No Heading", "Normal")</f>
        <v>1535.94586276119</v>
      </c>
      <c r="D53" s="200">
        <v>1552.2658263201499</v>
      </c>
      <c r="E53" s="201">
        <v>1526.52790740263</v>
      </c>
      <c r="F53" s="201">
        <v>1561.56286033692</v>
      </c>
      <c r="G53" s="201">
        <v>1567.35726058859</v>
      </c>
      <c r="H53" s="201">
        <v>1572.1279480590399</v>
      </c>
      <c r="I53" s="201">
        <v>1587.8163626651799</v>
      </c>
      <c r="J53" s="201">
        <v>1586.7745642086099</v>
      </c>
      <c r="K53" s="201">
        <v>1570.1458191509901</v>
      </c>
      <c r="L53" s="201">
        <v>1560.3847129481601</v>
      </c>
      <c r="M53" s="200">
        <f>[1]!FAMEData("$eval_opt(""convert("&amp;$B$5&amp;B53&amp;", annual, discrete, sum)"" , ""convert automatic off"")", $B$2, $C$2, 0,"annual", "Across", "No Heading", "Normal")</f>
        <v>8279.0777146285309</v>
      </c>
      <c r="N53" s="200">
        <v>7402.2450442403097</v>
      </c>
      <c r="O53" s="201">
        <v>6154.8784258872001</v>
      </c>
      <c r="P53" s="201">
        <v>6227.5759763871802</v>
      </c>
      <c r="Q53" s="201">
        <v>6305.1214589729398</v>
      </c>
      <c r="R53" s="201">
        <v>6121.8136857471709</v>
      </c>
      <c r="S53" s="201">
        <v>5937.98367867665</v>
      </c>
      <c r="T53" s="201">
        <v>5727.1417432301205</v>
      </c>
      <c r="U53" s="201">
        <v>5538.9833913170805</v>
      </c>
    </row>
    <row r="54" spans="1:21" x14ac:dyDescent="0.2">
      <c r="A54" s="93" t="s">
        <v>36</v>
      </c>
      <c r="B54" t="str">
        <f>"annpct(nagpmt'"&amp;B53&amp;")"</f>
        <v>annpct(nagpmt'ufss_nam)</v>
      </c>
      <c r="C54" s="132">
        <f>[1]!FAMEData(B54,$B$1,$C$1, 0,"Quarterly", "Across", "No Heading", "Normal")</f>
        <v>120.29095797887128</v>
      </c>
      <c r="D54" s="200">
        <v>4.3183602635769986</v>
      </c>
      <c r="E54" s="201">
        <v>-6.4692089478895083</v>
      </c>
      <c r="F54" s="201">
        <v>9.5012034176318281</v>
      </c>
      <c r="G54" s="201">
        <v>1.4925384486760223</v>
      </c>
      <c r="H54" s="201">
        <v>1.2230812190747389</v>
      </c>
      <c r="I54" s="201">
        <v>4.0517860111735304</v>
      </c>
      <c r="J54" s="201">
        <v>-0.26218991361283323</v>
      </c>
      <c r="K54" s="201">
        <v>-4.1264016259023863</v>
      </c>
      <c r="L54" s="201">
        <v>-2.4635827105346646</v>
      </c>
      <c r="M54" s="206"/>
      <c r="N54" s="206">
        <f>(N53/M53-1)*100</f>
        <v>-10.590946245605615</v>
      </c>
      <c r="O54" s="210">
        <f t="shared" ref="O54" si="73">(O53/N53-1)*100</f>
        <v>-16.851193264990417</v>
      </c>
      <c r="P54" s="210">
        <f t="shared" ref="P54" si="74">(P53/O53-1)*100</f>
        <v>1.181137066724447</v>
      </c>
      <c r="Q54" s="210">
        <f t="shared" ref="Q54" si="75">(Q53/P53-1)*100</f>
        <v>1.2451952875369932</v>
      </c>
      <c r="R54" s="210">
        <f t="shared" ref="R54" si="76">(R53/Q53-1)*100</f>
        <v>-2.9072837758723935</v>
      </c>
      <c r="S54" s="210">
        <f t="shared" ref="S54" si="77">(S53/R53-1)*100</f>
        <v>-3.0028683737715611</v>
      </c>
      <c r="T54" s="210">
        <f t="shared" ref="T54" si="78">(T53/S53-1)*100</f>
        <v>-3.5507328220463874</v>
      </c>
      <c r="U54" s="210">
        <f t="shared" ref="U54" si="79">(U53/T53-1)*100</f>
        <v>-3.2853796945999547</v>
      </c>
    </row>
    <row r="55" spans="1:21" x14ac:dyDescent="0.2">
      <c r="A55" s="88" t="s">
        <v>65</v>
      </c>
      <c r="B55" t="s">
        <v>373</v>
      </c>
      <c r="C55" s="131">
        <f>[1]!FAMEData($B$5&amp;B55,$B$1,$C$1, 0,"Quarterly", "Across", "No Heading", "Normal")</f>
        <v>443.02990130441299</v>
      </c>
      <c r="D55" s="200">
        <v>475.37522371472897</v>
      </c>
      <c r="E55" s="201">
        <v>531.33083009545601</v>
      </c>
      <c r="F55" s="201">
        <v>494.89786912063403</v>
      </c>
      <c r="G55" s="201">
        <v>502.54794271625502</v>
      </c>
      <c r="H55" s="201">
        <v>494.46912676829902</v>
      </c>
      <c r="I55" s="201">
        <v>498.40626911071701</v>
      </c>
      <c r="J55" s="201">
        <v>492.81059373869198</v>
      </c>
      <c r="K55" s="201">
        <v>483.93937346599802</v>
      </c>
      <c r="L55" s="201">
        <v>477.93345930442899</v>
      </c>
      <c r="M55" s="200">
        <f>[1]!FAMEData("$eval_opt(""convert("&amp;$B$5&amp;B55&amp;", annual, discrete, sum)"" , ""convert automatic off"")", $B$2, $C$2, 0,"annual", "Across", "No Heading", "Normal")</f>
        <v>3017.6946745368077</v>
      </c>
      <c r="N55" s="200">
        <v>2507.0060004583902</v>
      </c>
      <c r="O55" s="201">
        <v>1930.9134463237149</v>
      </c>
      <c r="P55" s="201">
        <v>2023.245768700644</v>
      </c>
      <c r="Q55" s="201">
        <v>1953.0896956198358</v>
      </c>
      <c r="R55" s="201">
        <v>1857.195406134226</v>
      </c>
      <c r="S55" s="201">
        <v>1760.1417753763262</v>
      </c>
      <c r="T55" s="201">
        <v>1660.753399237944</v>
      </c>
      <c r="U55" s="201">
        <v>1562.6426265183618</v>
      </c>
    </row>
    <row r="56" spans="1:21" x14ac:dyDescent="0.2">
      <c r="A56" s="93" t="s">
        <v>36</v>
      </c>
      <c r="B56" t="str">
        <f>"annpct(nagpmt'"&amp;B55&amp;")"</f>
        <v>annpct(nagpmt'umes_nam)</v>
      </c>
      <c r="C56" s="132">
        <f>[1]!FAMEData(B56,$B$1,$C$1, 0,"Quarterly", "Across", "No Heading", "Normal")</f>
        <v>48.616181226426782</v>
      </c>
      <c r="D56" s="200">
        <v>32.560463963012801</v>
      </c>
      <c r="E56" s="201">
        <v>56.068010392392388</v>
      </c>
      <c r="F56" s="201">
        <v>-24.733404814261199</v>
      </c>
      <c r="G56" s="201">
        <v>6.32800423952055</v>
      </c>
      <c r="H56" s="201">
        <v>-6.2768827462685346</v>
      </c>
      <c r="I56" s="201">
        <v>3.223186780379578</v>
      </c>
      <c r="J56" s="201">
        <v>-4.4157900419231817</v>
      </c>
      <c r="K56" s="201">
        <v>-7.0084062164354766</v>
      </c>
      <c r="L56" s="201">
        <v>-4.8725376232866831</v>
      </c>
      <c r="M56" s="206"/>
      <c r="N56" s="206">
        <f>(N55/M55-1)*100</f>
        <v>-16.923139321800484</v>
      </c>
      <c r="O56" s="210">
        <f t="shared" ref="O56" si="80">(O55/N55-1)*100</f>
        <v>-22.979304956962221</v>
      </c>
      <c r="P56" s="210">
        <f t="shared" ref="P56" si="81">(P55/O55-1)*100</f>
        <v>4.7817949868608434</v>
      </c>
      <c r="Q56" s="210">
        <f t="shared" ref="Q56" si="82">(Q55/P55-1)*100</f>
        <v>-3.4675012875901579</v>
      </c>
      <c r="R56" s="210">
        <f t="shared" ref="R56" si="83">(R55/Q55-1)*100</f>
        <v>-4.9098763718159137</v>
      </c>
      <c r="S56" s="210">
        <f t="shared" ref="S56" si="84">(S55/R55-1)*100</f>
        <v>-5.2258168654378707</v>
      </c>
      <c r="T56" s="210">
        <f t="shared" ref="T56" si="85">(T55/S55-1)*100</f>
        <v>-5.6466119677849536</v>
      </c>
      <c r="U56" s="210">
        <f t="shared" ref="U56" si="86">(U55/T55-1)*100</f>
        <v>-5.9076063167837862</v>
      </c>
    </row>
    <row r="57" spans="1:21" x14ac:dyDescent="0.2">
      <c r="A57" s="93"/>
      <c r="B57"/>
      <c r="C57" s="162"/>
      <c r="D57" s="206"/>
      <c r="E57" s="201"/>
      <c r="F57" s="201"/>
      <c r="G57" s="201"/>
      <c r="H57" s="201"/>
      <c r="I57" s="201"/>
      <c r="J57" s="201"/>
      <c r="K57" s="201"/>
      <c r="L57" s="201"/>
      <c r="M57" s="206"/>
      <c r="N57" s="206"/>
      <c r="O57" s="210"/>
      <c r="P57" s="210"/>
      <c r="Q57" s="210"/>
      <c r="R57" s="210"/>
      <c r="S57" s="210"/>
      <c r="T57" s="210"/>
      <c r="U57" s="210"/>
    </row>
    <row r="58" spans="1:21" x14ac:dyDescent="0.2">
      <c r="A58" s="110" t="s">
        <v>700</v>
      </c>
      <c r="B58" s="140" t="s">
        <v>696</v>
      </c>
      <c r="C58" s="131">
        <f>[1]!FAMEData($B$5&amp;B58,$B$1,$C$1, 0,"Quarterly", "Across", "No Heading", "Normal")</f>
        <v>2850.8431909999999</v>
      </c>
      <c r="D58" s="200">
        <v>2892.1233750000001</v>
      </c>
      <c r="E58" s="201">
        <v>2860.8665568607098</v>
      </c>
      <c r="F58" s="201">
        <v>2906.7750354607101</v>
      </c>
      <c r="G58" s="201">
        <v>2995.0517892460898</v>
      </c>
      <c r="H58" s="201">
        <v>2882.0611975908701</v>
      </c>
      <c r="I58" s="201">
        <v>2900.57879065315</v>
      </c>
      <c r="J58" s="201">
        <v>2862.8077868996702</v>
      </c>
      <c r="K58" s="201">
        <v>2943.7527554369099</v>
      </c>
      <c r="L58" s="201">
        <v>2835.83500878631</v>
      </c>
      <c r="M58" s="200">
        <f>[1]!FAMEData("$eval_opt(""convert("&amp;$B$5&amp;B58&amp;", annual, discrete, sum)"" , ""convert automatic off"")", $B$2, $C$2, 0,"annual", "Across", "No Heading", "Normal")</f>
        <v>16659.279118000013</v>
      </c>
      <c r="N58" s="200">
        <v>14338.911291</v>
      </c>
      <c r="O58" s="201">
        <v>11489.600062999998</v>
      </c>
      <c r="P58" s="201">
        <v>11644.75457915838</v>
      </c>
      <c r="Q58" s="201">
        <v>11542.97434177604</v>
      </c>
      <c r="R58" s="201">
        <v>11176.490700147981</v>
      </c>
      <c r="S58" s="201">
        <v>10779.89694700874</v>
      </c>
      <c r="T58" s="201">
        <v>10356.006335315649</v>
      </c>
      <c r="U58" s="201">
        <v>9963.8164294143698</v>
      </c>
    </row>
    <row r="59" spans="1:21" x14ac:dyDescent="0.2">
      <c r="A59" s="88" t="s">
        <v>36</v>
      </c>
      <c r="B59" t="str">
        <f>"ytypct(nagpmt'"&amp;B58&amp;")"</f>
        <v>ytypct(nagpmt'prwsns_nam)</v>
      </c>
      <c r="C59" s="132">
        <f>[1]!FAMEData(B59,$B$1,$C$1, 0,"Quarterly", "Across", "No Heading", "Normal")</f>
        <v>-20.699009239432211</v>
      </c>
      <c r="D59" s="200">
        <v>-18.197910210847112</v>
      </c>
      <c r="E59" s="201">
        <v>-17.403227803450307</v>
      </c>
      <c r="F59" s="201">
        <v>27.323757170372037</v>
      </c>
      <c r="G59" s="201">
        <v>5.0584542391300493</v>
      </c>
      <c r="H59" s="201">
        <v>-0.34791660328564206</v>
      </c>
      <c r="I59" s="201">
        <v>1.3881190542496777</v>
      </c>
      <c r="J59" s="201">
        <v>-1.5125783049829764</v>
      </c>
      <c r="K59" s="201">
        <v>-1.7127928803559309</v>
      </c>
      <c r="L59" s="201">
        <v>-1.6039280790845363</v>
      </c>
      <c r="M59" s="206"/>
      <c r="N59" s="206">
        <f>(N58/M58-1)*100</f>
        <v>-13.928380757441673</v>
      </c>
      <c r="O59" s="210">
        <f t="shared" ref="O59" si="87">(O58/N58-1)*100</f>
        <v>-19.871182478047743</v>
      </c>
      <c r="P59" s="210">
        <f t="shared" ref="P59" si="88">(P58/O58-1)*100</f>
        <v>1.3503909214214183</v>
      </c>
      <c r="Q59" s="210">
        <f t="shared" ref="Q59" si="89">(Q58/P58-1)*100</f>
        <v>-0.87404364506319387</v>
      </c>
      <c r="R59" s="210">
        <f t="shared" ref="R59" si="90">(R58/Q58-1)*100</f>
        <v>-3.1749498073619709</v>
      </c>
      <c r="S59" s="210">
        <f t="shared" ref="S59" si="91">(S58/R58-1)*100</f>
        <v>-3.5484640374101484</v>
      </c>
      <c r="T59" s="210">
        <f t="shared" ref="T59" si="92">(T58/S58-1)*100</f>
        <v>-3.9322325044184536</v>
      </c>
      <c r="U59" s="210">
        <f t="shared" ref="U59" si="93">(U58/T58-1)*100</f>
        <v>-3.7870767282542905</v>
      </c>
    </row>
    <row r="60" spans="1:21" x14ac:dyDescent="0.2">
      <c r="A60" s="88" t="s">
        <v>62</v>
      </c>
      <c r="B60" s="140" t="s">
        <v>697</v>
      </c>
      <c r="C60" s="131">
        <f>[1]!FAMEData($B$5&amp;B60,$B$1,$C$1, 0,"Quarterly", "Across", "No Heading", "Normal")</f>
        <v>296.51870000000002</v>
      </c>
      <c r="D60" s="200">
        <v>306.43939999999998</v>
      </c>
      <c r="E60" s="201">
        <v>274.88606249999998</v>
      </c>
      <c r="F60" s="201">
        <v>305.75046250000003</v>
      </c>
      <c r="G60" s="201">
        <v>310.66773109835401</v>
      </c>
      <c r="H60" s="201">
        <v>297.03320994130002</v>
      </c>
      <c r="I60" s="201">
        <v>271.24426690783702</v>
      </c>
      <c r="J60" s="201">
        <v>268.40948616723199</v>
      </c>
      <c r="K60" s="201">
        <v>286.07653863955602</v>
      </c>
      <c r="L60" s="201">
        <v>286.05388986194299</v>
      </c>
      <c r="M60" s="200">
        <f>[1]!FAMEData("$eval_opt(""convert("&amp;$B$5&amp;B60&amp;", annual, discrete, sum)"" , ""convert automatic off"")", $B$2, $C$2, 0,"annual", "Across", "No Heading", "Normal")</f>
        <v>2052.4825999999998</v>
      </c>
      <c r="N60" s="200">
        <v>1685.4166999999959</v>
      </c>
      <c r="O60" s="201">
        <v>1240.0875000000001</v>
      </c>
      <c r="P60" s="201">
        <v>1188.3374660396539</v>
      </c>
      <c r="Q60" s="201">
        <v>1111.784181576568</v>
      </c>
      <c r="R60" s="201">
        <v>1094.393992377255</v>
      </c>
      <c r="S60" s="201">
        <v>1071.3148780130141</v>
      </c>
      <c r="T60" s="201">
        <v>1045.161595475357</v>
      </c>
      <c r="U60" s="201">
        <v>978.98405776293794</v>
      </c>
    </row>
    <row r="61" spans="1:21" x14ac:dyDescent="0.2">
      <c r="A61" s="93" t="s">
        <v>36</v>
      </c>
      <c r="B61" t="str">
        <f>"ytypct(nagpmt'"&amp;B60&amp;")"</f>
        <v>ytypct(nagpmt'cmesns_nam)</v>
      </c>
      <c r="C61" s="132">
        <f>[1]!FAMEData(B61,$B$1,$C$1, 0,"Quarterly", "Across", "No Heading", "Normal")</f>
        <v>-31.595677050222342</v>
      </c>
      <c r="D61" s="200">
        <v>-29.12683237731023</v>
      </c>
      <c r="E61" s="201">
        <v>-27.29591836734695</v>
      </c>
      <c r="F61" s="201">
        <v>18.031914893617028</v>
      </c>
      <c r="G61" s="201">
        <v>4.7717162858038922</v>
      </c>
      <c r="H61" s="201">
        <v>-3.0695106630217794</v>
      </c>
      <c r="I61" s="201">
        <v>-1.3248382107997798</v>
      </c>
      <c r="J61" s="201">
        <v>-12.212892836676586</v>
      </c>
      <c r="K61" s="201">
        <v>-7.9155927691159818</v>
      </c>
      <c r="L61" s="201">
        <v>-3.6963274515757907</v>
      </c>
      <c r="M61" s="206"/>
      <c r="N61" s="206">
        <f>(N60/M60-1)*100</f>
        <v>-17.883995703544763</v>
      </c>
      <c r="O61" s="210">
        <f t="shared" ref="O61" si="94">(O60/N60-1)*100</f>
        <v>-26.422498364944225</v>
      </c>
      <c r="P61" s="210">
        <f t="shared" ref="P61" si="95">(P60/O60-1)*100</f>
        <v>-4.1730953630567331</v>
      </c>
      <c r="Q61" s="210">
        <f t="shared" ref="Q61" si="96">(Q60/P60-1)*100</f>
        <v>-6.4420492200934598</v>
      </c>
      <c r="R61" s="210">
        <f t="shared" ref="R61" si="97">(R60/Q60-1)*100</f>
        <v>-1.564169511267266</v>
      </c>
      <c r="S61" s="210">
        <f t="shared" ref="S61" si="98">(S60/R60-1)*100</f>
        <v>-2.1088487806944389</v>
      </c>
      <c r="T61" s="210">
        <f t="shared" ref="T61" si="99">(T60/S60-1)*100</f>
        <v>-2.4412320853943514</v>
      </c>
      <c r="U61" s="210">
        <f t="shared" ref="U61" si="100">(U60/T60-1)*100</f>
        <v>-6.3317995991156177</v>
      </c>
    </row>
    <row r="62" spans="1:21" x14ac:dyDescent="0.2">
      <c r="A62" s="88" t="s">
        <v>63</v>
      </c>
      <c r="B62" s="140" t="s">
        <v>698</v>
      </c>
      <c r="C62" s="131">
        <f>[1]!FAMEData($B$5&amp;B62,$B$1,$C$1, 0,"Quarterly", "Across", "No Heading", "Normal")</f>
        <v>546.92819099999997</v>
      </c>
      <c r="D62" s="200">
        <v>581.18767500000001</v>
      </c>
      <c r="E62" s="201">
        <v>524.62893757500103</v>
      </c>
      <c r="F62" s="201">
        <v>556.68602617500005</v>
      </c>
      <c r="G62" s="201">
        <v>583.70870027923797</v>
      </c>
      <c r="H62" s="201">
        <v>542.09077686746298</v>
      </c>
      <c r="I62" s="201">
        <v>537.22533930102099</v>
      </c>
      <c r="J62" s="201">
        <v>527.35620818214898</v>
      </c>
      <c r="K62" s="201">
        <v>573.449636584112</v>
      </c>
      <c r="L62" s="201">
        <v>534.72996105024697</v>
      </c>
      <c r="M62" s="200">
        <f>[1]!FAMEData("$eval_opt(""convert("&amp;$B$5&amp;B62&amp;", annual, discrete, sum)"" , ""convert automatic off"")", $B$2, $C$2, 0,"annual", "Across", "No Heading", "Normal")</f>
        <v>3310.9344179999998</v>
      </c>
      <c r="N62" s="200">
        <v>2749.3235909999962</v>
      </c>
      <c r="O62" s="201">
        <v>2166.9123629999999</v>
      </c>
      <c r="P62" s="201">
        <v>2207.114440896702</v>
      </c>
      <c r="Q62" s="201">
        <v>2172.7611451175289</v>
      </c>
      <c r="R62" s="201">
        <v>2102.725112606845</v>
      </c>
      <c r="S62" s="201">
        <v>2010.033211876648</v>
      </c>
      <c r="T62" s="201">
        <v>1922.492989905352</v>
      </c>
      <c r="U62" s="201">
        <v>1882.7492167415162</v>
      </c>
    </row>
    <row r="63" spans="1:21" x14ac:dyDescent="0.2">
      <c r="A63" s="93" t="s">
        <v>36</v>
      </c>
      <c r="B63" t="str">
        <f>"ytypct(nagpmt'"&amp;B62&amp;")"</f>
        <v>ytypct(nagpmt'cfssns_nam)</v>
      </c>
      <c r="C63" s="132">
        <f>[1]!FAMEData(B63,$B$1,$C$1, 0,"Quarterly", "Across", "No Heading", "Normal")</f>
        <v>-24.525116082735227</v>
      </c>
      <c r="D63" s="200">
        <v>-15.518008003557007</v>
      </c>
      <c r="E63" s="201">
        <v>-21.325688073394335</v>
      </c>
      <c r="F63" s="201">
        <v>49.662828947368446</v>
      </c>
      <c r="G63" s="201">
        <v>6.7249247496254965</v>
      </c>
      <c r="H63" s="201">
        <v>-6.7270693812522842</v>
      </c>
      <c r="I63" s="201">
        <v>2.401011614846194</v>
      </c>
      <c r="J63" s="201">
        <v>-5.2686463488901989</v>
      </c>
      <c r="K63" s="201">
        <v>-1.7575656642119919</v>
      </c>
      <c r="L63" s="201">
        <v>-1.3578566784979023</v>
      </c>
      <c r="M63" s="206"/>
      <c r="N63" s="206">
        <f>(N62/M62-1)*100</f>
        <v>-16.962305986696336</v>
      </c>
      <c r="O63" s="210">
        <f t="shared" ref="O63" si="101">(O62/N62-1)*100</f>
        <v>-21.18380062305285</v>
      </c>
      <c r="P63" s="210">
        <f t="shared" ref="P63" si="102">(P62/O62-1)*100</f>
        <v>1.8552701338158339</v>
      </c>
      <c r="Q63" s="210">
        <f t="shared" ref="Q63" si="103">(Q62/P62-1)*100</f>
        <v>-1.5564800421139946</v>
      </c>
      <c r="R63" s="210">
        <f t="shared" ref="R63" si="104">(R62/Q62-1)*100</f>
        <v>-3.223365470616224</v>
      </c>
      <c r="S63" s="210">
        <f t="shared" ref="S63" si="105">(S62/R62-1)*100</f>
        <v>-4.4081796605017214</v>
      </c>
      <c r="T63" s="210">
        <f t="shared" ref="T63" si="106">(T62/S62-1)*100</f>
        <v>-4.3551629621863208</v>
      </c>
      <c r="U63" s="210">
        <f t="shared" ref="U63" si="107">(U62/T62-1)*100</f>
        <v>-2.0673039315369679</v>
      </c>
    </row>
    <row r="64" spans="1:21" x14ac:dyDescent="0.2">
      <c r="A64" s="88" t="s">
        <v>64</v>
      </c>
      <c r="B64" s="140" t="s">
        <v>551</v>
      </c>
      <c r="C64" s="131">
        <f>[1]!FAMEData($B$5&amp;B64,$B$1,$C$1, 0,"Quarterly", "Across", "No Heading", "Normal")</f>
        <v>1548.8395</v>
      </c>
      <c r="D64" s="200">
        <v>1537.1211000000001</v>
      </c>
      <c r="E64" s="201">
        <v>1552.08895678571</v>
      </c>
      <c r="F64" s="201">
        <v>1538.3828467857099</v>
      </c>
      <c r="G64" s="201">
        <v>1580.5145836633201</v>
      </c>
      <c r="H64" s="201">
        <v>1556.78943637508</v>
      </c>
      <c r="I64" s="201">
        <v>1614.40366071622</v>
      </c>
      <c r="J64" s="201">
        <v>1563.22030530857</v>
      </c>
      <c r="K64" s="201">
        <v>1583.3265510341901</v>
      </c>
      <c r="L64" s="201">
        <v>1545.1607744763801</v>
      </c>
      <c r="M64" s="200">
        <f>[1]!FAMEData("$eval_opt(""convert("&amp;$B$5&amp;B64&amp;", annual, discrete, sum)"" , ""convert automatic off"")", $B$2, $C$2, 0,"annual", "Across", "No Heading", "Normal")</f>
        <v>8278.8670000000002</v>
      </c>
      <c r="N64" s="200">
        <v>7401.9500000000007</v>
      </c>
      <c r="O64" s="201">
        <v>6161.2913000000008</v>
      </c>
      <c r="P64" s="201">
        <v>6227.7758236098198</v>
      </c>
      <c r="Q64" s="201">
        <v>6306.1112915353606</v>
      </c>
      <c r="R64" s="201">
        <v>6122.9659946295506</v>
      </c>
      <c r="S64" s="201">
        <v>5939.1246332237006</v>
      </c>
      <c r="T64" s="201">
        <v>5728.2452776348291</v>
      </c>
      <c r="U64" s="201">
        <v>5540.1106319925093</v>
      </c>
    </row>
    <row r="65" spans="1:21" x14ac:dyDescent="0.2">
      <c r="A65" s="93" t="s">
        <v>36</v>
      </c>
      <c r="B65" t="str">
        <f>"ytypct(nagpmt'"&amp;B64&amp;")"</f>
        <v>ytypct(nagpmt'ufssns_nam)</v>
      </c>
      <c r="C65" s="132">
        <f>[1]!FAMEData(B65,$B$1,$C$1, 0,"Quarterly", "Across", "No Heading", "Normal")</f>
        <v>-14.658090890451897</v>
      </c>
      <c r="D65" s="200">
        <v>-15.16801177598194</v>
      </c>
      <c r="E65" s="201">
        <v>-15.344031693459216</v>
      </c>
      <c r="F65" s="201">
        <v>23.87102283432122</v>
      </c>
      <c r="G65" s="201">
        <v>2.0450849596307452</v>
      </c>
      <c r="H65" s="201">
        <v>1.2795567229595566</v>
      </c>
      <c r="I65" s="201">
        <v>4.0148925522645458</v>
      </c>
      <c r="J65" s="201">
        <v>1.6145173858870914</v>
      </c>
      <c r="K65" s="201">
        <v>0.17791467411533751</v>
      </c>
      <c r="L65" s="201">
        <v>-0.74696433743645729</v>
      </c>
      <c r="M65" s="206"/>
      <c r="N65" s="206">
        <f>(N64/M64-1)*100</f>
        <v>-10.592234420482892</v>
      </c>
      <c r="O65" s="210">
        <f t="shared" ref="O65" si="108">(O64/N64-1)*100</f>
        <v>-16.761241294523742</v>
      </c>
      <c r="P65" s="210">
        <f t="shared" ref="P65" si="109">(P64/O64-1)*100</f>
        <v>1.0790680130611463</v>
      </c>
      <c r="Q65" s="210">
        <f t="shared" ref="Q65" si="110">(Q64/P64-1)*100</f>
        <v>1.2578402008075917</v>
      </c>
      <c r="R65" s="210">
        <f t="shared" ref="R65" si="111">(R64/Q64-1)*100</f>
        <v>-2.9042509470399658</v>
      </c>
      <c r="S65" s="210">
        <f t="shared" ref="S65" si="112">(S64/R64-1)*100</f>
        <v>-3.0024886887677793</v>
      </c>
      <c r="T65" s="210">
        <f t="shared" ref="T65" si="113">(T64/S64-1)*100</f>
        <v>-3.5506807587300626</v>
      </c>
      <c r="U65" s="210">
        <f t="shared" ref="U65" si="114">(U64/T64-1)*100</f>
        <v>-3.2843329243750552</v>
      </c>
    </row>
    <row r="66" spans="1:21" x14ac:dyDescent="0.2">
      <c r="A66" s="88" t="s">
        <v>65</v>
      </c>
      <c r="B66" s="140" t="s">
        <v>596</v>
      </c>
      <c r="C66" s="131">
        <f>[1]!FAMEData($B$5&amp;B66,$B$1,$C$1, 0,"Quarterly", "Across", "No Heading", "Normal")</f>
        <v>458.55680000000001</v>
      </c>
      <c r="D66" s="200">
        <v>467.37520000000097</v>
      </c>
      <c r="E66" s="201">
        <v>509.262599999999</v>
      </c>
      <c r="F66" s="201">
        <v>505.95569999999998</v>
      </c>
      <c r="G66" s="201">
        <v>520.16077420518297</v>
      </c>
      <c r="H66" s="201">
        <v>486.14777440703</v>
      </c>
      <c r="I66" s="201">
        <v>477.705523728076</v>
      </c>
      <c r="J66" s="201">
        <v>503.82178724171803</v>
      </c>
      <c r="K66" s="201">
        <v>500.90002917905201</v>
      </c>
      <c r="L66" s="201">
        <v>469.89038339773901</v>
      </c>
      <c r="M66" s="200">
        <f>[1]!FAMEData("$eval_opt(""convert("&amp;$B$5&amp;B66&amp;", annual, discrete, sum)"" , ""convert automatic off"")", $B$2, $C$2, 0,"annual", "Across", "No Heading", "Normal")</f>
        <v>3016.9950999999987</v>
      </c>
      <c r="N66" s="200">
        <v>2502.2209999999959</v>
      </c>
      <c r="O66" s="201">
        <v>1921.3089000000009</v>
      </c>
      <c r="P66" s="201">
        <v>2021.526848612212</v>
      </c>
      <c r="Q66" s="201">
        <v>1952.3177235465851</v>
      </c>
      <c r="R66" s="201">
        <v>1856.405600534327</v>
      </c>
      <c r="S66" s="201">
        <v>1759.424223895383</v>
      </c>
      <c r="T66" s="201">
        <v>1660.1064723001039</v>
      </c>
      <c r="U66" s="201">
        <v>1561.972522917416</v>
      </c>
    </row>
    <row r="67" spans="1:21" x14ac:dyDescent="0.2">
      <c r="A67" s="93" t="s">
        <v>36</v>
      </c>
      <c r="B67" t="str">
        <f>"ytypct(nagpmt'"&amp;B66&amp;")"</f>
        <v>ytypct(nagpmt'umesns_nam)</v>
      </c>
      <c r="C67" s="132">
        <f>[1]!FAMEData(B67,$B$1,$C$1, 0,"Quarterly", "Across", "No Heading", "Normal")</f>
        <v>-26.273814798404846</v>
      </c>
      <c r="D67" s="200">
        <v>-22.521699406121233</v>
      </c>
      <c r="E67" s="201">
        <v>-12.994350282486041</v>
      </c>
      <c r="F67" s="201">
        <v>23.387096774193534</v>
      </c>
      <c r="G67" s="201">
        <v>13.434317014856822</v>
      </c>
      <c r="H67" s="201">
        <v>4.0165961751990666</v>
      </c>
      <c r="I67" s="201">
        <v>-6.1966215999217411</v>
      </c>
      <c r="J67" s="201">
        <v>-0.42175881372261476</v>
      </c>
      <c r="K67" s="201">
        <v>-3.7028445783059674</v>
      </c>
      <c r="L67" s="201">
        <v>-3.3441253596441216</v>
      </c>
      <c r="M67" s="206"/>
      <c r="N67" s="206">
        <f>(N66/M66-1)*100</f>
        <v>-17.062477164779054</v>
      </c>
      <c r="O67" s="210">
        <f t="shared" ref="O67" si="115">(O66/N66-1)*100</f>
        <v>-23.215859030836839</v>
      </c>
      <c r="P67" s="210">
        <f t="shared" ref="P67" si="116">(P66/O66-1)*100</f>
        <v>5.2161288906854564</v>
      </c>
      <c r="Q67" s="210">
        <f t="shared" ref="Q67" si="117">(Q66/P66-1)*100</f>
        <v>-3.4236065236105784</v>
      </c>
      <c r="R67" s="210">
        <f t="shared" ref="R67" si="118">(R66/Q66-1)*100</f>
        <v>-4.9127312555470652</v>
      </c>
      <c r="S67" s="210">
        <f t="shared" ref="S67" si="119">(S66/R66-1)*100</f>
        <v>-5.2241480316063456</v>
      </c>
      <c r="T67" s="210">
        <f t="shared" ref="T67" si="120">(T66/S66-1)*100</f>
        <v>-5.6449007718780031</v>
      </c>
      <c r="U67" s="210">
        <f t="shared" ref="U67" si="121">(U66/T66-1)*100</f>
        <v>-5.9113045470343684</v>
      </c>
    </row>
    <row r="68" spans="1:21" x14ac:dyDescent="0.2">
      <c r="A68" s="93"/>
      <c r="B68"/>
      <c r="C68" s="162"/>
      <c r="D68" s="206"/>
      <c r="E68" s="201"/>
      <c r="F68" s="201"/>
      <c r="G68" s="201"/>
      <c r="H68" s="201"/>
      <c r="I68" s="201"/>
      <c r="J68" s="201"/>
      <c r="K68" s="201"/>
      <c r="L68" s="201"/>
      <c r="M68" s="206"/>
      <c r="N68" s="206"/>
      <c r="O68" s="210"/>
      <c r="P68" s="210"/>
      <c r="Q68" s="210"/>
      <c r="R68" s="210"/>
      <c r="S68" s="210"/>
      <c r="T68" s="210"/>
      <c r="U68" s="210"/>
    </row>
    <row r="69" spans="1:21" x14ac:dyDescent="0.2">
      <c r="A69" s="110" t="s">
        <v>1</v>
      </c>
      <c r="B69" t="s">
        <v>374</v>
      </c>
      <c r="C69" s="131">
        <f>[1]!FAMEData($B$5&amp;B69,$B$1,$C$1, 0,"Quarterly", "Across", "No Heading", "Normal")</f>
        <v>3601</v>
      </c>
      <c r="D69" s="200">
        <v>3433</v>
      </c>
      <c r="E69" s="201">
        <v>3191</v>
      </c>
      <c r="F69" s="201">
        <v>3089.3</v>
      </c>
      <c r="G69" s="201">
        <v>3085.3</v>
      </c>
      <c r="H69" s="201">
        <v>3074.3</v>
      </c>
      <c r="I69" s="201">
        <v>3087</v>
      </c>
      <c r="J69" s="201">
        <v>3097</v>
      </c>
      <c r="K69" s="201">
        <v>3085</v>
      </c>
      <c r="L69" s="201">
        <v>3073</v>
      </c>
      <c r="M69" s="200">
        <f>[1]!FAMEData("$eval_opt(""convert("&amp;$B$5&amp;B69&amp;", annual, discrete, sum)"" , ""convert automatic off"")", $B$2, $C$2, 0,"annual", "Across", "No Heading", "Normal")</f>
        <v>17745.67947169812</v>
      </c>
      <c r="N69" s="200">
        <v>16523.111723270442</v>
      </c>
      <c r="O69" s="201">
        <v>14880</v>
      </c>
      <c r="P69" s="201">
        <v>12439.900000000001</v>
      </c>
      <c r="Q69" s="201">
        <v>12342</v>
      </c>
      <c r="R69" s="201">
        <v>12162.2</v>
      </c>
      <c r="S69" s="201">
        <v>11841.888226785681</v>
      </c>
      <c r="T69" s="201">
        <v>11353.298999999999</v>
      </c>
      <c r="U69" s="201">
        <v>10929.277</v>
      </c>
    </row>
    <row r="70" spans="1:21" x14ac:dyDescent="0.2">
      <c r="A70" s="88" t="s">
        <v>36</v>
      </c>
      <c r="B70" t="str">
        <f>"annpct(nagpmt'"&amp;B69&amp;")"</f>
        <v>annpct(nagpmt'prwk_nam)</v>
      </c>
      <c r="C70" s="132">
        <f>[1]!FAMEData(B70,$B$1,$C$1, 0,"Quarterly", "Across", "No Heading", "Normal")</f>
        <v>-25.11414369796141</v>
      </c>
      <c r="D70" s="200">
        <v>-17.395686127430828</v>
      </c>
      <c r="E70" s="201">
        <v>-25.353061088504418</v>
      </c>
      <c r="F70" s="201">
        <v>-12.151748699382543</v>
      </c>
      <c r="G70" s="201">
        <v>-0.51691165682439932</v>
      </c>
      <c r="H70" s="201">
        <v>-1.4185087164691523</v>
      </c>
      <c r="I70" s="201">
        <v>1.6626761105888996</v>
      </c>
      <c r="J70" s="201">
        <v>1.3020661984373241</v>
      </c>
      <c r="K70" s="201">
        <v>-1.5409021727186194</v>
      </c>
      <c r="L70" s="201">
        <v>-1.5468609635671169</v>
      </c>
      <c r="M70" s="206"/>
      <c r="N70" s="206">
        <f t="shared" ref="N70:U70" si="122">(N69/M69-1)*100</f>
        <v>-6.8893825698672302</v>
      </c>
      <c r="O70" s="210">
        <f t="shared" ref="O70" si="123">(O69/N69-1)*100</f>
        <v>-9.9443237496019243</v>
      </c>
      <c r="P70" s="210">
        <f t="shared" ref="P70" si="124">(P69/O69-1)*100</f>
        <v>-16.39852150537633</v>
      </c>
      <c r="Q70" s="210">
        <f t="shared" ref="Q70" si="125">(Q69/P69-1)*100</f>
        <v>-0.78698381819790608</v>
      </c>
      <c r="R70" s="210">
        <f t="shared" ref="R70" si="126">(R69/Q69-1)*100</f>
        <v>-1.4568141306109172</v>
      </c>
      <c r="S70" s="210">
        <f t="shared" ref="S70" si="127">(S69/R69-1)*100</f>
        <v>-2.6336663861334264</v>
      </c>
      <c r="T70" s="210">
        <f t="shared" ref="T70" si="128">(T69/S69-1)*100</f>
        <v>-4.1259401999802714</v>
      </c>
      <c r="U70" s="210">
        <f t="shared" si="122"/>
        <v>-3.7347910946412988</v>
      </c>
    </row>
    <row r="71" spans="1:21" x14ac:dyDescent="0.2">
      <c r="A71" s="88" t="s">
        <v>62</v>
      </c>
      <c r="B71" t="s">
        <v>375</v>
      </c>
      <c r="C71" s="131">
        <f>[1]!FAMEData($B$5&amp;B71,$B$1,$C$1, 0,"Quarterly", "Across", "No Heading", "Normal")</f>
        <v>415</v>
      </c>
      <c r="D71" s="200">
        <v>397</v>
      </c>
      <c r="E71" s="201">
        <v>316</v>
      </c>
      <c r="F71" s="201">
        <v>316</v>
      </c>
      <c r="G71" s="201">
        <v>322</v>
      </c>
      <c r="H71" s="201">
        <v>306</v>
      </c>
      <c r="I71" s="201">
        <v>295</v>
      </c>
      <c r="J71" s="201">
        <v>295</v>
      </c>
      <c r="K71" s="201">
        <v>295</v>
      </c>
      <c r="L71" s="201">
        <v>295</v>
      </c>
      <c r="M71" s="200">
        <f>[1]!FAMEData("$eval_opt(""convert("&amp;$B$5&amp;B71&amp;", annual, discrete, sum)"" , ""convert automatic off"")", $B$2, $C$2, 0,"annual", "Across", "No Heading", "Normal")</f>
        <v>2102.3009999999999</v>
      </c>
      <c r="N71" s="200">
        <v>2091.8000000000002</v>
      </c>
      <c r="O71" s="201">
        <v>1770</v>
      </c>
      <c r="P71" s="201">
        <v>1260</v>
      </c>
      <c r="Q71" s="201">
        <v>1180</v>
      </c>
      <c r="R71" s="201">
        <v>1180</v>
      </c>
      <c r="S71" s="201">
        <v>1166</v>
      </c>
      <c r="T71" s="201">
        <v>1146</v>
      </c>
      <c r="U71" s="201">
        <v>1079.6640000000002</v>
      </c>
    </row>
    <row r="72" spans="1:21" x14ac:dyDescent="0.2">
      <c r="A72" s="93" t="s">
        <v>37</v>
      </c>
      <c r="B72" t="str">
        <f>"annpct(nagpmt'"&amp;B71&amp;")"</f>
        <v>annpct(nagpmt'cmek_nam)</v>
      </c>
      <c r="C72" s="132">
        <f>[1]!FAMEData(B72,$B$1,$C$1, 0,"Quarterly", "Across", "No Heading", "Normal")</f>
        <v>-32.589045765005331</v>
      </c>
      <c r="D72" s="200">
        <v>-16.252926416001952</v>
      </c>
      <c r="E72" s="201">
        <v>-59.859174142362257</v>
      </c>
      <c r="F72" s="201">
        <v>0</v>
      </c>
      <c r="G72" s="201">
        <v>7.8139993149180267</v>
      </c>
      <c r="H72" s="201">
        <v>-18.442816551442643</v>
      </c>
      <c r="I72" s="201">
        <v>-13.622156362946999</v>
      </c>
      <c r="J72" s="201">
        <v>0</v>
      </c>
      <c r="K72" s="201">
        <v>0</v>
      </c>
      <c r="L72" s="201">
        <v>0</v>
      </c>
      <c r="M72" s="206"/>
      <c r="N72" s="206">
        <f>(N71/M71-1)*100</f>
        <v>-0.49950030942285117</v>
      </c>
      <c r="O72" s="210">
        <f t="shared" ref="O72" si="129">(O71/N71-1)*100</f>
        <v>-15.383879912037489</v>
      </c>
      <c r="P72" s="210">
        <f t="shared" ref="P72" si="130">(P71/O71-1)*100</f>
        <v>-28.8135593220339</v>
      </c>
      <c r="Q72" s="210">
        <f t="shared" ref="Q72" si="131">(Q71/P71-1)*100</f>
        <v>-6.3492063492063489</v>
      </c>
      <c r="R72" s="210">
        <f t="shared" ref="R72" si="132">(R71/Q71-1)*100</f>
        <v>0</v>
      </c>
      <c r="S72" s="210">
        <f t="shared" ref="S72" si="133">(S71/R71-1)*100</f>
        <v>-1.1864406779661052</v>
      </c>
      <c r="T72" s="210">
        <f t="shared" ref="T72" si="134">(T71/S71-1)*100</f>
        <v>-1.715265866209259</v>
      </c>
      <c r="U72" s="210">
        <f t="shared" ref="U72" si="135">(U71/T71-1)*100</f>
        <v>-5.7884816753926538</v>
      </c>
    </row>
    <row r="73" spans="1:21" x14ac:dyDescent="0.2">
      <c r="A73" s="88" t="s">
        <v>63</v>
      </c>
      <c r="B73" t="s">
        <v>376</v>
      </c>
      <c r="C73" s="131">
        <f>[1]!FAMEData($B$5&amp;B73,$B$1,$C$1, 0,"Quarterly", "Across", "No Heading", "Normal")</f>
        <v>625</v>
      </c>
      <c r="D73" s="200">
        <v>572</v>
      </c>
      <c r="E73" s="201">
        <v>540</v>
      </c>
      <c r="F73" s="201">
        <v>545</v>
      </c>
      <c r="G73" s="201">
        <v>545</v>
      </c>
      <c r="H73" s="201">
        <v>555</v>
      </c>
      <c r="I73" s="201">
        <v>560</v>
      </c>
      <c r="J73" s="201">
        <v>560</v>
      </c>
      <c r="K73" s="201">
        <v>560</v>
      </c>
      <c r="L73" s="201">
        <v>560</v>
      </c>
      <c r="M73" s="200">
        <f>[1]!FAMEData("$eval_opt(""convert("&amp;$B$5&amp;B73&amp;", annual, discrete, sum)"" , ""convert automatic off"")", $B$2, $C$2, 0,"annual", "Across", "No Heading", "Normal")</f>
        <v>3490.3754716981139</v>
      </c>
      <c r="N73" s="200">
        <v>3090.8490566037731</v>
      </c>
      <c r="O73" s="201">
        <v>2675</v>
      </c>
      <c r="P73" s="201">
        <v>2185</v>
      </c>
      <c r="Q73" s="201">
        <v>2240</v>
      </c>
      <c r="R73" s="201">
        <v>2240</v>
      </c>
      <c r="S73" s="201">
        <v>2220</v>
      </c>
      <c r="T73" s="201">
        <v>2115</v>
      </c>
      <c r="U73" s="201">
        <v>2068.9549999999999</v>
      </c>
    </row>
    <row r="74" spans="1:21" x14ac:dyDescent="0.2">
      <c r="A74" s="93" t="s">
        <v>37</v>
      </c>
      <c r="B74" t="str">
        <f>"annpct(nagpmt'"&amp;B73&amp;")"</f>
        <v>annpct(nagpmt'cfsk_nam)</v>
      </c>
      <c r="C74" s="132">
        <f>[1]!FAMEData(B74,$B$1,$C$1, 0,"Quarterly", "Across", "No Heading", "Normal")</f>
        <v>-47.142797900319685</v>
      </c>
      <c r="D74" s="200">
        <v>-29.844124971171837</v>
      </c>
      <c r="E74" s="201">
        <v>-20.568836496299905</v>
      </c>
      <c r="F74" s="201">
        <v>3.7554623008480883</v>
      </c>
      <c r="G74" s="201">
        <v>0</v>
      </c>
      <c r="H74" s="201">
        <v>7.5439350616079048</v>
      </c>
      <c r="I74" s="201">
        <v>3.6525940848817036</v>
      </c>
      <c r="J74" s="201">
        <v>0</v>
      </c>
      <c r="K74" s="201">
        <v>0</v>
      </c>
      <c r="L74" s="201">
        <v>0</v>
      </c>
      <c r="M74" s="206"/>
      <c r="N74" s="206">
        <f>(N73/M73-1)*100</f>
        <v>-11.446516809836671</v>
      </c>
      <c r="O74" s="210">
        <f t="shared" ref="O74" si="136">(O73/N73-1)*100</f>
        <v>-13.454201385709474</v>
      </c>
      <c r="P74" s="210">
        <f t="shared" ref="P74" si="137">(P73/O73-1)*100</f>
        <v>-18.31775700934579</v>
      </c>
      <c r="Q74" s="210">
        <f t="shared" ref="Q74" si="138">(Q73/P73-1)*100</f>
        <v>2.517162471395884</v>
      </c>
      <c r="R74" s="210">
        <f t="shared" ref="R74" si="139">(R73/Q73-1)*100</f>
        <v>0</v>
      </c>
      <c r="S74" s="210">
        <f t="shared" ref="S74" si="140">(S73/R73-1)*100</f>
        <v>-0.89285714285713969</v>
      </c>
      <c r="T74" s="210">
        <f t="shared" ref="T74" si="141">(T73/S73-1)*100</f>
        <v>-4.7297297297297263</v>
      </c>
      <c r="U74" s="210">
        <f t="shared" ref="U74" si="142">(U73/T73-1)*100</f>
        <v>-2.1770685579196258</v>
      </c>
    </row>
    <row r="75" spans="1:21" x14ac:dyDescent="0.2">
      <c r="A75" s="88" t="s">
        <v>64</v>
      </c>
      <c r="B75" t="s">
        <v>377</v>
      </c>
      <c r="C75" s="131">
        <f>[1]!FAMEData($B$5&amp;B75,$B$1,$C$1, 0,"Quarterly", "Across", "No Heading", "Normal")</f>
        <v>1851</v>
      </c>
      <c r="D75" s="200">
        <v>1784</v>
      </c>
      <c r="E75" s="201">
        <v>1725</v>
      </c>
      <c r="F75" s="201">
        <v>1646</v>
      </c>
      <c r="G75" s="201">
        <v>1646</v>
      </c>
      <c r="H75" s="201">
        <v>1656</v>
      </c>
      <c r="I75" s="201">
        <v>1680</v>
      </c>
      <c r="J75" s="201">
        <v>1695</v>
      </c>
      <c r="K75" s="201">
        <v>1695</v>
      </c>
      <c r="L75" s="201">
        <v>1695</v>
      </c>
      <c r="M75" s="200">
        <f>[1]!FAMEData("$eval_opt(""convert("&amp;$B$5&amp;B75&amp;", annual, discrete, sum)"" , ""convert automatic off"")", $B$2, $C$2, 0,"annual", "Across", "No Heading", "Normal")</f>
        <v>9011.0040000000008</v>
      </c>
      <c r="N75" s="200">
        <v>8304.6666666666697</v>
      </c>
      <c r="O75" s="201">
        <v>7595</v>
      </c>
      <c r="P75" s="201">
        <v>6673</v>
      </c>
      <c r="Q75" s="201">
        <v>6765</v>
      </c>
      <c r="R75" s="201">
        <v>6761</v>
      </c>
      <c r="S75" s="201">
        <v>6534.6882267856799</v>
      </c>
      <c r="T75" s="201">
        <v>6287.7390000000005</v>
      </c>
      <c r="U75" s="201">
        <v>6076.893</v>
      </c>
    </row>
    <row r="76" spans="1:21" x14ac:dyDescent="0.2">
      <c r="A76" s="93" t="s">
        <v>36</v>
      </c>
      <c r="B76" t="str">
        <f>"annpct(nagpmt'"&amp;B75&amp;")"</f>
        <v>annpct(nagpmt'ufsk_nam)</v>
      </c>
      <c r="C76" s="132">
        <f>[1]!FAMEData(B76,$B$1,$C$1, 0,"Quarterly", "Across", "No Heading", "Normal")</f>
        <v>-19.640240544644623</v>
      </c>
      <c r="D76" s="200">
        <v>-13.711339923695325</v>
      </c>
      <c r="E76" s="201">
        <v>-12.586804345818456</v>
      </c>
      <c r="F76" s="201">
        <v>-17.09839745015983</v>
      </c>
      <c r="G76" s="201">
        <v>0</v>
      </c>
      <c r="H76" s="201">
        <v>2.4523693000235518</v>
      </c>
      <c r="I76" s="201">
        <v>5.9243474281537836</v>
      </c>
      <c r="J76" s="201">
        <v>3.6195455516988231</v>
      </c>
      <c r="K76" s="201">
        <v>0</v>
      </c>
      <c r="L76" s="201">
        <v>0</v>
      </c>
      <c r="M76" s="206"/>
      <c r="N76" s="206">
        <f>(N75/M75-1)*100</f>
        <v>-7.8386085871600013</v>
      </c>
      <c r="O76" s="210">
        <f t="shared" ref="O76" si="143">(O75/N75-1)*100</f>
        <v>-8.545396162800067</v>
      </c>
      <c r="P76" s="210">
        <f t="shared" ref="P76" si="144">(P75/O75-1)*100</f>
        <v>-12.139565503620808</v>
      </c>
      <c r="Q76" s="210">
        <f t="shared" ref="Q76" si="145">(Q75/P75-1)*100</f>
        <v>1.3786902442679549</v>
      </c>
      <c r="R76" s="210">
        <f t="shared" ref="R76" si="146">(R75/Q75-1)*100</f>
        <v>-5.9127864005914521E-2</v>
      </c>
      <c r="S76" s="210">
        <f t="shared" ref="S76" si="147">(S75/R75-1)*100</f>
        <v>-3.3473121315533261</v>
      </c>
      <c r="T76" s="210">
        <f t="shared" ref="T76" si="148">(T75/S75-1)*100</f>
        <v>-3.7790513979448104</v>
      </c>
      <c r="U76" s="210">
        <f t="shared" ref="U76" si="149">(U75/T75-1)*100</f>
        <v>-3.3532880420132027</v>
      </c>
    </row>
    <row r="77" spans="1:21" x14ac:dyDescent="0.2">
      <c r="A77" s="88" t="s">
        <v>65</v>
      </c>
      <c r="B77" t="s">
        <v>378</v>
      </c>
      <c r="C77" s="131">
        <f>[1]!FAMEData($B$5&amp;B77,$B$1,$C$1, 0,"Quarterly", "Across", "No Heading", "Normal")</f>
        <v>710</v>
      </c>
      <c r="D77" s="200">
        <v>680</v>
      </c>
      <c r="E77" s="201">
        <v>610</v>
      </c>
      <c r="F77" s="201">
        <v>582.29999999999995</v>
      </c>
      <c r="G77" s="201">
        <v>572.29999999999995</v>
      </c>
      <c r="H77" s="201">
        <v>557.29999999999995</v>
      </c>
      <c r="I77" s="201">
        <v>552</v>
      </c>
      <c r="J77" s="201">
        <v>547</v>
      </c>
      <c r="K77" s="201">
        <v>535</v>
      </c>
      <c r="L77" s="201">
        <v>523</v>
      </c>
      <c r="M77" s="200">
        <f>[1]!FAMEData("$eval_opt(""convert("&amp;$B$5&amp;B77&amp;", annual, discrete, sum)"" , ""convert automatic off"")", $B$2, $C$2, 0,"annual", "Across", "No Heading", "Normal")</f>
        <v>3141.9989999999998</v>
      </c>
      <c r="N77" s="200">
        <v>3035.7959999999998</v>
      </c>
      <c r="O77" s="201">
        <v>2840</v>
      </c>
      <c r="P77" s="201">
        <v>2321.8999999999996</v>
      </c>
      <c r="Q77" s="201">
        <v>2157</v>
      </c>
      <c r="R77" s="201">
        <v>1981.2</v>
      </c>
      <c r="S77" s="201">
        <v>1921.2</v>
      </c>
      <c r="T77" s="201">
        <v>1804.56</v>
      </c>
      <c r="U77" s="201">
        <v>1703.7650000000001</v>
      </c>
    </row>
    <row r="78" spans="1:21" x14ac:dyDescent="0.2">
      <c r="A78" s="93" t="s">
        <v>36</v>
      </c>
      <c r="B78" t="str">
        <f>"annpct(nagpmt'"&amp;B77&amp;")"</f>
        <v>annpct(nagpmt'umek_nam)</v>
      </c>
      <c r="C78" s="132">
        <f>[1]!FAMEData(B78,$B$1,$C$1, 0,"Quarterly", "Across", "No Heading", "Normal")</f>
        <v>-8.0225492272519858</v>
      </c>
      <c r="D78" s="200">
        <v>-15.860048770484743</v>
      </c>
      <c r="E78" s="201">
        <v>-35.243452058464328</v>
      </c>
      <c r="F78" s="201">
        <v>-16.963732292300566</v>
      </c>
      <c r="G78" s="201">
        <v>-6.6943756670431096</v>
      </c>
      <c r="H78" s="201">
        <v>-10.07898745153766</v>
      </c>
      <c r="I78" s="201">
        <v>-3.7501328608464566</v>
      </c>
      <c r="J78" s="201">
        <v>-3.5742569004445381</v>
      </c>
      <c r="K78" s="201">
        <v>-8.4905757830521047</v>
      </c>
      <c r="L78" s="201">
        <v>-8.6745906820390939</v>
      </c>
      <c r="M78" s="206"/>
      <c r="N78" s="206">
        <f>(N77/M77-1)*100</f>
        <v>-3.3801092871130756</v>
      </c>
      <c r="O78" s="210">
        <f t="shared" ref="O78" si="150">(O77/N77-1)*100</f>
        <v>-6.4495769807984438</v>
      </c>
      <c r="P78" s="210">
        <f t="shared" ref="P78" si="151">(P77/O77-1)*100</f>
        <v>-18.242957746478883</v>
      </c>
      <c r="Q78" s="210">
        <f t="shared" ref="Q78" si="152">(Q77/P77-1)*100</f>
        <v>-7.1019423747792576</v>
      </c>
      <c r="R78" s="210">
        <f t="shared" ref="R78" si="153">(R77/Q77-1)*100</f>
        <v>-8.1502086230876181</v>
      </c>
      <c r="S78" s="210">
        <f t="shared" ref="S78" si="154">(S77/R77-1)*100</f>
        <v>-3.0284675953967333</v>
      </c>
      <c r="T78" s="210">
        <f t="shared" ref="T78" si="155">(T77/S77-1)*100</f>
        <v>-6.0712054965646463</v>
      </c>
      <c r="U78" s="210">
        <f t="shared" ref="U78" si="156">(U77/T77-1)*100</f>
        <v>-5.5855721062197938</v>
      </c>
    </row>
    <row r="79" spans="1:21" x14ac:dyDescent="0.2">
      <c r="A79" s="93"/>
      <c r="B79"/>
      <c r="C79" s="136"/>
      <c r="D79" s="206"/>
      <c r="E79" s="201"/>
      <c r="F79" s="201"/>
      <c r="G79" s="201"/>
      <c r="H79" s="201"/>
      <c r="I79" s="201"/>
      <c r="J79" s="201"/>
      <c r="K79" s="201"/>
      <c r="L79" s="201"/>
      <c r="M79" s="206"/>
      <c r="N79" s="206"/>
      <c r="O79" s="202"/>
      <c r="P79" s="202"/>
      <c r="Q79" s="202"/>
      <c r="R79" s="202"/>
      <c r="S79" s="202"/>
      <c r="T79" s="202"/>
      <c r="U79" s="202"/>
    </row>
    <row r="80" spans="1:21" x14ac:dyDescent="0.2">
      <c r="A80" s="110" t="s">
        <v>70</v>
      </c>
      <c r="B80" t="s">
        <v>379</v>
      </c>
      <c r="C80" s="136"/>
      <c r="D80" s="206">
        <f t="shared" ref="D80:H80" si="157">D47/D69</f>
        <v>0.8462973931647918</v>
      </c>
      <c r="E80" s="204">
        <f t="shared" si="157"/>
        <v>0.90138092463153252</v>
      </c>
      <c r="F80" s="204">
        <f t="shared" si="157"/>
        <v>0.95394431203196506</v>
      </c>
      <c r="G80" s="204">
        <f t="shared" si="157"/>
        <v>0.94542551219220805</v>
      </c>
      <c r="H80" s="204">
        <f t="shared" si="157"/>
        <v>0.94202323273648636</v>
      </c>
      <c r="I80" s="204">
        <f t="shared" ref="I80:L80" si="158">I47/I69</f>
        <v>0.94388297965496271</v>
      </c>
      <c r="J80" s="204">
        <f t="shared" si="158"/>
        <v>0.93679439862619962</v>
      </c>
      <c r="K80" s="204">
        <f t="shared" si="158"/>
        <v>0.92959128683764025</v>
      </c>
      <c r="L80" s="204">
        <f t="shared" si="158"/>
        <v>0.92737412069708425</v>
      </c>
      <c r="M80" s="206"/>
      <c r="N80" s="206">
        <f t="shared" ref="N80:U80" si="159">N47/N69</f>
        <v>0.86752075892711467</v>
      </c>
      <c r="O80" s="204">
        <f t="shared" ref="O80:T80" si="160">O47/O69</f>
        <v>0.77190010877704984</v>
      </c>
      <c r="P80" s="204">
        <f t="shared" si="160"/>
        <v>0.9354022179300453</v>
      </c>
      <c r="Q80" s="204">
        <f t="shared" si="160"/>
        <v>0.93442139066087104</v>
      </c>
      <c r="R80" s="204">
        <f t="shared" si="160"/>
        <v>0.91809601598366908</v>
      </c>
      <c r="S80" s="204">
        <f t="shared" si="160"/>
        <v>0.90949852436448297</v>
      </c>
      <c r="T80" s="204">
        <f t="shared" si="160"/>
        <v>0.91129773297853611</v>
      </c>
      <c r="U80" s="204">
        <f t="shared" si="159"/>
        <v>0.91082655905261156</v>
      </c>
    </row>
    <row r="81" spans="1:21" x14ac:dyDescent="0.2">
      <c r="A81" s="88" t="s">
        <v>62</v>
      </c>
      <c r="B81" t="s">
        <v>379</v>
      </c>
      <c r="C81" s="136"/>
      <c r="D81" s="206">
        <f t="shared" ref="D81:H81" si="161">D49/D71</f>
        <v>0.74449155150460711</v>
      </c>
      <c r="E81" s="204">
        <f t="shared" si="161"/>
        <v>0.89646467958166765</v>
      </c>
      <c r="F81" s="204">
        <f t="shared" si="161"/>
        <v>1.0012802290706742</v>
      </c>
      <c r="G81" s="204">
        <f t="shared" si="161"/>
        <v>0.92921879243727334</v>
      </c>
      <c r="H81" s="204">
        <f t="shared" si="161"/>
        <v>0.93624445642651299</v>
      </c>
      <c r="I81" s="204">
        <f t="shared" ref="I81:L81" si="162">I49/I71</f>
        <v>0.94755864222182384</v>
      </c>
      <c r="J81" s="204">
        <f t="shared" si="162"/>
        <v>0.94156746940008129</v>
      </c>
      <c r="K81" s="204">
        <f t="shared" si="162"/>
        <v>0.93398077505023058</v>
      </c>
      <c r="L81" s="204">
        <f t="shared" si="162"/>
        <v>0.93525818794694238</v>
      </c>
      <c r="M81" s="206"/>
      <c r="N81" s="206">
        <f t="shared" ref="N81:U81" si="163">N49/N71</f>
        <v>0.80382148994131586</v>
      </c>
      <c r="O81" s="204">
        <f t="shared" ref="O81:T81" si="164">O49/O71</f>
        <v>0.70012524683918875</v>
      </c>
      <c r="P81" s="204">
        <f t="shared" si="164"/>
        <v>0.94078305235353576</v>
      </c>
      <c r="Q81" s="204">
        <f t="shared" si="164"/>
        <v>0.93959126865476961</v>
      </c>
      <c r="R81" s="204">
        <f t="shared" si="164"/>
        <v>0.92474676041693138</v>
      </c>
      <c r="S81" s="204">
        <f t="shared" si="164"/>
        <v>0.9163415209163509</v>
      </c>
      <c r="T81" s="204">
        <f t="shared" si="164"/>
        <v>0.90932786863863524</v>
      </c>
      <c r="U81" s="204">
        <f t="shared" si="163"/>
        <v>0.90427328139794305</v>
      </c>
    </row>
    <row r="82" spans="1:21" x14ac:dyDescent="0.2">
      <c r="A82" s="88" t="s">
        <v>63</v>
      </c>
      <c r="B82" t="s">
        <v>379</v>
      </c>
      <c r="C82" s="136"/>
      <c r="D82" s="206">
        <f t="shared" ref="D82:H82" si="165">D51/D73</f>
        <v>1.0177181027141924</v>
      </c>
      <c r="E82" s="204">
        <f t="shared" si="165"/>
        <v>0.99104621158023898</v>
      </c>
      <c r="F82" s="204">
        <f t="shared" si="165"/>
        <v>1.0534951950760789</v>
      </c>
      <c r="G82" s="204">
        <f t="shared" si="165"/>
        <v>1.0051517032972035</v>
      </c>
      <c r="H82" s="204">
        <f t="shared" si="165"/>
        <v>0.9783317944287081</v>
      </c>
      <c r="I82" s="204">
        <f t="shared" ref="I82:L82" si="166">I51/I73</f>
        <v>0.97859701243488928</v>
      </c>
      <c r="J82" s="204">
        <f t="shared" si="166"/>
        <v>0.97125837700894457</v>
      </c>
      <c r="K82" s="204">
        <f t="shared" si="166"/>
        <v>0.96103499756662669</v>
      </c>
      <c r="L82" s="204">
        <f t="shared" si="166"/>
        <v>0.95643095572358228</v>
      </c>
      <c r="M82" s="206"/>
      <c r="N82" s="206">
        <f t="shared" ref="N82:U82" si="167">N51/N73</f>
        <v>0.88760645842266983</v>
      </c>
      <c r="O82" s="204">
        <f t="shared" ref="O82:T82" si="168">O51/O73</f>
        <v>0.80779815307896197</v>
      </c>
      <c r="P82" s="204">
        <f t="shared" si="168"/>
        <v>1.0069115147710304</v>
      </c>
      <c r="Q82" s="204">
        <f t="shared" si="168"/>
        <v>0.96683033568351062</v>
      </c>
      <c r="R82" s="204">
        <f t="shared" si="168"/>
        <v>0.93565048947464102</v>
      </c>
      <c r="S82" s="204">
        <f t="shared" si="168"/>
        <v>0.90252261284201352</v>
      </c>
      <c r="T82" s="204">
        <f t="shared" si="168"/>
        <v>0.90602872841585103</v>
      </c>
      <c r="U82" s="204">
        <f t="shared" si="167"/>
        <v>0.90709485557693237</v>
      </c>
    </row>
    <row r="83" spans="1:21" x14ac:dyDescent="0.2">
      <c r="A83" s="88" t="s">
        <v>64</v>
      </c>
      <c r="B83" t="s">
        <v>379</v>
      </c>
      <c r="C83" s="136"/>
      <c r="D83" s="206">
        <f t="shared" ref="D83:H83" si="169">D53/D75</f>
        <v>0.87010416273551006</v>
      </c>
      <c r="E83" s="204">
        <f t="shared" si="169"/>
        <v>0.88494371443630726</v>
      </c>
      <c r="F83" s="204">
        <f t="shared" si="169"/>
        <v>0.9487016162435723</v>
      </c>
      <c r="G83" s="204">
        <f t="shared" si="169"/>
        <v>0.95222190801250906</v>
      </c>
      <c r="H83" s="204">
        <f t="shared" si="169"/>
        <v>0.94935262563951683</v>
      </c>
      <c r="I83" s="204">
        <f t="shared" ref="I83:L83" si="170">I53/I75</f>
        <v>0.94512878730070227</v>
      </c>
      <c r="J83" s="204">
        <f t="shared" si="170"/>
        <v>0.93615018537381123</v>
      </c>
      <c r="K83" s="204">
        <f t="shared" si="170"/>
        <v>0.9263397163132685</v>
      </c>
      <c r="L83" s="204">
        <f t="shared" si="170"/>
        <v>0.92058095159183484</v>
      </c>
      <c r="M83" s="206"/>
      <c r="N83" s="206">
        <f t="shared" ref="N83:U83" si="171">N53/N75</f>
        <v>0.89133559977205268</v>
      </c>
      <c r="O83" s="204">
        <f t="shared" ref="O83:T83" si="172">O53/O75</f>
        <v>0.81038557286204083</v>
      </c>
      <c r="P83" s="204">
        <f t="shared" si="172"/>
        <v>0.93324980913939459</v>
      </c>
      <c r="Q83" s="204">
        <f t="shared" si="172"/>
        <v>0.93202091041728596</v>
      </c>
      <c r="R83" s="204">
        <f t="shared" si="172"/>
        <v>0.90545979673822974</v>
      </c>
      <c r="S83" s="204">
        <f t="shared" si="172"/>
        <v>0.9086866079297955</v>
      </c>
      <c r="T83" s="204">
        <f t="shared" si="172"/>
        <v>0.91084279153923531</v>
      </c>
      <c r="U83" s="204">
        <f t="shared" si="171"/>
        <v>0.91148279084675021</v>
      </c>
    </row>
    <row r="84" spans="1:21" x14ac:dyDescent="0.2">
      <c r="A84" s="88" t="s">
        <v>65</v>
      </c>
      <c r="B84" t="s">
        <v>379</v>
      </c>
      <c r="C84" s="136"/>
      <c r="D84" s="206">
        <f t="shared" ref="D84:H84" si="173">D55/D77</f>
        <v>0.69908121134518963</v>
      </c>
      <c r="E84" s="204">
        <f t="shared" si="173"/>
        <v>0.8710341476974689</v>
      </c>
      <c r="F84" s="204">
        <f t="shared" si="173"/>
        <v>0.84990188755046203</v>
      </c>
      <c r="G84" s="204">
        <f t="shared" si="173"/>
        <v>0.87811976710860573</v>
      </c>
      <c r="H84" s="204">
        <f t="shared" si="173"/>
        <v>0.88725843669172633</v>
      </c>
      <c r="I84" s="204">
        <f t="shared" ref="I84:L84" si="174">I55/I77</f>
        <v>0.90290990780926994</v>
      </c>
      <c r="J84" s="204">
        <f t="shared" si="174"/>
        <v>0.90093344376360507</v>
      </c>
      <c r="K84" s="204">
        <f t="shared" si="174"/>
        <v>0.90455957657195896</v>
      </c>
      <c r="L84" s="204">
        <f t="shared" si="174"/>
        <v>0.91383070612701534</v>
      </c>
      <c r="M84" s="206"/>
      <c r="N84" s="206">
        <f t="shared" ref="N84:U84" si="175">N55/N77</f>
        <v>0.82581504174140496</v>
      </c>
      <c r="O84" s="204">
        <f t="shared" ref="O84:T84" si="176">O55/O77</f>
        <v>0.67989910081820948</v>
      </c>
      <c r="P84" s="204">
        <f t="shared" si="176"/>
        <v>0.87137506727276981</v>
      </c>
      <c r="Q84" s="204">
        <f t="shared" si="176"/>
        <v>0.90546578378295584</v>
      </c>
      <c r="R84" s="204">
        <f t="shared" si="176"/>
        <v>0.93740935096619527</v>
      </c>
      <c r="S84" s="204">
        <f t="shared" si="176"/>
        <v>0.91616790306908502</v>
      </c>
      <c r="T84" s="204">
        <f t="shared" si="176"/>
        <v>0.92030932705919677</v>
      </c>
      <c r="U84" s="204">
        <f t="shared" si="175"/>
        <v>0.91717028259082778</v>
      </c>
    </row>
    <row r="85" spans="1:21" x14ac:dyDescent="0.2">
      <c r="A85" s="139"/>
      <c r="B85"/>
      <c r="C85" s="136"/>
      <c r="D85" s="206"/>
      <c r="E85" s="201"/>
      <c r="F85" s="201"/>
      <c r="G85" s="201"/>
      <c r="H85" s="201"/>
      <c r="I85" s="201"/>
      <c r="J85" s="201"/>
      <c r="K85" s="201"/>
      <c r="L85" s="201"/>
      <c r="M85" s="206"/>
      <c r="N85" s="206"/>
      <c r="O85" s="202"/>
      <c r="P85" s="202"/>
      <c r="Q85" s="202"/>
      <c r="R85" s="202"/>
      <c r="S85" s="202"/>
      <c r="T85" s="202"/>
      <c r="U85" s="202"/>
    </row>
    <row r="86" spans="1:21" x14ac:dyDescent="0.2">
      <c r="A86" s="139"/>
      <c r="B86"/>
      <c r="C86" s="136"/>
      <c r="D86" s="206"/>
      <c r="E86" s="201"/>
      <c r="F86" s="201"/>
      <c r="G86" s="201"/>
      <c r="H86" s="201"/>
      <c r="I86" s="201"/>
      <c r="J86" s="201"/>
      <c r="K86" s="201"/>
      <c r="L86" s="201"/>
      <c r="M86" s="206"/>
      <c r="N86" s="206"/>
      <c r="O86" s="202"/>
      <c r="P86" s="202"/>
      <c r="Q86" s="202"/>
      <c r="R86" s="202"/>
      <c r="S86" s="202"/>
      <c r="T86" s="202"/>
      <c r="U86" s="202"/>
    </row>
    <row r="87" spans="1:21" s="152" customFormat="1" x14ac:dyDescent="0.2">
      <c r="A87" s="155" t="s">
        <v>24</v>
      </c>
      <c r="C87" s="16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1"/>
      <c r="O87" s="213"/>
      <c r="P87" s="213"/>
      <c r="Q87" s="213"/>
      <c r="R87" s="213"/>
      <c r="S87" s="213"/>
      <c r="T87" s="213"/>
      <c r="U87" s="213"/>
    </row>
    <row r="88" spans="1:21" s="152" customFormat="1" ht="15" x14ac:dyDescent="0.25">
      <c r="A88" s="153" t="s">
        <v>71</v>
      </c>
      <c r="C88" s="16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1"/>
      <c r="O88" s="213"/>
      <c r="P88" s="213"/>
      <c r="Q88" s="213"/>
      <c r="R88" s="213"/>
      <c r="S88" s="213"/>
      <c r="T88" s="213"/>
      <c r="U88" s="213"/>
    </row>
    <row r="89" spans="1:21" s="152" customFormat="1" x14ac:dyDescent="0.2">
      <c r="A89" s="158" t="s">
        <v>72</v>
      </c>
      <c r="C89" s="16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1"/>
      <c r="O89" s="213"/>
      <c r="P89" s="213"/>
      <c r="Q89" s="213"/>
      <c r="R89" s="213"/>
      <c r="S89" s="213"/>
      <c r="T89" s="213"/>
      <c r="U89" s="213"/>
    </row>
    <row r="90" spans="1:21" x14ac:dyDescent="0.2">
      <c r="A90" s="31"/>
      <c r="B90"/>
      <c r="C90" s="136"/>
      <c r="D90" s="206"/>
      <c r="E90" s="201"/>
      <c r="F90" s="201"/>
      <c r="G90" s="201"/>
      <c r="H90" s="201"/>
      <c r="I90" s="201"/>
      <c r="J90" s="201"/>
      <c r="K90" s="201"/>
      <c r="L90" s="201"/>
      <c r="M90" s="214"/>
      <c r="N90" s="214"/>
      <c r="O90" s="202"/>
      <c r="P90" s="202"/>
      <c r="Q90" s="202"/>
      <c r="R90" s="202"/>
      <c r="S90" s="202"/>
      <c r="T90" s="202"/>
      <c r="U90" s="202"/>
    </row>
    <row r="91" spans="1:21" x14ac:dyDescent="0.2">
      <c r="A91" s="85"/>
      <c r="B91"/>
      <c r="C91" s="136"/>
      <c r="D91" s="206"/>
      <c r="E91" s="201"/>
      <c r="F91" s="201"/>
      <c r="G91" s="201"/>
      <c r="H91" s="201"/>
      <c r="I91" s="201"/>
      <c r="J91" s="201"/>
      <c r="K91" s="201"/>
      <c r="L91" s="201"/>
      <c r="M91" s="214"/>
      <c r="N91" s="214"/>
      <c r="O91" s="202"/>
      <c r="P91" s="202"/>
      <c r="Q91" s="202"/>
      <c r="R91" s="202"/>
      <c r="S91" s="202"/>
      <c r="T91" s="202"/>
      <c r="U91" s="202"/>
    </row>
    <row r="92" spans="1:21" x14ac:dyDescent="0.2">
      <c r="A92" s="86"/>
      <c r="B92"/>
      <c r="C92" s="136"/>
      <c r="D92" s="206"/>
      <c r="E92" s="201"/>
      <c r="F92" s="201"/>
      <c r="G92" s="201"/>
      <c r="H92" s="201"/>
      <c r="I92" s="201"/>
      <c r="J92" s="201"/>
      <c r="K92" s="201"/>
      <c r="L92" s="201"/>
      <c r="M92" s="214"/>
      <c r="N92" s="214"/>
      <c r="O92" s="202"/>
      <c r="P92" s="202"/>
      <c r="Q92" s="202"/>
      <c r="R92" s="202"/>
      <c r="S92" s="202"/>
      <c r="T92" s="202"/>
      <c r="U92" s="202"/>
    </row>
    <row r="93" spans="1:21" x14ac:dyDescent="0.2">
      <c r="A93" s="92" t="s">
        <v>61</v>
      </c>
      <c r="B93" s="140" t="s">
        <v>672</v>
      </c>
      <c r="C93" s="131">
        <f>[1]!FAMEData($B$5&amp;B93,$B$3,$C$3, 0,"annual", "Across", "No Heading", "Normal")</f>
        <v>18183.733829732901</v>
      </c>
      <c r="D93" s="200">
        <v>16786.523000000001</v>
      </c>
      <c r="E93" s="201">
        <v>16556.2978812855</v>
      </c>
      <c r="F93" s="201">
        <v>14389.424859709099</v>
      </c>
      <c r="G93" s="201">
        <v>11205.821558977501</v>
      </c>
      <c r="H93" s="201">
        <v>11554.245905780799</v>
      </c>
      <c r="I93" s="201">
        <v>11570.2937769897</v>
      </c>
      <c r="J93" s="201">
        <v>11079.908454771299</v>
      </c>
      <c r="K93" s="201">
        <v>10602.822608803999</v>
      </c>
      <c r="L93" s="201">
        <v>10131.759175794499</v>
      </c>
      <c r="M93" s="201">
        <v>9701.7934113415904</v>
      </c>
      <c r="N93" s="201"/>
      <c r="O93" s="201"/>
      <c r="P93" s="201"/>
      <c r="Q93" s="201"/>
      <c r="R93" s="201"/>
      <c r="S93" s="201"/>
      <c r="T93" s="201"/>
      <c r="U93" s="201"/>
    </row>
    <row r="94" spans="1:21" x14ac:dyDescent="0.2">
      <c r="A94" s="111" t="s">
        <v>36</v>
      </c>
      <c r="B94" t="str">
        <f>"annpct(nagpmt'"&amp;B93&amp;")"</f>
        <v>annpct(nagpmt'prwapc_us_a)</v>
      </c>
      <c r="D94" s="203">
        <f t="shared" ref="D94" si="177">(D93/C93-1)*100</f>
        <v>-7.6838499882145639</v>
      </c>
      <c r="E94" s="204">
        <f t="shared" ref="E94" si="178">(E93/D93-1)*100</f>
        <v>-1.3714878221922522</v>
      </c>
      <c r="F94" s="204">
        <f t="shared" ref="F94" si="179">(F93/E93-1)*100</f>
        <v>-13.087907919473574</v>
      </c>
      <c r="G94" s="204">
        <f t="shared" ref="G94" si="180">(G93/F93-1)*100</f>
        <v>-22.124604226856913</v>
      </c>
      <c r="H94" s="204">
        <f t="shared" ref="H94" si="181">(H93/G93-1)*100</f>
        <v>3.1093155014962681</v>
      </c>
      <c r="I94" s="204">
        <f t="shared" ref="I94" si="182">(I93/H93-1)*100</f>
        <v>0.13889154982300589</v>
      </c>
      <c r="J94" s="204">
        <f t="shared" ref="J94" si="183">(J93/I93-1)*100</f>
        <v>-4.238313492036383</v>
      </c>
      <c r="K94" s="204">
        <f t="shared" ref="K94" si="184">(K93/J93-1)*100</f>
        <v>-4.3058645106571642</v>
      </c>
      <c r="L94" s="204">
        <f t="shared" ref="L94" si="185">(L93/K93-1)*100</f>
        <v>-4.4428116020573167</v>
      </c>
      <c r="M94" s="204">
        <f t="shared" ref="M94" si="186">(M93/L93-1)*100</f>
        <v>-4.2437424438603655</v>
      </c>
      <c r="N94" s="204"/>
      <c r="O94" s="210"/>
      <c r="P94" s="210"/>
      <c r="Q94" s="210"/>
      <c r="R94" s="210"/>
      <c r="S94" s="210"/>
      <c r="T94" s="210"/>
      <c r="U94" s="210"/>
    </row>
    <row r="95" spans="1:21" x14ac:dyDescent="0.2">
      <c r="A95" s="111"/>
      <c r="B95"/>
      <c r="C95" s="136"/>
      <c r="D95" s="206"/>
      <c r="E95" s="201"/>
      <c r="F95" s="201"/>
      <c r="G95" s="201"/>
      <c r="H95" s="201"/>
      <c r="I95" s="201"/>
      <c r="J95" s="201"/>
      <c r="K95" s="201"/>
      <c r="L95" s="201"/>
      <c r="M95" s="214"/>
      <c r="N95" s="214"/>
      <c r="O95" s="202"/>
      <c r="P95" s="202"/>
      <c r="Q95" s="202"/>
      <c r="R95" s="202"/>
      <c r="S95" s="202"/>
      <c r="T95" s="202"/>
      <c r="U95" s="202"/>
    </row>
    <row r="96" spans="1:21" x14ac:dyDescent="0.2">
      <c r="A96" s="111" t="s">
        <v>63</v>
      </c>
      <c r="B96" s="140" t="s">
        <v>673</v>
      </c>
      <c r="C96" s="131">
        <f>[1]!FAMEData($B$5&amp;B96,$B$3,$C$3, 0,"annual", "Across", "No Heading", "Normal")</f>
        <v>4067.172</v>
      </c>
      <c r="D96" s="200">
        <v>3885.8879999999999</v>
      </c>
      <c r="E96" s="201">
        <v>3701.72449300464</v>
      </c>
      <c r="F96" s="201">
        <v>3126.35581955113</v>
      </c>
      <c r="G96" s="201">
        <v>2425.0968016862198</v>
      </c>
      <c r="H96" s="201">
        <v>2504.9999814949801</v>
      </c>
      <c r="I96" s="201">
        <v>2534.7882448836899</v>
      </c>
      <c r="J96" s="201">
        <v>2417.54048656032</v>
      </c>
      <c r="K96" s="201">
        <v>2301.4644180457999</v>
      </c>
      <c r="L96" s="201">
        <v>2180.1471164374302</v>
      </c>
      <c r="M96" s="201">
        <v>2140.1178852089702</v>
      </c>
      <c r="N96" s="201"/>
      <c r="O96" s="201"/>
      <c r="P96" s="201"/>
      <c r="Q96" s="201"/>
      <c r="R96" s="201"/>
      <c r="S96" s="201"/>
      <c r="T96" s="201"/>
      <c r="U96" s="201"/>
    </row>
    <row r="97" spans="1:21" x14ac:dyDescent="0.2">
      <c r="A97" s="112" t="s">
        <v>36</v>
      </c>
      <c r="B97" t="str">
        <f>"annpct(nagpmt'"&amp;B96&amp;")"</f>
        <v>annpct(nagpmt'cfsapc_us_a)</v>
      </c>
      <c r="D97" s="203">
        <f t="shared" ref="D97" si="187">(D96/C96-1)*100</f>
        <v>-4.4572494106470124</v>
      </c>
      <c r="E97" s="204">
        <f t="shared" ref="E97" si="188">(E96/D96-1)*100</f>
        <v>-4.7392901441153157</v>
      </c>
      <c r="F97" s="204">
        <f t="shared" ref="F97" si="189">(F96/E96-1)*100</f>
        <v>-15.543260297756278</v>
      </c>
      <c r="G97" s="204">
        <f t="shared" ref="G97" si="190">(G96/F96-1)*100</f>
        <v>-22.430556799692567</v>
      </c>
      <c r="H97" s="204">
        <f t="shared" ref="H97" si="191">(H96/G96-1)*100</f>
        <v>3.2948449626094112</v>
      </c>
      <c r="I97" s="204">
        <f t="shared" ref="I97" si="192">(I96/H96-1)*100</f>
        <v>1.1891522398707721</v>
      </c>
      <c r="J97" s="204">
        <f t="shared" ref="J97" si="193">(J96/I96-1)*100</f>
        <v>-4.6255445029787845</v>
      </c>
      <c r="K97" s="204">
        <f t="shared" ref="K97" si="194">(K96/J96-1)*100</f>
        <v>-4.8014115651760285</v>
      </c>
      <c r="L97" s="204">
        <f t="shared" ref="L97" si="195">(L96/K96-1)*100</f>
        <v>-5.2713090264233431</v>
      </c>
      <c r="M97" s="204">
        <f t="shared" ref="M97" si="196">(M96/L96-1)*100</f>
        <v>-1.8360793602714143</v>
      </c>
      <c r="N97" s="204"/>
      <c r="O97" s="210"/>
      <c r="P97" s="210"/>
      <c r="Q97" s="210"/>
      <c r="R97" s="210"/>
      <c r="S97" s="210"/>
      <c r="T97" s="210"/>
      <c r="U97" s="210"/>
    </row>
    <row r="98" spans="1:21" x14ac:dyDescent="0.2">
      <c r="A98" s="111" t="s">
        <v>62</v>
      </c>
      <c r="B98" s="140" t="s">
        <v>674</v>
      </c>
      <c r="C98" s="131">
        <f>[1]!FAMEData($B$5&amp;B98,$B$3,$C$3, 0,"annual", "Across", "No Heading", "Normal")</f>
        <v>2662.0779601694198</v>
      </c>
      <c r="D98" s="200">
        <v>2334.9650000000001</v>
      </c>
      <c r="E98" s="201">
        <v>2261.5503591154702</v>
      </c>
      <c r="F98" s="201">
        <v>1791.5480381592399</v>
      </c>
      <c r="G98" s="201">
        <v>1193.5937416955101</v>
      </c>
      <c r="H98" s="201">
        <v>1118.84872165363</v>
      </c>
      <c r="I98" s="201">
        <v>1077.50981939701</v>
      </c>
      <c r="J98" s="201">
        <v>1038.12724468031</v>
      </c>
      <c r="K98" s="201">
        <v>1000.35640306563</v>
      </c>
      <c r="L98" s="201">
        <v>962.093226164984</v>
      </c>
      <c r="M98" s="201">
        <v>856.12167624602296</v>
      </c>
      <c r="N98" s="201"/>
      <c r="O98" s="201"/>
      <c r="P98" s="201"/>
      <c r="Q98" s="201"/>
      <c r="R98" s="201"/>
      <c r="S98" s="201"/>
      <c r="T98" s="201"/>
      <c r="U98" s="201"/>
    </row>
    <row r="99" spans="1:21" x14ac:dyDescent="0.2">
      <c r="A99" s="112" t="s">
        <v>36</v>
      </c>
      <c r="B99" t="str">
        <f>"annpct(nagpmt'"&amp;B98&amp;")"</f>
        <v>annpct(nagpmt'cmeapc_us_a)</v>
      </c>
      <c r="D99" s="203">
        <f t="shared" ref="D99" si="197">(D98/C98-1)*100</f>
        <v>-12.287880560365016</v>
      </c>
      <c r="E99" s="204">
        <f t="shared" ref="E99" si="198">(E98/D98-1)*100</f>
        <v>-3.1441430978421447</v>
      </c>
      <c r="F99" s="204">
        <f t="shared" ref="F99" si="199">(F98/E98-1)*100</f>
        <v>-20.782306220236279</v>
      </c>
      <c r="G99" s="204">
        <f t="shared" ref="G99" si="200">(G98/F98-1)*100</f>
        <v>-33.376403184706639</v>
      </c>
      <c r="H99" s="204">
        <f t="shared" ref="H99" si="201">(H98/G98-1)*100</f>
        <v>-6.2621826364223416</v>
      </c>
      <c r="I99" s="204">
        <f t="shared" ref="I99" si="202">(I98/H98-1)*100</f>
        <v>-3.6947713713720076</v>
      </c>
      <c r="J99" s="204">
        <f t="shared" ref="J99" si="203">(J98/I98-1)*100</f>
        <v>-3.6549620251942638</v>
      </c>
      <c r="K99" s="204">
        <f t="shared" ref="K99" si="204">(K98/J98-1)*100</f>
        <v>-3.6383633902519752</v>
      </c>
      <c r="L99" s="204">
        <f t="shared" ref="L99" si="205">(L98/K98-1)*100</f>
        <v>-3.8249544645675426</v>
      </c>
      <c r="M99" s="204">
        <f t="shared" ref="M99" si="206">(M98/L98-1)*100</f>
        <v>-11.01468621095858</v>
      </c>
      <c r="N99" s="204"/>
      <c r="O99" s="210"/>
      <c r="P99" s="210"/>
      <c r="Q99" s="210"/>
      <c r="R99" s="210"/>
      <c r="S99" s="210"/>
      <c r="T99" s="210"/>
      <c r="U99" s="210"/>
    </row>
    <row r="100" spans="1:21" x14ac:dyDescent="0.2">
      <c r="A100" s="111" t="s">
        <v>64</v>
      </c>
      <c r="B100" s="140" t="s">
        <v>675</v>
      </c>
      <c r="C100" s="131">
        <f>[1]!FAMEData($B$5&amp;B100,$B$3,$C$3, 0,"annual", "Across", "No Heading", "Normal")</f>
        <v>8227.5333805952396</v>
      </c>
      <c r="D100" s="200">
        <v>7706.6490000000003</v>
      </c>
      <c r="E100" s="201">
        <v>7793.7618656285304</v>
      </c>
      <c r="F100" s="201">
        <v>7170.9322265403098</v>
      </c>
      <c r="G100" s="201">
        <v>5885.2437752328397</v>
      </c>
      <c r="H100" s="201">
        <v>6096.3192015942896</v>
      </c>
      <c r="I100" s="201">
        <v>6169.3158544363696</v>
      </c>
      <c r="J100" s="201">
        <v>5926.9480362151498</v>
      </c>
      <c r="K100" s="201">
        <v>5696.5693812262498</v>
      </c>
      <c r="L100" s="201">
        <v>5478.4143554073598</v>
      </c>
      <c r="M100" s="201">
        <v>5289.1844728318902</v>
      </c>
      <c r="N100" s="201"/>
      <c r="O100" s="201"/>
      <c r="P100" s="201"/>
      <c r="Q100" s="201"/>
      <c r="R100" s="201"/>
      <c r="S100" s="201"/>
      <c r="T100" s="201"/>
      <c r="U100" s="201"/>
    </row>
    <row r="101" spans="1:21" x14ac:dyDescent="0.2">
      <c r="A101" s="112" t="s">
        <v>36</v>
      </c>
      <c r="B101" t="str">
        <f>"annpct(nagpmt'"&amp;B100&amp;")"</f>
        <v>annpct(nagpmt'ufsapc_us_a)</v>
      </c>
      <c r="D101" s="203">
        <f t="shared" ref="D101" si="207">(D100/C100-1)*100</f>
        <v>-6.3309907903108975</v>
      </c>
      <c r="E101" s="204">
        <f t="shared" ref="E101" si="208">(E100/D100-1)*100</f>
        <v>1.130359844188189</v>
      </c>
      <c r="F101" s="204">
        <f t="shared" ref="F101" si="209">(F100/E100-1)*100</f>
        <v>-7.9913865707775589</v>
      </c>
      <c r="G101" s="204">
        <f t="shared" ref="G101" si="210">(G100/F100-1)*100</f>
        <v>-17.929167515333834</v>
      </c>
      <c r="H101" s="204">
        <f t="shared" ref="H101" si="211">(H100/G100-1)*100</f>
        <v>3.5865196824935053</v>
      </c>
      <c r="I101" s="204">
        <f t="shared" ref="I101" si="212">(I100/H100-1)*100</f>
        <v>1.1973889559947937</v>
      </c>
      <c r="J101" s="204">
        <f t="shared" ref="J101" si="213">(J100/I100-1)*100</f>
        <v>-3.9286012248332614</v>
      </c>
      <c r="K101" s="204">
        <f t="shared" ref="K101" si="214">(K100/J100-1)*100</f>
        <v>-3.8869693741404254</v>
      </c>
      <c r="L101" s="204">
        <f t="shared" ref="L101" si="215">(L100/K100-1)*100</f>
        <v>-3.8295860406413529</v>
      </c>
      <c r="M101" s="204">
        <f t="shared" ref="M101" si="216">(M100/L100-1)*100</f>
        <v>-3.4540994948418668</v>
      </c>
      <c r="N101" s="204"/>
      <c r="O101" s="210"/>
      <c r="P101" s="210"/>
      <c r="Q101" s="210"/>
      <c r="R101" s="210"/>
      <c r="S101" s="210"/>
      <c r="T101" s="210"/>
      <c r="U101" s="210"/>
    </row>
    <row r="102" spans="1:21" x14ac:dyDescent="0.2">
      <c r="A102" s="111" t="s">
        <v>65</v>
      </c>
      <c r="B102" s="140" t="s">
        <v>1884</v>
      </c>
      <c r="C102" s="131">
        <f>[1]!FAMEData($B$5&amp;B102,$B$3,$C$3, 0,"annual", "Across", "No Heading", "Normal")</f>
        <v>3226.9504889682298</v>
      </c>
      <c r="D102" s="200">
        <v>2859.0210000000002</v>
      </c>
      <c r="E102" s="201">
        <v>2799.2611635368098</v>
      </c>
      <c r="F102" s="201">
        <v>2300.58877545839</v>
      </c>
      <c r="G102" s="201">
        <v>1701.88724036293</v>
      </c>
      <c r="H102" s="201">
        <v>1834.0780010379001</v>
      </c>
      <c r="I102" s="201">
        <v>1788.6798582726699</v>
      </c>
      <c r="J102" s="201">
        <v>1697.29268731556</v>
      </c>
      <c r="K102" s="201">
        <v>1604.4324064663101</v>
      </c>
      <c r="L102" s="201">
        <v>1511.1044777847101</v>
      </c>
      <c r="M102" s="201">
        <v>1416.36937705472</v>
      </c>
      <c r="N102" s="201"/>
      <c r="O102" s="201"/>
      <c r="P102" s="201"/>
      <c r="Q102" s="201"/>
      <c r="R102" s="201"/>
      <c r="S102" s="201"/>
      <c r="T102" s="201"/>
      <c r="U102" s="201"/>
    </row>
    <row r="103" spans="1:21" x14ac:dyDescent="0.2">
      <c r="A103" s="112" t="s">
        <v>36</v>
      </c>
      <c r="B103" t="str">
        <f>"annpct(nagpmt'"&amp;B102&amp;")"</f>
        <v>annpct(nagpmt'umeapc_us_a)</v>
      </c>
      <c r="D103" s="203">
        <f t="shared" ref="D103" si="217">(D102/C102-1)*100</f>
        <v>-11.401770502090026</v>
      </c>
      <c r="E103" s="204">
        <f t="shared" ref="E103" si="218">(E102/D102-1)*100</f>
        <v>-2.0902202699172312</v>
      </c>
      <c r="F103" s="204">
        <f t="shared" ref="F103" si="219">(F102/E102-1)*100</f>
        <v>-17.814428841943332</v>
      </c>
      <c r="G103" s="204">
        <f t="shared" ref="G103" si="220">(G102/F102-1)*100</f>
        <v>-26.023839700607489</v>
      </c>
      <c r="H103" s="204">
        <f t="shared" ref="H103" si="221">(H102/G102-1)*100</f>
        <v>7.7673042925440861</v>
      </c>
      <c r="I103" s="204">
        <f t="shared" ref="I103" si="222">(I102/H102-1)*100</f>
        <v>-2.4752569268885805</v>
      </c>
      <c r="J103" s="204">
        <f t="shared" ref="J103" si="223">(J102/I102-1)*100</f>
        <v>-5.1091966253459464</v>
      </c>
      <c r="K103" s="204">
        <f t="shared" ref="K103" si="224">(K102/J102-1)*100</f>
        <v>-5.4710823621185734</v>
      </c>
      <c r="L103" s="204">
        <f t="shared" ref="L103" si="225">(L102/K102-1)*100</f>
        <v>-5.8168813036599376</v>
      </c>
      <c r="M103" s="204">
        <f t="shared" ref="M103" si="226">(M102/L102-1)*100</f>
        <v>-6.2692621273197746</v>
      </c>
      <c r="N103" s="204"/>
      <c r="O103" s="210"/>
      <c r="P103" s="210"/>
      <c r="Q103" s="210"/>
      <c r="R103" s="210"/>
      <c r="S103" s="210"/>
      <c r="T103" s="210"/>
      <c r="U103" s="210"/>
    </row>
    <row r="104" spans="1:21" x14ac:dyDescent="0.2">
      <c r="A104" s="92"/>
      <c r="B104"/>
      <c r="C104" s="136"/>
      <c r="D104" s="206"/>
      <c r="E104" s="201"/>
      <c r="F104" s="201"/>
      <c r="G104" s="201"/>
      <c r="H104" s="201"/>
      <c r="I104" s="201"/>
      <c r="J104" s="201"/>
      <c r="K104" s="201"/>
      <c r="L104" s="201"/>
      <c r="M104" s="214"/>
      <c r="N104" s="214"/>
      <c r="O104" s="202"/>
      <c r="P104" s="202"/>
      <c r="Q104" s="202"/>
      <c r="R104" s="202"/>
      <c r="S104" s="202"/>
      <c r="T104" s="202"/>
      <c r="U104" s="202"/>
    </row>
    <row r="105" spans="1:21" x14ac:dyDescent="0.2">
      <c r="A105" s="92" t="s">
        <v>73</v>
      </c>
      <c r="B105" s="140" t="s">
        <v>676</v>
      </c>
      <c r="C105" s="131">
        <f>[1]!FAMEData($B$5&amp;B105,$B$3,$C$3, 0,"annual", "Across", "No Heading", "Normal")</f>
        <v>4862.5039999999999</v>
      </c>
      <c r="D105" s="200">
        <v>4578.3519999999999</v>
      </c>
      <c r="E105" s="201">
        <v>4914.4384050999997</v>
      </c>
      <c r="F105" s="201">
        <v>4467.3135008999998</v>
      </c>
      <c r="G105" s="201">
        <v>3441.2692677</v>
      </c>
      <c r="H105" s="201">
        <v>3905.6297434521898</v>
      </c>
      <c r="I105" s="201">
        <v>3986.5579983856601</v>
      </c>
      <c r="J105" s="201">
        <v>3826.0990167333198</v>
      </c>
      <c r="K105" s="201">
        <v>3642.53268778239</v>
      </c>
      <c r="L105" s="201">
        <v>3462.8937494812599</v>
      </c>
      <c r="M105" s="201">
        <v>3283.2251358818698</v>
      </c>
      <c r="N105" s="201"/>
      <c r="O105" s="202"/>
      <c r="P105" s="202"/>
      <c r="Q105" s="202"/>
      <c r="R105" s="202"/>
      <c r="S105" s="202"/>
      <c r="T105" s="202"/>
      <c r="U105" s="202"/>
    </row>
    <row r="106" spans="1:21" x14ac:dyDescent="0.2">
      <c r="A106" s="111" t="s">
        <v>63</v>
      </c>
      <c r="B106" s="140" t="s">
        <v>677</v>
      </c>
      <c r="C106" s="131">
        <f>[1]!FAMEData($B$5&amp;B106,$B$3,$C$3, 0,"annual", "Across", "No Heading", "Normal")</f>
        <v>799.12800000000004</v>
      </c>
      <c r="D106" s="200">
        <v>789.52700000000004</v>
      </c>
      <c r="E106" s="201">
        <v>870.45661099999995</v>
      </c>
      <c r="F106" s="201">
        <v>819.19298409999999</v>
      </c>
      <c r="G106" s="201">
        <v>634.30861430000004</v>
      </c>
      <c r="H106" s="201">
        <v>708.72647459108805</v>
      </c>
      <c r="I106" s="201">
        <v>771.27432384661597</v>
      </c>
      <c r="J106" s="201">
        <v>731.19862173715001</v>
      </c>
      <c r="K106" s="201">
        <v>692.97714482133404</v>
      </c>
      <c r="L106" s="201">
        <v>641.54572779981197</v>
      </c>
      <c r="M106" s="201">
        <v>629.181093986684</v>
      </c>
      <c r="N106" s="201"/>
      <c r="O106" s="202"/>
      <c r="P106" s="202"/>
      <c r="Q106" s="202"/>
      <c r="R106" s="202"/>
      <c r="S106" s="202"/>
      <c r="T106" s="202"/>
      <c r="U106" s="202"/>
    </row>
    <row r="107" spans="1:21" x14ac:dyDescent="0.2">
      <c r="A107" s="111" t="s">
        <v>62</v>
      </c>
      <c r="B107" s="140" t="s">
        <v>678</v>
      </c>
      <c r="C107" s="131">
        <f>[1]!FAMEData($B$5&amp;B107,$B$3,$C$3, 0,"annual", "Across", "No Heading", "Normal")</f>
        <v>894</v>
      </c>
      <c r="D107" s="200">
        <v>848</v>
      </c>
      <c r="E107" s="201">
        <v>1041.9616311</v>
      </c>
      <c r="F107" s="201">
        <v>930.89986469999997</v>
      </c>
      <c r="G107" s="201">
        <v>669.5017464</v>
      </c>
      <c r="H107" s="201">
        <v>749.04452127483705</v>
      </c>
      <c r="I107" s="201">
        <v>799.43288909548403</v>
      </c>
      <c r="J107" s="201">
        <v>763.79312246686595</v>
      </c>
      <c r="K107" s="201">
        <v>726.90561629151603</v>
      </c>
      <c r="L107" s="201">
        <v>692.00685911050505</v>
      </c>
      <c r="M107" s="201">
        <v>626.23274556336696</v>
      </c>
      <c r="N107" s="201"/>
      <c r="O107" s="202"/>
      <c r="P107" s="202"/>
      <c r="Q107" s="202"/>
      <c r="R107" s="202"/>
      <c r="S107" s="202"/>
      <c r="T107" s="202"/>
      <c r="U107" s="202"/>
    </row>
    <row r="108" spans="1:21" x14ac:dyDescent="0.2">
      <c r="A108" s="111" t="s">
        <v>64</v>
      </c>
      <c r="B108" s="140" t="s">
        <v>679</v>
      </c>
      <c r="C108" s="131">
        <f>[1]!FAMEData($B$5&amp;B108,$B$3,$C$3, 0,"annual", "Across", "No Heading", "Normal")</f>
        <v>1097.376</v>
      </c>
      <c r="D108" s="200">
        <v>945.82500000000005</v>
      </c>
      <c r="E108" s="201">
        <v>1019.150296</v>
      </c>
      <c r="F108" s="201">
        <v>1138.4818952000001</v>
      </c>
      <c r="G108" s="201">
        <v>956.88568629999997</v>
      </c>
      <c r="H108" s="201">
        <v>1073.3816944043999</v>
      </c>
      <c r="I108" s="201">
        <v>1102.6124177168099</v>
      </c>
      <c r="J108" s="201">
        <v>1051.71165252278</v>
      </c>
      <c r="K108" s="201">
        <v>1010.12233369157</v>
      </c>
      <c r="L108" s="201">
        <v>993.135414246241</v>
      </c>
      <c r="M108" s="201">
        <v>973.29659006605402</v>
      </c>
      <c r="N108" s="201"/>
      <c r="O108" s="202"/>
      <c r="P108" s="202"/>
      <c r="Q108" s="202"/>
      <c r="R108" s="202"/>
      <c r="S108" s="202"/>
      <c r="T108" s="202"/>
      <c r="U108" s="202"/>
    </row>
    <row r="109" spans="1:21" x14ac:dyDescent="0.2">
      <c r="A109" s="111" t="s">
        <v>65</v>
      </c>
      <c r="B109" s="140" t="s">
        <v>680</v>
      </c>
      <c r="C109" s="131">
        <f>[1]!FAMEData($B$5&amp;B109,$B$3,$C$3, 0,"annual", "Across", "No Heading", "Normal")</f>
        <v>2072</v>
      </c>
      <c r="D109" s="200">
        <v>1995</v>
      </c>
      <c r="E109" s="201">
        <v>1982.8698670000001</v>
      </c>
      <c r="F109" s="201">
        <v>1578.7387569</v>
      </c>
      <c r="G109" s="201">
        <v>1180.5732207000001</v>
      </c>
      <c r="H109" s="201">
        <v>1374.4770531818699</v>
      </c>
      <c r="I109" s="201">
        <v>1313.2383677267501</v>
      </c>
      <c r="J109" s="201">
        <v>1279.39562000653</v>
      </c>
      <c r="K109" s="201">
        <v>1212.52759297797</v>
      </c>
      <c r="L109" s="201">
        <v>1136.2057483246999</v>
      </c>
      <c r="M109" s="201">
        <v>1054.51470626577</v>
      </c>
      <c r="N109" s="201"/>
      <c r="O109" s="202"/>
      <c r="P109" s="202"/>
      <c r="Q109" s="202"/>
      <c r="R109" s="202"/>
      <c r="S109" s="202"/>
      <c r="T109" s="202"/>
      <c r="U109" s="202"/>
    </row>
    <row r="110" spans="1:21" x14ac:dyDescent="0.2">
      <c r="A110" s="92"/>
      <c r="B110"/>
      <c r="C110" s="136"/>
      <c r="D110" s="206"/>
      <c r="E110" s="201"/>
      <c r="F110" s="201"/>
      <c r="G110" s="201"/>
      <c r="H110" s="201"/>
      <c r="I110" s="201"/>
      <c r="J110" s="201"/>
      <c r="K110" s="201"/>
      <c r="L110" s="201"/>
      <c r="M110" s="214"/>
      <c r="N110" s="214"/>
      <c r="O110" s="202"/>
      <c r="P110" s="202"/>
      <c r="Q110" s="202"/>
      <c r="R110" s="202"/>
      <c r="S110" s="202"/>
      <c r="T110" s="202"/>
      <c r="U110" s="202"/>
    </row>
    <row r="111" spans="1:21" x14ac:dyDescent="0.2">
      <c r="A111" s="111" t="s">
        <v>762</v>
      </c>
      <c r="B111" s="140" t="s">
        <v>764</v>
      </c>
      <c r="C111" s="131">
        <f>[1]!FAMEData($B$5&amp;B111,$B$3,$C$3, 0,"annual", "Across", "No Heading", "Normal")</f>
        <v>2416.5770000000002</v>
      </c>
      <c r="D111" s="200">
        <v>2205.48</v>
      </c>
      <c r="E111" s="201">
        <v>2496.3172951000001</v>
      </c>
      <c r="F111" s="201">
        <v>2413.0239946000002</v>
      </c>
      <c r="G111" s="201">
        <v>1685.4211092</v>
      </c>
      <c r="H111" s="201">
        <v>1958.51054982199</v>
      </c>
      <c r="I111" s="201">
        <v>2042.34559056894</v>
      </c>
      <c r="J111" s="201">
        <v>1924.58035761372</v>
      </c>
      <c r="K111" s="201">
        <v>1814.37650270316</v>
      </c>
      <c r="L111" s="201">
        <v>1717.3431509012501</v>
      </c>
      <c r="M111" s="201">
        <v>1629.0617283812701</v>
      </c>
      <c r="N111" s="201"/>
      <c r="O111" s="202"/>
      <c r="P111" s="202"/>
      <c r="Q111" s="202"/>
      <c r="R111" s="202"/>
      <c r="S111" s="202"/>
      <c r="T111" s="202"/>
      <c r="U111" s="202"/>
    </row>
    <row r="112" spans="1:21" x14ac:dyDescent="0.2">
      <c r="A112" s="112" t="s">
        <v>63</v>
      </c>
      <c r="B112" s="140" t="s">
        <v>765</v>
      </c>
      <c r="C112" s="131">
        <f>[1]!FAMEData($B$5&amp;B112,$B$3,$C$3, 0,"annual", "Across", "No Heading", "Normal")</f>
        <v>799.12800000000004</v>
      </c>
      <c r="D112" s="200">
        <v>789.52700000000004</v>
      </c>
      <c r="E112" s="201">
        <v>870.45661099999995</v>
      </c>
      <c r="F112" s="201">
        <v>819.19298409999999</v>
      </c>
      <c r="G112" s="201">
        <v>634.30861430000004</v>
      </c>
      <c r="H112" s="201">
        <v>708.72647459108805</v>
      </c>
      <c r="I112" s="201">
        <v>771.27432384661597</v>
      </c>
      <c r="J112" s="201">
        <v>731.19862173715001</v>
      </c>
      <c r="K112" s="201">
        <v>692.97714482133404</v>
      </c>
      <c r="L112" s="201">
        <v>641.54572779981197</v>
      </c>
      <c r="M112" s="201">
        <v>629.181093986684</v>
      </c>
      <c r="N112" s="201"/>
      <c r="O112" s="202"/>
      <c r="P112" s="202"/>
      <c r="Q112" s="202"/>
      <c r="R112" s="202"/>
      <c r="S112" s="202"/>
      <c r="T112" s="202"/>
      <c r="U112" s="202"/>
    </row>
    <row r="113" spans="1:21" x14ac:dyDescent="0.2">
      <c r="A113" s="112" t="s">
        <v>62</v>
      </c>
      <c r="B113" s="140" t="s">
        <v>766</v>
      </c>
      <c r="C113" s="131">
        <f>[1]!FAMEData($B$5&amp;B113,$B$3,$C$3, 0,"annual", "Across", "No Heading", "Normal")</f>
        <v>496</v>
      </c>
      <c r="D113" s="200">
        <v>457</v>
      </c>
      <c r="E113" s="201">
        <v>629.24579110000002</v>
      </c>
      <c r="F113" s="201">
        <v>556.94479939999997</v>
      </c>
      <c r="G113" s="201">
        <v>384.45798939999997</v>
      </c>
      <c r="H113" s="201">
        <v>420.41144425037498</v>
      </c>
      <c r="I113" s="201">
        <v>399.96320422579799</v>
      </c>
      <c r="J113" s="201">
        <v>370.09997616338899</v>
      </c>
      <c r="K113" s="201">
        <v>348.54091784953903</v>
      </c>
      <c r="L113" s="201">
        <v>325.70367924302298</v>
      </c>
      <c r="M113" s="201">
        <v>276.10030399364399</v>
      </c>
      <c r="N113" s="201"/>
      <c r="O113" s="202"/>
      <c r="P113" s="202"/>
      <c r="Q113" s="202"/>
      <c r="R113" s="202"/>
      <c r="S113" s="202"/>
      <c r="T113" s="202"/>
      <c r="U113" s="202"/>
    </row>
    <row r="114" spans="1:21" x14ac:dyDescent="0.2">
      <c r="A114" s="112" t="s">
        <v>64</v>
      </c>
      <c r="B114" s="140" t="s">
        <v>767</v>
      </c>
      <c r="C114" s="131">
        <f>[1]!FAMEData($B$5&amp;B114,$B$3,$C$3, 0,"annual", "Across", "No Heading", "Normal")</f>
        <v>716.44899999999996</v>
      </c>
      <c r="D114" s="200">
        <v>601.95299999999997</v>
      </c>
      <c r="E114" s="201">
        <v>665.76502600000003</v>
      </c>
      <c r="F114" s="201">
        <v>757.1974275</v>
      </c>
      <c r="G114" s="201">
        <v>522.00077880000003</v>
      </c>
      <c r="H114" s="201">
        <v>644.17608812029596</v>
      </c>
      <c r="I114" s="201">
        <v>671.99390845604398</v>
      </c>
      <c r="J114" s="201">
        <v>632.91854142665704</v>
      </c>
      <c r="K114" s="201">
        <v>592.94097250416701</v>
      </c>
      <c r="L114" s="201">
        <v>578.97847713191095</v>
      </c>
      <c r="M114" s="201">
        <v>563.36500393622305</v>
      </c>
      <c r="N114" s="201"/>
      <c r="O114" s="202"/>
      <c r="P114" s="202"/>
      <c r="Q114" s="202"/>
      <c r="R114" s="202"/>
      <c r="S114" s="202"/>
      <c r="T114" s="202"/>
      <c r="U114" s="202"/>
    </row>
    <row r="115" spans="1:21" x14ac:dyDescent="0.2">
      <c r="A115" s="112" t="s">
        <v>65</v>
      </c>
      <c r="B115" s="140" t="s">
        <v>768</v>
      </c>
      <c r="C115" s="131">
        <f>[1]!FAMEData($B$5&amp;B115,$B$3,$C$3, 0,"annual", "Across", "No Heading", "Normal")</f>
        <v>405</v>
      </c>
      <c r="D115" s="200">
        <v>357</v>
      </c>
      <c r="E115" s="201">
        <v>330.84986700000002</v>
      </c>
      <c r="F115" s="201">
        <v>279.68878360000002</v>
      </c>
      <c r="G115" s="201">
        <v>144.65372669999999</v>
      </c>
      <c r="H115" s="201">
        <v>185.19654286023399</v>
      </c>
      <c r="I115" s="201">
        <v>199.114154040486</v>
      </c>
      <c r="J115" s="201">
        <v>190.36321828652299</v>
      </c>
      <c r="K115" s="201">
        <v>179.91746752812199</v>
      </c>
      <c r="L115" s="201">
        <v>171.11526672650501</v>
      </c>
      <c r="M115" s="201">
        <v>160.41532646472299</v>
      </c>
      <c r="N115" s="201"/>
      <c r="O115" s="202"/>
      <c r="P115" s="202"/>
      <c r="Q115" s="202"/>
      <c r="R115" s="202"/>
      <c r="S115" s="202"/>
      <c r="T115" s="202"/>
      <c r="U115" s="202"/>
    </row>
    <row r="116" spans="1:21" x14ac:dyDescent="0.2">
      <c r="A116" s="92"/>
      <c r="B116"/>
      <c r="C116" s="136"/>
      <c r="D116" s="206"/>
      <c r="E116" s="201"/>
      <c r="F116" s="201"/>
      <c r="G116" s="201"/>
      <c r="H116" s="201"/>
      <c r="I116" s="201"/>
      <c r="J116" s="201"/>
      <c r="K116" s="201"/>
      <c r="L116" s="201"/>
      <c r="M116" s="214"/>
      <c r="N116" s="214"/>
      <c r="O116" s="202"/>
      <c r="P116" s="202"/>
      <c r="Q116" s="202"/>
      <c r="R116" s="202"/>
      <c r="S116" s="202"/>
      <c r="T116" s="202"/>
      <c r="U116" s="202"/>
    </row>
    <row r="117" spans="1:21" x14ac:dyDescent="0.2">
      <c r="A117" s="92" t="s">
        <v>74</v>
      </c>
      <c r="B117" s="140" t="s">
        <v>681</v>
      </c>
      <c r="C117" s="131">
        <f>[1]!FAMEData($B$5&amp;B117,$B$3,$C$3, 0,"annual", "Across", "No Heading", "Normal")</f>
        <v>1880.4670000000001</v>
      </c>
      <c r="D117" s="200">
        <v>1966.329</v>
      </c>
      <c r="E117" s="201">
        <v>1652.3842239999999</v>
      </c>
      <c r="F117" s="201">
        <v>1509.0310632000001</v>
      </c>
      <c r="G117" s="201">
        <v>1272.6494419999999</v>
      </c>
      <c r="H117" s="201">
        <v>1354.2321071792401</v>
      </c>
      <c r="I117" s="201">
        <v>1318.7081120253799</v>
      </c>
      <c r="J117" s="201">
        <v>1344.38019487569</v>
      </c>
      <c r="K117" s="201">
        <v>1337.9857094497499</v>
      </c>
      <c r="L117" s="201">
        <v>1312.0311256815201</v>
      </c>
      <c r="M117" s="201">
        <v>1286.4110012994599</v>
      </c>
      <c r="N117" s="201"/>
      <c r="O117" s="202"/>
      <c r="P117" s="202"/>
      <c r="Q117" s="202"/>
      <c r="R117" s="202"/>
      <c r="S117" s="202"/>
      <c r="T117" s="202"/>
      <c r="U117" s="202"/>
    </row>
    <row r="118" spans="1:21" x14ac:dyDescent="0.2">
      <c r="A118" s="111" t="s">
        <v>63</v>
      </c>
      <c r="B118" s="140" t="s">
        <v>682</v>
      </c>
      <c r="C118" s="131">
        <f>[1]!FAMEData($B$5&amp;B118,$B$3,$C$3, 0,"annual", "Across", "No Heading", "Normal")</f>
        <v>512.58199999999999</v>
      </c>
      <c r="D118" s="200">
        <v>540.74</v>
      </c>
      <c r="E118" s="201">
        <v>474.41233699999998</v>
      </c>
      <c r="F118" s="201">
        <v>436.29474920000001</v>
      </c>
      <c r="G118" s="201">
        <v>370.07187210000001</v>
      </c>
      <c r="H118" s="201">
        <v>403.828152870807</v>
      </c>
      <c r="I118" s="201">
        <v>402.18603089398601</v>
      </c>
      <c r="J118" s="201">
        <v>409.51523160003001</v>
      </c>
      <c r="K118" s="201">
        <v>395.11292728480902</v>
      </c>
      <c r="L118" s="201">
        <v>377.64937196190402</v>
      </c>
      <c r="M118" s="201">
        <v>365.80164569788798</v>
      </c>
      <c r="N118" s="201"/>
      <c r="O118" s="202"/>
      <c r="P118" s="202"/>
      <c r="Q118" s="202"/>
      <c r="R118" s="202"/>
      <c r="S118" s="202"/>
      <c r="T118" s="202"/>
      <c r="U118" s="202"/>
    </row>
    <row r="119" spans="1:21" x14ac:dyDescent="0.2">
      <c r="A119" s="111" t="s">
        <v>62</v>
      </c>
      <c r="B119" s="140" t="s">
        <v>683</v>
      </c>
      <c r="C119" s="131">
        <f>[1]!FAMEData($B$5&amp;B119,$B$3,$C$3, 0,"annual", "Across", "No Heading", "Normal")</f>
        <v>396.81799999999998</v>
      </c>
      <c r="D119" s="200">
        <v>369.334</v>
      </c>
      <c r="E119" s="201">
        <v>356.67236400000002</v>
      </c>
      <c r="F119" s="201">
        <v>388.78561919999999</v>
      </c>
      <c r="G119" s="201">
        <v>404.12743060000003</v>
      </c>
      <c r="H119" s="201">
        <v>442.49187548818298</v>
      </c>
      <c r="I119" s="201">
        <v>389.10732283143102</v>
      </c>
      <c r="J119" s="201">
        <v>380.49559712007101</v>
      </c>
      <c r="K119" s="201">
        <v>374.42564395100101</v>
      </c>
      <c r="L119" s="201">
        <v>363.700501649373</v>
      </c>
      <c r="M119" s="201">
        <v>356.64031984066202</v>
      </c>
      <c r="N119" s="201"/>
      <c r="O119" s="202"/>
      <c r="P119" s="202"/>
      <c r="Q119" s="202"/>
      <c r="R119" s="202"/>
      <c r="S119" s="202"/>
      <c r="T119" s="202"/>
      <c r="U119" s="202"/>
    </row>
    <row r="120" spans="1:21" x14ac:dyDescent="0.2">
      <c r="A120" s="111" t="s">
        <v>64</v>
      </c>
      <c r="B120" s="140" t="s">
        <v>684</v>
      </c>
      <c r="C120" s="131">
        <f>[1]!FAMEData($B$5&amp;B120,$B$3,$C$3, 0,"annual", "Across", "No Heading", "Normal")</f>
        <v>760.82799999999997</v>
      </c>
      <c r="D120" s="200">
        <v>851.976</v>
      </c>
      <c r="E120" s="201">
        <v>717.46614499999998</v>
      </c>
      <c r="F120" s="201">
        <v>598.79471290000004</v>
      </c>
      <c r="G120" s="201">
        <v>438.77051499999999</v>
      </c>
      <c r="H120" s="201">
        <v>451.673625702984</v>
      </c>
      <c r="I120" s="201">
        <v>480.72087571120397</v>
      </c>
      <c r="J120" s="201">
        <v>511.63718832293603</v>
      </c>
      <c r="K120" s="201">
        <v>527.58197158226903</v>
      </c>
      <c r="L120" s="201">
        <v>529.87036791916603</v>
      </c>
      <c r="M120" s="201">
        <v>522.51879401756298</v>
      </c>
      <c r="N120" s="201"/>
      <c r="O120" s="202"/>
      <c r="P120" s="202"/>
      <c r="Q120" s="202"/>
      <c r="R120" s="202"/>
      <c r="S120" s="202"/>
      <c r="T120" s="202"/>
      <c r="U120" s="202"/>
    </row>
    <row r="121" spans="1:21" x14ac:dyDescent="0.2">
      <c r="A121" s="111" t="s">
        <v>65</v>
      </c>
      <c r="B121" s="140" t="s">
        <v>685</v>
      </c>
      <c r="C121" s="131">
        <f>[1]!FAMEData($B$5&amp;B121,$B$3,$C$3, 0,"annual", "Across", "No Heading", "Normal")</f>
        <v>210.239</v>
      </c>
      <c r="D121" s="200">
        <v>204.279</v>
      </c>
      <c r="E121" s="201">
        <v>103.833378</v>
      </c>
      <c r="F121" s="201">
        <v>85.1559819</v>
      </c>
      <c r="G121" s="201">
        <v>59.6796243</v>
      </c>
      <c r="H121" s="201">
        <v>56.2384531172669</v>
      </c>
      <c r="I121" s="201">
        <v>46.693882588760999</v>
      </c>
      <c r="J121" s="201">
        <v>42.732177832657399</v>
      </c>
      <c r="K121" s="201">
        <v>40.865166631675599</v>
      </c>
      <c r="L121" s="201">
        <v>40.8108841510753</v>
      </c>
      <c r="M121" s="201">
        <v>41.450241743352102</v>
      </c>
      <c r="N121" s="201"/>
      <c r="O121" s="202"/>
      <c r="P121" s="202"/>
      <c r="Q121" s="202"/>
      <c r="R121" s="202"/>
      <c r="S121" s="202"/>
      <c r="T121" s="202"/>
      <c r="U121" s="202"/>
    </row>
    <row r="122" spans="1:21" x14ac:dyDescent="0.2">
      <c r="A122" s="92"/>
      <c r="B122"/>
      <c r="C122" s="136"/>
      <c r="D122" s="206"/>
      <c r="E122" s="201"/>
      <c r="F122" s="201"/>
      <c r="G122" s="201"/>
      <c r="H122" s="201"/>
      <c r="I122" s="201"/>
      <c r="J122" s="201"/>
      <c r="K122" s="201"/>
      <c r="L122" s="201"/>
      <c r="M122" s="214"/>
      <c r="N122" s="214"/>
      <c r="O122" s="202"/>
      <c r="P122" s="202"/>
      <c r="Q122" s="202"/>
      <c r="R122" s="202"/>
      <c r="S122" s="202"/>
      <c r="T122" s="202"/>
      <c r="U122" s="202"/>
    </row>
    <row r="123" spans="1:21" x14ac:dyDescent="0.2">
      <c r="A123" s="111" t="s">
        <v>763</v>
      </c>
      <c r="B123" s="140" t="s">
        <v>769</v>
      </c>
      <c r="C123" s="131">
        <f>[1]!FAMEData($B$5&amp;B123,$B$3,$C$3, 0,"annual", "Across", "No Heading", "Normal")</f>
        <v>1340.5319999999999</v>
      </c>
      <c r="D123" s="200">
        <v>1416.9839999999999</v>
      </c>
      <c r="E123" s="201">
        <v>1135.1001879999999</v>
      </c>
      <c r="F123" s="201">
        <v>1082.6812646000001</v>
      </c>
      <c r="G123" s="201">
        <v>938.13225639999996</v>
      </c>
      <c r="H123" s="201">
        <v>1012.57964780843</v>
      </c>
      <c r="I123" s="201">
        <v>974.87046223139703</v>
      </c>
      <c r="J123" s="201">
        <v>1007.72234437566</v>
      </c>
      <c r="K123" s="201">
        <v>1012.76816326495</v>
      </c>
      <c r="L123" s="201">
        <v>997.72613481961503</v>
      </c>
      <c r="M123" s="214">
        <v>977.79373670157702</v>
      </c>
      <c r="N123" s="214"/>
      <c r="O123" s="202"/>
      <c r="P123" s="202"/>
      <c r="Q123" s="202"/>
      <c r="R123" s="202"/>
      <c r="S123" s="202"/>
      <c r="T123" s="202"/>
      <c r="U123" s="202"/>
    </row>
    <row r="124" spans="1:21" x14ac:dyDescent="0.2">
      <c r="A124" s="112" t="s">
        <v>63</v>
      </c>
      <c r="B124" s="140" t="s">
        <v>770</v>
      </c>
      <c r="C124" s="131">
        <f>[1]!FAMEData($B$5&amp;B124,$B$3,$C$3, 0,"annual", "Across", "No Heading", "Normal")</f>
        <v>269.39</v>
      </c>
      <c r="D124" s="200">
        <v>275.88299999999998</v>
      </c>
      <c r="E124" s="201">
        <v>218.12977699999999</v>
      </c>
      <c r="F124" s="201">
        <v>230.47660010000001</v>
      </c>
      <c r="G124" s="201">
        <v>206.8432881</v>
      </c>
      <c r="H124" s="201">
        <v>249.04231239999999</v>
      </c>
      <c r="I124" s="201">
        <v>242.215</v>
      </c>
      <c r="J124" s="201">
        <v>253.72399999999999</v>
      </c>
      <c r="K124" s="201">
        <v>247.762</v>
      </c>
      <c r="L124" s="201">
        <v>238.61099999999999</v>
      </c>
      <c r="M124" s="214">
        <v>229.851</v>
      </c>
      <c r="N124" s="214"/>
      <c r="O124" s="202"/>
      <c r="P124" s="202"/>
      <c r="Q124" s="202"/>
      <c r="R124" s="202"/>
      <c r="S124" s="202"/>
      <c r="T124" s="202"/>
      <c r="U124" s="202"/>
    </row>
    <row r="125" spans="1:21" x14ac:dyDescent="0.2">
      <c r="A125" s="112" t="s">
        <v>62</v>
      </c>
      <c r="B125" s="140" t="s">
        <v>771</v>
      </c>
      <c r="C125" s="131">
        <f>[1]!FAMEData($B$5&amp;B125,$B$3,$C$3, 0,"annual", "Across", "No Heading", "Normal")</f>
        <v>337.09500000000003</v>
      </c>
      <c r="D125" s="200">
        <v>322.13299999999998</v>
      </c>
      <c r="E125" s="201">
        <v>317.308134</v>
      </c>
      <c r="F125" s="201">
        <v>358.6233843</v>
      </c>
      <c r="G125" s="201">
        <v>378.7293363</v>
      </c>
      <c r="H125" s="201">
        <v>419.49187548818298</v>
      </c>
      <c r="I125" s="201">
        <v>366.60732283143102</v>
      </c>
      <c r="J125" s="201">
        <v>358.49559712007101</v>
      </c>
      <c r="K125" s="201">
        <v>352.92564395100101</v>
      </c>
      <c r="L125" s="201">
        <v>342.700501649373</v>
      </c>
      <c r="M125" s="214">
        <v>336.14031984066202</v>
      </c>
      <c r="N125" s="214"/>
      <c r="O125" s="202"/>
      <c r="P125" s="202"/>
      <c r="Q125" s="202"/>
      <c r="R125" s="202"/>
      <c r="S125" s="202"/>
      <c r="T125" s="202"/>
      <c r="U125" s="202"/>
    </row>
    <row r="126" spans="1:21" x14ac:dyDescent="0.2">
      <c r="A126" s="112" t="s">
        <v>64</v>
      </c>
      <c r="B126" s="140" t="s">
        <v>772</v>
      </c>
      <c r="C126" s="131">
        <f>[1]!FAMEData($B$5&amp;B126,$B$3,$C$3, 0,"annual", "Across", "No Heading", "Normal")</f>
        <v>545.45699999999999</v>
      </c>
      <c r="D126" s="200">
        <v>627.53800000000001</v>
      </c>
      <c r="E126" s="201">
        <v>506.995204</v>
      </c>
      <c r="F126" s="201">
        <v>418.65574459999999</v>
      </c>
      <c r="G126" s="201">
        <v>304.9038961</v>
      </c>
      <c r="H126" s="201">
        <v>297.80700680298401</v>
      </c>
      <c r="I126" s="201">
        <v>328.85425681120398</v>
      </c>
      <c r="J126" s="201">
        <v>361.77056942293598</v>
      </c>
      <c r="K126" s="201">
        <v>379.71535268226899</v>
      </c>
      <c r="L126" s="201">
        <v>384.00374901916598</v>
      </c>
      <c r="M126" s="214">
        <v>378.65217511756299</v>
      </c>
      <c r="N126" s="214"/>
      <c r="O126" s="202"/>
      <c r="P126" s="202"/>
      <c r="Q126" s="202"/>
      <c r="R126" s="202"/>
      <c r="S126" s="202"/>
      <c r="T126" s="202"/>
      <c r="U126" s="202"/>
    </row>
    <row r="127" spans="1:21" x14ac:dyDescent="0.2">
      <c r="A127" s="112" t="s">
        <v>65</v>
      </c>
      <c r="B127" s="140" t="s">
        <v>773</v>
      </c>
      <c r="C127" s="131">
        <f>[1]!FAMEData($B$5&amp;B127,$B$3,$C$3, 0,"annual", "Across", "No Heading", "Normal")</f>
        <v>188.59</v>
      </c>
      <c r="D127" s="200">
        <v>191.43</v>
      </c>
      <c r="E127" s="201">
        <v>92.667073000000002</v>
      </c>
      <c r="F127" s="201">
        <v>74.925535600000003</v>
      </c>
      <c r="G127" s="201">
        <v>47.655735900000003</v>
      </c>
      <c r="H127" s="201">
        <v>46.2384531172669</v>
      </c>
      <c r="I127" s="201">
        <v>37.193882588760999</v>
      </c>
      <c r="J127" s="201">
        <v>33.732177832657399</v>
      </c>
      <c r="K127" s="201">
        <v>32.365166631675599</v>
      </c>
      <c r="L127" s="201">
        <v>32.410884151075301</v>
      </c>
      <c r="M127" s="214">
        <v>33.150241743352098</v>
      </c>
      <c r="N127" s="214"/>
      <c r="O127" s="202"/>
      <c r="P127" s="202"/>
      <c r="Q127" s="202"/>
      <c r="R127" s="202"/>
      <c r="S127" s="202"/>
      <c r="T127" s="202"/>
      <c r="U127" s="202"/>
    </row>
    <row r="128" spans="1:21" x14ac:dyDescent="0.2">
      <c r="A128" s="92"/>
      <c r="B128"/>
      <c r="C128" s="136"/>
      <c r="D128" s="206"/>
      <c r="E128" s="201"/>
      <c r="F128" s="201"/>
      <c r="G128" s="201"/>
      <c r="H128" s="201"/>
      <c r="I128" s="201"/>
      <c r="J128" s="201"/>
      <c r="K128" s="201"/>
      <c r="L128" s="201"/>
      <c r="M128" s="214"/>
      <c r="N128" s="214"/>
      <c r="O128" s="202"/>
      <c r="P128" s="202"/>
      <c r="Q128" s="202"/>
      <c r="R128" s="202"/>
      <c r="S128" s="202"/>
      <c r="T128" s="202"/>
      <c r="U128" s="202"/>
    </row>
    <row r="129" spans="1:21" x14ac:dyDescent="0.2">
      <c r="A129" s="92" t="s">
        <v>75</v>
      </c>
      <c r="B129" s="140" t="s">
        <v>686</v>
      </c>
      <c r="C129" s="131">
        <f>[1]!FAMEData($B$5&amp;B129,$B$3,$C$3, 0,"annual", "Across", "No Heading", "Normal")</f>
        <v>15201.6968297329</v>
      </c>
      <c r="D129" s="200">
        <v>14174.5</v>
      </c>
      <c r="E129" s="201">
        <v>13294.2437001855</v>
      </c>
      <c r="F129" s="201">
        <v>11431.142422009099</v>
      </c>
      <c r="G129" s="201">
        <v>9037.2017332774994</v>
      </c>
      <c r="H129" s="201">
        <v>9002.8482695078492</v>
      </c>
      <c r="I129" s="201">
        <v>8902.4438906294599</v>
      </c>
      <c r="J129" s="201">
        <v>8598.1896329137107</v>
      </c>
      <c r="K129" s="201">
        <v>8298.2756304713403</v>
      </c>
      <c r="L129" s="201">
        <v>7980.8965519947496</v>
      </c>
      <c r="M129" s="201">
        <v>7704.9792767591898</v>
      </c>
      <c r="N129" s="201"/>
      <c r="O129" s="201"/>
      <c r="P129" s="201"/>
      <c r="Q129" s="201"/>
      <c r="R129" s="201"/>
      <c r="S129" s="201"/>
      <c r="T129" s="201"/>
      <c r="U129" s="201"/>
    </row>
    <row r="130" spans="1:21" x14ac:dyDescent="0.2">
      <c r="A130" s="111" t="s">
        <v>36</v>
      </c>
      <c r="B130" t="str">
        <f>"annpct(nagpmt'"&amp;B129&amp;")"</f>
        <v>annpct(nagpmt'prws_us_a)</v>
      </c>
      <c r="D130" s="203">
        <f t="shared" ref="D130" si="227">(D129/C129-1)*100</f>
        <v>-6.7571195586785588</v>
      </c>
      <c r="E130" s="204">
        <f t="shared" ref="E130" si="228">(E129/D129-1)*100</f>
        <v>-6.2101400389043775</v>
      </c>
      <c r="F130" s="204">
        <f t="shared" ref="F130" si="229">(F129/E129-1)*100</f>
        <v>-14.014345758912206</v>
      </c>
      <c r="G130" s="204">
        <f t="shared" ref="G130" si="230">(G129/F129-1)*100</f>
        <v>-20.942269813053816</v>
      </c>
      <c r="H130" s="204">
        <f t="shared" ref="H130" si="231">(H129/G129-1)*100</f>
        <v>-0.38013385983353132</v>
      </c>
      <c r="I130" s="204">
        <f t="shared" ref="I130" si="232">(I129/H129-1)*100</f>
        <v>-1.115251261297534</v>
      </c>
      <c r="J130" s="204">
        <f t="shared" ref="J130" si="233">(J129/I129-1)*100</f>
        <v>-3.417648697971587</v>
      </c>
      <c r="K130" s="204">
        <f t="shared" ref="K130" si="234">(K129/J129-1)*100</f>
        <v>-3.4881063950288449</v>
      </c>
      <c r="L130" s="204">
        <f t="shared" ref="L130" si="235">(L129/K129-1)*100</f>
        <v>-3.8246389082470578</v>
      </c>
      <c r="M130" s="204">
        <f t="shared" ref="M130" si="236">(M129/L129-1)*100</f>
        <v>-3.4572215469526046</v>
      </c>
      <c r="N130" s="204"/>
      <c r="O130" s="210"/>
      <c r="P130" s="210"/>
      <c r="Q130" s="210"/>
      <c r="R130" s="210"/>
      <c r="S130" s="210"/>
      <c r="T130" s="210"/>
      <c r="U130" s="210"/>
    </row>
    <row r="131" spans="1:21" x14ac:dyDescent="0.2">
      <c r="A131" s="111" t="s">
        <v>63</v>
      </c>
      <c r="B131" s="140" t="s">
        <v>687</v>
      </c>
      <c r="C131" s="131">
        <f>[1]!FAMEData($B$5&amp;B131,$B$3,$C$3, 0,"annual", "Across", "No Heading", "Normal")</f>
        <v>3780.6260000000002</v>
      </c>
      <c r="D131" s="200">
        <v>3637.1010000000001</v>
      </c>
      <c r="E131" s="201">
        <v>3305.6802190046401</v>
      </c>
      <c r="F131" s="201">
        <v>2743.4575846511302</v>
      </c>
      <c r="G131" s="201">
        <v>2160.8600594862201</v>
      </c>
      <c r="H131" s="201">
        <v>2200.1016597746998</v>
      </c>
      <c r="I131" s="201">
        <v>2165.6999519310598</v>
      </c>
      <c r="J131" s="201">
        <v>2095.8570964231999</v>
      </c>
      <c r="K131" s="201">
        <v>2003.6002005092701</v>
      </c>
      <c r="L131" s="201">
        <v>1916.2507605995199</v>
      </c>
      <c r="M131" s="201">
        <v>1876.73843692017</v>
      </c>
      <c r="N131" s="201"/>
      <c r="O131" s="201"/>
      <c r="P131" s="201"/>
      <c r="Q131" s="201"/>
      <c r="R131" s="201"/>
      <c r="S131" s="201"/>
      <c r="T131" s="201"/>
      <c r="U131" s="201"/>
    </row>
    <row r="132" spans="1:21" x14ac:dyDescent="0.2">
      <c r="A132" s="112" t="s">
        <v>36</v>
      </c>
      <c r="B132" t="str">
        <f>"annpct(nagpmt'"&amp;B131&amp;")"</f>
        <v>annpct(nagpmt'cfss_us_a)</v>
      </c>
      <c r="D132" s="203">
        <f t="shared" ref="D132" si="237">(D131/C131-1)*100</f>
        <v>-3.7963289677423795</v>
      </c>
      <c r="E132" s="204">
        <f t="shared" ref="E132" si="238">(E131/D131-1)*100</f>
        <v>-9.1122237462022646</v>
      </c>
      <c r="F132" s="204">
        <f t="shared" ref="F132" si="239">(F131/E131-1)*100</f>
        <v>-17.007774409673495</v>
      </c>
      <c r="G132" s="204">
        <f t="shared" ref="G132" si="240">(G131/F131-1)*100</f>
        <v>-21.235886001095061</v>
      </c>
      <c r="H132" s="204">
        <f t="shared" ref="H132" si="241">(H131/G131-1)*100</f>
        <v>1.8160176600149791</v>
      </c>
      <c r="I132" s="204">
        <f t="shared" ref="I132" si="242">(I131/H131-1)*100</f>
        <v>-1.5636417385896162</v>
      </c>
      <c r="J132" s="204">
        <f t="shared" ref="J132" si="243">(J131/I131-1)*100</f>
        <v>-3.2249553058162128</v>
      </c>
      <c r="K132" s="204">
        <f t="shared" ref="K132" si="244">(K131/J131-1)*100</f>
        <v>-4.4018695774333043</v>
      </c>
      <c r="L132" s="204">
        <f t="shared" ref="L132" si="245">(L131/K131-1)*100</f>
        <v>-4.3596242347923475</v>
      </c>
      <c r="M132" s="204">
        <f t="shared" ref="M132" si="246">(M131/L131-1)*100</f>
        <v>-2.0619599737034422</v>
      </c>
      <c r="N132" s="204"/>
      <c r="O132" s="210"/>
      <c r="P132" s="210"/>
      <c r="Q132" s="210"/>
      <c r="R132" s="210"/>
      <c r="S132" s="210"/>
      <c r="T132" s="210"/>
      <c r="U132" s="210"/>
    </row>
    <row r="133" spans="1:21" x14ac:dyDescent="0.2">
      <c r="A133" s="111" t="s">
        <v>62</v>
      </c>
      <c r="B133" s="140" t="s">
        <v>688</v>
      </c>
      <c r="C133" s="131">
        <f>[1]!FAMEData($B$5&amp;B133,$B$3,$C$3, 0,"annual", "Across", "No Heading", "Normal")</f>
        <v>2164.8959601694201</v>
      </c>
      <c r="D133" s="200">
        <v>1856.299</v>
      </c>
      <c r="E133" s="201">
        <v>1576.26109201547</v>
      </c>
      <c r="F133" s="201">
        <v>1249.43379265924</v>
      </c>
      <c r="G133" s="201">
        <v>928.21942589551099</v>
      </c>
      <c r="H133" s="201">
        <v>812.29607586698</v>
      </c>
      <c r="I133" s="201">
        <v>667.184253132957</v>
      </c>
      <c r="J133" s="201">
        <v>654.82971933351996</v>
      </c>
      <c r="K133" s="201">
        <v>647.87643072511105</v>
      </c>
      <c r="L133" s="201">
        <v>633.78686870385195</v>
      </c>
      <c r="M133" s="201">
        <v>586.52925052331705</v>
      </c>
      <c r="N133" s="201"/>
      <c r="O133" s="201"/>
      <c r="P133" s="201"/>
      <c r="Q133" s="201"/>
      <c r="R133" s="201"/>
      <c r="S133" s="201"/>
      <c r="T133" s="201"/>
      <c r="U133" s="201"/>
    </row>
    <row r="134" spans="1:21" x14ac:dyDescent="0.2">
      <c r="A134" s="112" t="s">
        <v>36</v>
      </c>
      <c r="B134" t="str">
        <f>"annpct(nagpmt'"&amp;B133&amp;")"</f>
        <v>annpct(nagpmt'cmes_us_a)</v>
      </c>
      <c r="D134" s="203">
        <f t="shared" ref="D134" si="247">(D133/C133-1)*100</f>
        <v>-14.254586171673111</v>
      </c>
      <c r="E134" s="204">
        <f t="shared" ref="E134" si="248">(E133/D133-1)*100</f>
        <v>-15.08581904017241</v>
      </c>
      <c r="F134" s="204">
        <f t="shared" ref="F134" si="249">(F133/E133-1)*100</f>
        <v>-20.734337795417868</v>
      </c>
      <c r="G134" s="204">
        <f t="shared" ref="G134" si="250">(G133/F133-1)*100</f>
        <v>-25.7087945476543</v>
      </c>
      <c r="H134" s="204">
        <f t="shared" ref="H134" si="251">(H133/G133-1)*100</f>
        <v>-12.488787327058205</v>
      </c>
      <c r="I134" s="204">
        <f t="shared" ref="I134" si="252">(I133/H133-1)*100</f>
        <v>-17.864400314767281</v>
      </c>
      <c r="J134" s="204">
        <f t="shared" ref="J134" si="253">(J133/I133-1)*100</f>
        <v>-1.8517424146962003</v>
      </c>
      <c r="K134" s="204">
        <f t="shared" ref="K134" si="254">(K133/J133-1)*100</f>
        <v>-1.0618468287428851</v>
      </c>
      <c r="L134" s="204">
        <f t="shared" ref="L134" si="255">(L133/K133-1)*100</f>
        <v>-2.1747298332013498</v>
      </c>
      <c r="M134" s="204">
        <f t="shared" ref="M134" si="256">(M133/L133-1)*100</f>
        <v>-7.4563896025774064</v>
      </c>
      <c r="N134" s="204"/>
      <c r="O134" s="210"/>
      <c r="P134" s="210"/>
      <c r="Q134" s="210"/>
      <c r="R134" s="210"/>
      <c r="S134" s="210"/>
      <c r="T134" s="210"/>
      <c r="U134" s="210"/>
    </row>
    <row r="135" spans="1:21" x14ac:dyDescent="0.2">
      <c r="A135" s="111" t="s">
        <v>64</v>
      </c>
      <c r="B135" s="140" t="s">
        <v>689</v>
      </c>
      <c r="C135" s="131">
        <f>[1]!FAMEData($B$5&amp;B135,$B$3,$C$3, 0,"annual", "Across", "No Heading", "Normal")</f>
        <v>7890.9853805952398</v>
      </c>
      <c r="D135" s="200">
        <v>7612.8</v>
      </c>
      <c r="E135" s="201">
        <v>7492.07771462853</v>
      </c>
      <c r="F135" s="201">
        <v>6631.2450442403097</v>
      </c>
      <c r="G135" s="201">
        <v>5367.1286039328397</v>
      </c>
      <c r="H135" s="201">
        <v>5474.61113289287</v>
      </c>
      <c r="I135" s="201">
        <v>5547.4243124307604</v>
      </c>
      <c r="J135" s="201">
        <v>5386.8735720152999</v>
      </c>
      <c r="K135" s="201">
        <v>5214.0290191169497</v>
      </c>
      <c r="L135" s="201">
        <v>5015.1493090802896</v>
      </c>
      <c r="M135" s="201">
        <v>4838.4066767833901</v>
      </c>
      <c r="N135" s="201"/>
      <c r="O135" s="201"/>
      <c r="P135" s="201"/>
      <c r="Q135" s="201"/>
      <c r="R135" s="201"/>
      <c r="S135" s="201"/>
      <c r="T135" s="201"/>
      <c r="U135" s="201"/>
    </row>
    <row r="136" spans="1:21" x14ac:dyDescent="0.2">
      <c r="A136" s="112" t="s">
        <v>36</v>
      </c>
      <c r="B136" t="str">
        <f>"annpct(nagpmt'"&amp;B135&amp;")"</f>
        <v>annpct(nagpmt'ufss_us_a)</v>
      </c>
      <c r="D136" s="203">
        <f t="shared" ref="D136" si="257">(D135/C135-1)*100</f>
        <v>-3.5253566845951378</v>
      </c>
      <c r="E136" s="204">
        <f t="shared" ref="E136" si="258">(E135/D135-1)*100</f>
        <v>-1.5857803353755529</v>
      </c>
      <c r="F136" s="204">
        <f t="shared" ref="F136" si="259">(F135/E135-1)*100</f>
        <v>-11.489905780173848</v>
      </c>
      <c r="G136" s="204">
        <f t="shared" ref="G136" si="260">(G135/F135-1)*100</f>
        <v>-19.063033138934316</v>
      </c>
      <c r="H136" s="204">
        <f t="shared" ref="H136" si="261">(H135/G135-1)*100</f>
        <v>2.0026076677438054</v>
      </c>
      <c r="I136" s="204">
        <f t="shared" ref="I136" si="262">(I135/H135-1)*100</f>
        <v>1.3300155530757252</v>
      </c>
      <c r="J136" s="204">
        <f t="shared" ref="J136" si="263">(J135/I135-1)*100</f>
        <v>-2.8941492731265561</v>
      </c>
      <c r="K136" s="204">
        <f t="shared" ref="K136" si="264">(K135/J135-1)*100</f>
        <v>-3.20862464261783</v>
      </c>
      <c r="L136" s="204">
        <f t="shared" ref="L136" si="265">(L135/K135-1)*100</f>
        <v>-3.8143192012832783</v>
      </c>
      <c r="M136" s="204">
        <f t="shared" ref="M136" si="266">(M135/L135-1)*100</f>
        <v>-3.5241748830267983</v>
      </c>
      <c r="N136" s="204"/>
      <c r="O136" s="210"/>
      <c r="P136" s="210"/>
      <c r="Q136" s="210"/>
      <c r="R136" s="210"/>
      <c r="S136" s="210"/>
      <c r="T136" s="210"/>
      <c r="U136" s="210"/>
    </row>
    <row r="137" spans="1:21" x14ac:dyDescent="0.2">
      <c r="A137" s="111" t="s">
        <v>65</v>
      </c>
      <c r="B137" s="140" t="s">
        <v>695</v>
      </c>
      <c r="C137" s="131">
        <f>[1]!FAMEData($B$5&amp;B137,$B$3,$C$3, 0,"annual", "Across", "No Heading", "Normal")</f>
        <v>1365.1894889682301</v>
      </c>
      <c r="D137" s="200">
        <v>1068.3</v>
      </c>
      <c r="E137" s="201">
        <v>920.22467453680895</v>
      </c>
      <c r="F137" s="201">
        <v>807.00600045838996</v>
      </c>
      <c r="G137" s="201">
        <v>580.99364396293095</v>
      </c>
      <c r="H137" s="201">
        <v>515.83940097329696</v>
      </c>
      <c r="I137" s="201">
        <v>522.13537313467305</v>
      </c>
      <c r="J137" s="201">
        <v>460.629245141696</v>
      </c>
      <c r="K137" s="201">
        <v>432.76998012001502</v>
      </c>
      <c r="L137" s="201">
        <v>415.70961361108499</v>
      </c>
      <c r="M137" s="201">
        <v>403.30491253230099</v>
      </c>
      <c r="N137" s="201"/>
      <c r="O137" s="201"/>
      <c r="P137" s="201"/>
      <c r="Q137" s="201"/>
      <c r="R137" s="201"/>
      <c r="S137" s="201"/>
      <c r="T137" s="201"/>
      <c r="U137" s="201"/>
    </row>
    <row r="138" spans="1:21" x14ac:dyDescent="0.2">
      <c r="A138" s="112" t="s">
        <v>36</v>
      </c>
      <c r="B138" t="str">
        <f>"annpct(nagpmt'"&amp;B137&amp;")"</f>
        <v>annpct(nagpmt'umes_us_a)</v>
      </c>
      <c r="D138" s="203">
        <f t="shared" ref="D138" si="267">(D137/C137-1)*100</f>
        <v>-21.747126781104242</v>
      </c>
      <c r="E138" s="204">
        <f t="shared" ref="E138" si="268">(E137/D137-1)*100</f>
        <v>-13.860837354974354</v>
      </c>
      <c r="F138" s="204">
        <f t="shared" ref="F138" si="269">(F137/E137-1)*100</f>
        <v>-12.303372992623473</v>
      </c>
      <c r="G138" s="204">
        <f t="shared" ref="G138" si="270">(G137/F137-1)*100</f>
        <v>-28.006279552702338</v>
      </c>
      <c r="H138" s="204">
        <f t="shared" ref="H138" si="271">(H137/G137-1)*100</f>
        <v>-11.21427810211828</v>
      </c>
      <c r="I138" s="204">
        <f t="shared" ref="I138" si="272">(I137/H137-1)*100</f>
        <v>1.2205295193614019</v>
      </c>
      <c r="J138" s="204">
        <f t="shared" ref="J138" si="273">(J137/I137-1)*100</f>
        <v>-11.779728238621544</v>
      </c>
      <c r="K138" s="204">
        <f t="shared" ref="K138" si="274">(K137/J137-1)*100</f>
        <v>-6.0480886343009077</v>
      </c>
      <c r="L138" s="204">
        <f t="shared" ref="L138" si="275">(L137/K137-1)*100</f>
        <v>-3.9421326091516051</v>
      </c>
      <c r="M138" s="204">
        <f t="shared" ref="M138" si="276">(M137/L137-1)*100</f>
        <v>-2.9839822492989443</v>
      </c>
      <c r="N138" s="204"/>
      <c r="O138" s="210"/>
      <c r="P138" s="210"/>
      <c r="Q138" s="210"/>
      <c r="R138" s="210"/>
      <c r="S138" s="210"/>
      <c r="T138" s="210"/>
      <c r="U138" s="210"/>
    </row>
    <row r="139" spans="1:21" x14ac:dyDescent="0.2">
      <c r="A139" s="92"/>
      <c r="B139"/>
      <c r="C139" s="136"/>
      <c r="D139" s="206"/>
      <c r="E139" s="201"/>
      <c r="F139" s="201"/>
      <c r="G139" s="201"/>
      <c r="H139" s="201"/>
      <c r="I139" s="201"/>
      <c r="J139" s="201"/>
      <c r="K139" s="201"/>
      <c r="L139" s="201"/>
      <c r="M139" s="214"/>
      <c r="N139" s="214"/>
      <c r="O139" s="202"/>
      <c r="P139" s="202"/>
      <c r="Q139" s="202"/>
      <c r="R139" s="202"/>
      <c r="S139" s="202"/>
      <c r="T139" s="202"/>
      <c r="U139" s="202"/>
    </row>
    <row r="140" spans="1:21" x14ac:dyDescent="0.2">
      <c r="A140" s="92" t="s">
        <v>69</v>
      </c>
      <c r="B140" s="140" t="s">
        <v>690</v>
      </c>
      <c r="C140" s="131">
        <f>[1]!FAMEData($B$5&amp;B140,$B$3,$C$3, 0,"annual", "Across", "No Heading", "Normal")</f>
        <v>16647</v>
      </c>
      <c r="D140" s="200">
        <v>15987.795</v>
      </c>
      <c r="E140" s="201">
        <v>14202.478471698099</v>
      </c>
      <c r="F140" s="201">
        <v>13026.4490566038</v>
      </c>
      <c r="G140" s="201">
        <v>11436</v>
      </c>
      <c r="H140" s="201">
        <v>9466.9</v>
      </c>
      <c r="I140" s="201">
        <v>9448</v>
      </c>
      <c r="J140" s="201">
        <v>9375.2000000000007</v>
      </c>
      <c r="K140" s="201">
        <v>9125.8882267856698</v>
      </c>
      <c r="L140" s="201">
        <v>8760.4989999999998</v>
      </c>
      <c r="M140" s="201">
        <v>8458.4770000000008</v>
      </c>
      <c r="N140" s="201"/>
      <c r="O140" s="202"/>
      <c r="P140" s="202"/>
      <c r="Q140" s="202"/>
      <c r="R140" s="202"/>
      <c r="S140" s="202"/>
      <c r="T140" s="202"/>
      <c r="U140" s="202"/>
    </row>
    <row r="141" spans="1:21" x14ac:dyDescent="0.2">
      <c r="A141" s="111" t="s">
        <v>63</v>
      </c>
      <c r="B141" s="140" t="s">
        <v>691</v>
      </c>
      <c r="C141" s="131">
        <f>[1]!FAMEData($B$5&amp;B141,$B$3,$C$3, 0,"annual", "Across", "No Heading", "Normal")</f>
        <v>4248</v>
      </c>
      <c r="D141" s="200">
        <v>4167.9960000000001</v>
      </c>
      <c r="E141" s="201">
        <v>3490.3754716981098</v>
      </c>
      <c r="F141" s="201">
        <v>3090.8490566037699</v>
      </c>
      <c r="G141" s="201">
        <v>2675</v>
      </c>
      <c r="H141" s="201">
        <v>2185</v>
      </c>
      <c r="I141" s="201">
        <v>2240</v>
      </c>
      <c r="J141" s="201">
        <v>2240</v>
      </c>
      <c r="K141" s="201">
        <v>2220</v>
      </c>
      <c r="L141" s="201">
        <v>2115</v>
      </c>
      <c r="M141" s="201">
        <v>2068.9549999999999</v>
      </c>
      <c r="N141" s="201"/>
      <c r="O141" s="202"/>
      <c r="P141" s="202"/>
      <c r="Q141" s="202"/>
      <c r="R141" s="202"/>
      <c r="S141" s="202"/>
      <c r="T141" s="202"/>
      <c r="U141" s="202"/>
    </row>
    <row r="142" spans="1:21" x14ac:dyDescent="0.2">
      <c r="A142" s="111" t="s">
        <v>62</v>
      </c>
      <c r="B142" s="140" t="s">
        <v>692</v>
      </c>
      <c r="C142" s="131">
        <f>[1]!FAMEData($B$5&amp;B142,$B$3,$C$3, 0,"annual", "Across", "No Heading", "Normal")</f>
        <v>2320.998</v>
      </c>
      <c r="D142" s="200">
        <v>2064</v>
      </c>
      <c r="E142" s="201">
        <v>1595.1</v>
      </c>
      <c r="F142" s="201">
        <v>1595</v>
      </c>
      <c r="G142" s="201">
        <v>1278</v>
      </c>
      <c r="H142" s="201">
        <v>857</v>
      </c>
      <c r="I142" s="201">
        <v>704</v>
      </c>
      <c r="J142" s="201">
        <v>704</v>
      </c>
      <c r="K142" s="201">
        <v>704</v>
      </c>
      <c r="L142" s="201">
        <v>695</v>
      </c>
      <c r="M142" s="201">
        <v>647.66399999999999</v>
      </c>
      <c r="N142" s="201"/>
      <c r="O142" s="202"/>
      <c r="P142" s="202"/>
      <c r="Q142" s="202"/>
      <c r="R142" s="202"/>
      <c r="S142" s="202"/>
      <c r="T142" s="202"/>
      <c r="U142" s="202"/>
    </row>
    <row r="143" spans="1:21" x14ac:dyDescent="0.2">
      <c r="A143" s="111" t="s">
        <v>64</v>
      </c>
      <c r="B143" s="140" t="s">
        <v>693</v>
      </c>
      <c r="C143" s="131">
        <f>[1]!FAMEData($B$5&amp;B143,$B$3,$C$3, 0,"annual", "Across", "No Heading", "Normal")</f>
        <v>8655</v>
      </c>
      <c r="D143" s="200">
        <v>8605.9979999999996</v>
      </c>
      <c r="E143" s="201">
        <v>8199</v>
      </c>
      <c r="F143" s="201">
        <v>7491</v>
      </c>
      <c r="G143" s="201">
        <v>6783</v>
      </c>
      <c r="H143" s="201">
        <v>5853</v>
      </c>
      <c r="I143" s="201">
        <v>5945</v>
      </c>
      <c r="J143" s="201">
        <v>5943</v>
      </c>
      <c r="K143" s="201">
        <v>5732.6882267856699</v>
      </c>
      <c r="L143" s="201">
        <v>5501.7389999999996</v>
      </c>
      <c r="M143" s="201">
        <v>5304.893</v>
      </c>
      <c r="N143" s="201"/>
      <c r="O143" s="202"/>
      <c r="P143" s="202"/>
      <c r="Q143" s="202"/>
      <c r="R143" s="202"/>
      <c r="S143" s="202"/>
      <c r="T143" s="202"/>
      <c r="U143" s="202"/>
    </row>
    <row r="144" spans="1:21" x14ac:dyDescent="0.2">
      <c r="A144" s="111" t="s">
        <v>65</v>
      </c>
      <c r="B144" s="140" t="s">
        <v>694</v>
      </c>
      <c r="C144" s="131">
        <f>[1]!FAMEData($B$5&amp;B144,$B$3,$C$3, 0,"annual", "Across", "No Heading", "Normal")</f>
        <v>1423.002</v>
      </c>
      <c r="D144" s="200">
        <v>1149.8009999999999</v>
      </c>
      <c r="E144" s="201">
        <v>918.00300000000004</v>
      </c>
      <c r="F144" s="201">
        <v>849.6</v>
      </c>
      <c r="G144" s="201">
        <v>700</v>
      </c>
      <c r="H144" s="201">
        <v>571.9</v>
      </c>
      <c r="I144" s="201">
        <v>559</v>
      </c>
      <c r="J144" s="201">
        <v>488.2</v>
      </c>
      <c r="K144" s="201">
        <v>469.2</v>
      </c>
      <c r="L144" s="201">
        <v>448.76</v>
      </c>
      <c r="M144" s="201">
        <v>436.96499999999997</v>
      </c>
      <c r="N144" s="201"/>
      <c r="O144" s="202"/>
      <c r="P144" s="202"/>
      <c r="Q144" s="202"/>
      <c r="R144" s="202"/>
      <c r="S144" s="202"/>
      <c r="T144" s="202"/>
      <c r="U144" s="202"/>
    </row>
    <row r="145" spans="1:21" x14ac:dyDescent="0.2">
      <c r="A145" s="92"/>
      <c r="B145"/>
      <c r="C145" s="136"/>
      <c r="D145" s="206"/>
      <c r="E145" s="201"/>
      <c r="F145" s="201"/>
      <c r="G145" s="201"/>
      <c r="H145" s="201"/>
      <c r="I145" s="201"/>
      <c r="J145" s="201"/>
      <c r="K145" s="201"/>
      <c r="L145" s="201"/>
      <c r="M145" s="214"/>
      <c r="N145" s="214"/>
      <c r="O145" s="202"/>
      <c r="P145" s="202"/>
      <c r="Q145" s="202"/>
      <c r="R145" s="202"/>
      <c r="S145" s="202"/>
      <c r="T145" s="202"/>
      <c r="U145" s="202"/>
    </row>
    <row r="146" spans="1:21" x14ac:dyDescent="0.2">
      <c r="A146" s="92" t="s">
        <v>70</v>
      </c>
      <c r="B146"/>
      <c r="C146" s="136"/>
      <c r="D146" s="206">
        <f t="shared" ref="D146:H146" si="277">D129/D140</f>
        <v>0.88658254624856025</v>
      </c>
      <c r="E146" s="204">
        <f t="shared" si="277"/>
        <v>0.93605096650401698</v>
      </c>
      <c r="F146" s="204">
        <f t="shared" si="277"/>
        <v>0.87753326883921945</v>
      </c>
      <c r="G146" s="204">
        <f t="shared" si="277"/>
        <v>0.79024149469023253</v>
      </c>
      <c r="H146" s="204">
        <f t="shared" si="277"/>
        <v>0.95098165920289113</v>
      </c>
      <c r="I146" s="204">
        <f t="shared" ref="I146:M146" si="278">I129/I140</f>
        <v>0.94225697402936703</v>
      </c>
      <c r="J146" s="204">
        <f t="shared" si="278"/>
        <v>0.91712066227000066</v>
      </c>
      <c r="K146" s="204">
        <f t="shared" si="278"/>
        <v>0.90931155677699638</v>
      </c>
      <c r="L146" s="204">
        <f t="shared" si="278"/>
        <v>0.91100935597330124</v>
      </c>
      <c r="M146" s="204">
        <f t="shared" si="278"/>
        <v>0.91091803840800056</v>
      </c>
      <c r="N146" s="204"/>
      <c r="O146" s="202"/>
      <c r="P146" s="202"/>
      <c r="Q146" s="202"/>
      <c r="R146" s="202"/>
      <c r="S146" s="202"/>
      <c r="T146" s="202"/>
      <c r="U146" s="202"/>
    </row>
    <row r="147" spans="1:21" x14ac:dyDescent="0.2">
      <c r="A147" s="111" t="s">
        <v>63</v>
      </c>
      <c r="B147"/>
      <c r="C147" s="136"/>
      <c r="D147" s="206">
        <f t="shared" ref="D147:H147" si="279">D131/D141</f>
        <v>0.87262583745281908</v>
      </c>
      <c r="E147" s="204">
        <f t="shared" si="279"/>
        <v>0.94708441708031676</v>
      </c>
      <c r="F147" s="204">
        <f t="shared" si="279"/>
        <v>0.88760645842267238</v>
      </c>
      <c r="G147" s="204">
        <f t="shared" si="279"/>
        <v>0.80779815307896075</v>
      </c>
      <c r="H147" s="204">
        <f t="shared" si="279"/>
        <v>1.0069115147710297</v>
      </c>
      <c r="I147" s="204">
        <f t="shared" ref="I147:M147" si="280">I131/I141</f>
        <v>0.96683033568350885</v>
      </c>
      <c r="J147" s="204">
        <f t="shared" si="280"/>
        <v>0.9356504894746428</v>
      </c>
      <c r="K147" s="204">
        <f t="shared" si="280"/>
        <v>0.90252261284201352</v>
      </c>
      <c r="L147" s="204">
        <f t="shared" si="280"/>
        <v>0.90602872841584869</v>
      </c>
      <c r="M147" s="204">
        <f t="shared" si="280"/>
        <v>0.90709485557693137</v>
      </c>
      <c r="N147" s="204"/>
      <c r="O147" s="202"/>
      <c r="P147" s="202"/>
      <c r="Q147" s="202"/>
      <c r="R147" s="202"/>
      <c r="S147" s="202"/>
      <c r="T147" s="202"/>
      <c r="U147" s="202"/>
    </row>
    <row r="148" spans="1:21" x14ac:dyDescent="0.2">
      <c r="A148" s="111" t="s">
        <v>62</v>
      </c>
      <c r="B148"/>
      <c r="C148" s="136"/>
      <c r="D148" s="206">
        <f t="shared" ref="D148:H148" si="281">D133/D142</f>
        <v>0.89936967054263561</v>
      </c>
      <c r="E148" s="204">
        <f t="shared" si="281"/>
        <v>0.98818951289290335</v>
      </c>
      <c r="F148" s="204">
        <f t="shared" si="281"/>
        <v>0.78334407063275235</v>
      </c>
      <c r="G148" s="204">
        <f t="shared" si="281"/>
        <v>0.72630628004343578</v>
      </c>
      <c r="H148" s="204">
        <f t="shared" si="281"/>
        <v>0.94783672796613772</v>
      </c>
      <c r="I148" s="204">
        <f t="shared" ref="I148:M148" si="282">I133/I142</f>
        <v>0.94770490501840488</v>
      </c>
      <c r="J148" s="204">
        <f t="shared" si="282"/>
        <v>0.93015585132602263</v>
      </c>
      <c r="K148" s="204">
        <f t="shared" si="282"/>
        <v>0.92027902091635094</v>
      </c>
      <c r="L148" s="204">
        <f t="shared" si="282"/>
        <v>0.91192355209187326</v>
      </c>
      <c r="M148" s="204">
        <f t="shared" si="282"/>
        <v>0.9056073064479685</v>
      </c>
      <c r="N148" s="204"/>
      <c r="O148" s="202"/>
      <c r="P148" s="202"/>
      <c r="Q148" s="202"/>
      <c r="R148" s="202"/>
      <c r="S148" s="202"/>
      <c r="T148" s="202"/>
      <c r="U148" s="202"/>
    </row>
    <row r="149" spans="1:21" x14ac:dyDescent="0.2">
      <c r="A149" s="111" t="s">
        <v>64</v>
      </c>
      <c r="B149"/>
      <c r="C149" s="136"/>
      <c r="D149" s="206">
        <f t="shared" ref="D149:H149" si="283">D135/D143</f>
        <v>0.88459235059083219</v>
      </c>
      <c r="E149" s="204">
        <f t="shared" si="283"/>
        <v>0.91377945049744236</v>
      </c>
      <c r="F149" s="204">
        <f t="shared" si="283"/>
        <v>0.88522827983450936</v>
      </c>
      <c r="G149" s="204">
        <f t="shared" si="283"/>
        <v>0.79126177265706021</v>
      </c>
      <c r="H149" s="204">
        <f t="shared" si="283"/>
        <v>0.93535129555661545</v>
      </c>
      <c r="I149" s="204">
        <f t="shared" ref="I149:M149" si="284">I135/I143</f>
        <v>0.93312435869314725</v>
      </c>
      <c r="J149" s="204">
        <f t="shared" si="284"/>
        <v>0.90642328319288235</v>
      </c>
      <c r="K149" s="204">
        <f t="shared" si="284"/>
        <v>0.90952600470311407</v>
      </c>
      <c r="L149" s="204">
        <f t="shared" si="284"/>
        <v>0.91155711113891258</v>
      </c>
      <c r="M149" s="204">
        <f t="shared" si="284"/>
        <v>0.91206489495327991</v>
      </c>
      <c r="N149" s="204"/>
      <c r="O149" s="202"/>
      <c r="P149" s="202"/>
      <c r="Q149" s="202"/>
      <c r="R149" s="202"/>
      <c r="S149" s="202"/>
      <c r="T149" s="202"/>
      <c r="U149" s="202"/>
    </row>
    <row r="150" spans="1:21" x14ac:dyDescent="0.2">
      <c r="A150" s="111" t="s">
        <v>65</v>
      </c>
      <c r="B150"/>
      <c r="C150" s="136"/>
      <c r="D150" s="206">
        <f t="shared" ref="D150:H150" si="285">D137/D144</f>
        <v>0.92911729942833587</v>
      </c>
      <c r="E150" s="204">
        <f t="shared" si="285"/>
        <v>1.0024201168588871</v>
      </c>
      <c r="F150" s="204">
        <f t="shared" si="285"/>
        <v>0.94986581974857576</v>
      </c>
      <c r="G150" s="204">
        <f t="shared" si="285"/>
        <v>0.82999091994704421</v>
      </c>
      <c r="H150" s="204">
        <f t="shared" si="285"/>
        <v>0.90197482247472804</v>
      </c>
      <c r="I150" s="204">
        <f t="shared" ref="I150:M150" si="286">I137/I144</f>
        <v>0.93405254585809128</v>
      </c>
      <c r="J150" s="204">
        <f t="shared" si="286"/>
        <v>0.94352569672612863</v>
      </c>
      <c r="K150" s="204">
        <f t="shared" si="286"/>
        <v>0.92235716138110624</v>
      </c>
      <c r="L150" s="204">
        <f t="shared" si="286"/>
        <v>0.92635175508308454</v>
      </c>
      <c r="M150" s="204">
        <f t="shared" si="286"/>
        <v>0.9229684586461181</v>
      </c>
      <c r="N150" s="204"/>
      <c r="O150" s="202"/>
      <c r="P150" s="202"/>
      <c r="Q150" s="202"/>
      <c r="R150" s="202"/>
      <c r="S150" s="202"/>
      <c r="T150" s="202"/>
      <c r="U150" s="202"/>
    </row>
    <row r="151" spans="1:21" x14ac:dyDescent="0.2">
      <c r="A151" s="139"/>
      <c r="B151"/>
      <c r="C151" s="136"/>
      <c r="D151" s="206"/>
      <c r="E151" s="201"/>
      <c r="F151" s="201"/>
      <c r="G151" s="201"/>
      <c r="H151" s="201"/>
      <c r="I151" s="201"/>
      <c r="J151" s="201"/>
      <c r="K151" s="201"/>
      <c r="L151" s="201"/>
      <c r="M151" s="214"/>
      <c r="N151" s="214"/>
      <c r="O151" s="202"/>
      <c r="P151" s="202"/>
      <c r="Q151" s="202"/>
      <c r="R151" s="202"/>
      <c r="S151" s="202"/>
      <c r="T151" s="202"/>
      <c r="U151" s="202"/>
    </row>
    <row r="152" spans="1:21" x14ac:dyDescent="0.2">
      <c r="A152" s="139"/>
      <c r="B152"/>
      <c r="C152" s="136"/>
      <c r="D152" s="206"/>
      <c r="E152" s="201"/>
      <c r="F152" s="201"/>
      <c r="G152" s="201"/>
      <c r="H152" s="201"/>
      <c r="I152" s="201"/>
      <c r="J152" s="201"/>
      <c r="K152" s="201"/>
      <c r="L152" s="201"/>
      <c r="M152" s="214"/>
      <c r="N152" s="214"/>
      <c r="O152" s="202"/>
      <c r="P152" s="202"/>
      <c r="Q152" s="202"/>
      <c r="R152" s="202"/>
      <c r="S152" s="202"/>
      <c r="T152" s="202"/>
      <c r="U152" s="202"/>
    </row>
    <row r="153" spans="1:21" s="152" customFormat="1" x14ac:dyDescent="0.2">
      <c r="A153" s="155" t="s">
        <v>23</v>
      </c>
      <c r="C153" s="161"/>
      <c r="D153" s="211"/>
      <c r="E153" s="212"/>
      <c r="F153" s="212"/>
      <c r="G153" s="212"/>
      <c r="H153" s="212"/>
      <c r="I153" s="212"/>
      <c r="J153" s="212"/>
      <c r="K153" s="212"/>
      <c r="L153" s="212"/>
      <c r="M153" s="211"/>
      <c r="N153" s="211"/>
      <c r="O153" s="213"/>
      <c r="P153" s="213"/>
      <c r="Q153" s="213"/>
      <c r="R153" s="213"/>
      <c r="S153" s="213"/>
      <c r="T153" s="213"/>
      <c r="U153" s="213"/>
    </row>
    <row r="154" spans="1:21" s="152" customFormat="1" ht="15" x14ac:dyDescent="0.25">
      <c r="A154" s="153" t="s">
        <v>774</v>
      </c>
      <c r="C154" s="161"/>
      <c r="D154" s="211"/>
      <c r="E154" s="212"/>
      <c r="F154" s="212"/>
      <c r="G154" s="212"/>
      <c r="H154" s="212"/>
      <c r="I154" s="212"/>
      <c r="J154" s="212"/>
      <c r="K154" s="212"/>
      <c r="L154" s="212"/>
      <c r="M154" s="211"/>
      <c r="N154" s="211"/>
      <c r="O154" s="213"/>
      <c r="P154" s="213"/>
      <c r="Q154" s="213"/>
      <c r="R154" s="213"/>
      <c r="S154" s="213"/>
      <c r="T154" s="213"/>
      <c r="U154" s="213"/>
    </row>
    <row r="155" spans="1:21" s="152" customFormat="1" x14ac:dyDescent="0.2">
      <c r="A155" s="158" t="s">
        <v>72</v>
      </c>
      <c r="C155" s="161"/>
      <c r="D155" s="211"/>
      <c r="E155" s="212"/>
      <c r="F155" s="212"/>
      <c r="G155" s="212"/>
      <c r="H155" s="212"/>
      <c r="I155" s="212"/>
      <c r="J155" s="212"/>
      <c r="K155" s="212"/>
      <c r="L155" s="212"/>
      <c r="M155" s="211"/>
      <c r="N155" s="211"/>
      <c r="O155" s="213"/>
      <c r="P155" s="213"/>
      <c r="Q155" s="213"/>
      <c r="R155" s="213"/>
      <c r="S155" s="213"/>
      <c r="T155" s="213"/>
      <c r="U155" s="213"/>
    </row>
    <row r="156" spans="1:21" x14ac:dyDescent="0.2">
      <c r="A156" s="31"/>
      <c r="B156"/>
      <c r="C156" s="136"/>
      <c r="D156" s="206"/>
      <c r="E156" s="201"/>
      <c r="F156" s="201"/>
      <c r="G156" s="201"/>
      <c r="H156" s="201"/>
      <c r="I156" s="201"/>
      <c r="J156" s="201"/>
      <c r="K156" s="201"/>
      <c r="L156" s="201"/>
      <c r="M156" s="206"/>
      <c r="N156" s="206"/>
      <c r="O156" s="202"/>
      <c r="P156" s="202"/>
      <c r="Q156" s="202"/>
      <c r="R156" s="202"/>
      <c r="S156" s="202"/>
      <c r="T156" s="202"/>
      <c r="U156" s="202"/>
    </row>
    <row r="157" spans="1:21" x14ac:dyDescent="0.2">
      <c r="A157" s="85"/>
      <c r="B157"/>
      <c r="C157" s="136"/>
      <c r="D157" s="206"/>
      <c r="E157" s="201"/>
      <c r="F157" s="201"/>
      <c r="G157" s="201"/>
      <c r="H157" s="201"/>
      <c r="I157" s="201"/>
      <c r="J157" s="201"/>
      <c r="K157" s="201"/>
      <c r="L157" s="201"/>
      <c r="M157" s="206"/>
      <c r="N157" s="206"/>
      <c r="O157" s="202"/>
      <c r="P157" s="202"/>
      <c r="Q157" s="202"/>
      <c r="R157" s="202"/>
      <c r="S157" s="202"/>
      <c r="T157" s="202"/>
      <c r="U157" s="202"/>
    </row>
    <row r="158" spans="1:21" x14ac:dyDescent="0.2">
      <c r="A158" s="86"/>
      <c r="B158"/>
      <c r="C158" s="136"/>
      <c r="D158" s="206"/>
      <c r="E158" s="201"/>
      <c r="F158" s="201"/>
      <c r="G158" s="201"/>
      <c r="H158" s="201"/>
      <c r="I158" s="201"/>
      <c r="J158" s="201"/>
      <c r="K158" s="201"/>
      <c r="L158" s="201"/>
      <c r="M158" s="206"/>
      <c r="N158" s="206"/>
      <c r="O158" s="202"/>
      <c r="P158" s="202"/>
      <c r="Q158" s="202"/>
      <c r="R158" s="202"/>
      <c r="S158" s="202"/>
      <c r="T158" s="202"/>
      <c r="U158" s="202"/>
    </row>
    <row r="159" spans="1:21" x14ac:dyDescent="0.2">
      <c r="A159" s="92" t="s">
        <v>61</v>
      </c>
      <c r="B159" s="140" t="s">
        <v>775</v>
      </c>
      <c r="C159" s="131">
        <f>[1]!FAMEData($B$5&amp;B159,$B$3,$C$3, 0,"annual", "Across", "No Heading", "Normal")</f>
        <v>1347.55805888944</v>
      </c>
      <c r="D159" s="200">
        <v>1351.8379633281199</v>
      </c>
      <c r="E159" s="201">
        <v>1344.2758747</v>
      </c>
      <c r="F159" s="201">
        <v>1207.5116442000001</v>
      </c>
      <c r="G159" s="201">
        <v>951.76391752499899</v>
      </c>
      <c r="H159" s="201">
        <v>976.73593846732399</v>
      </c>
      <c r="I159" s="201">
        <v>974.59753155377098</v>
      </c>
      <c r="J159" s="201">
        <v>936.88952147132795</v>
      </c>
      <c r="K159" s="201">
        <v>897.004685176777</v>
      </c>
      <c r="L159" s="201">
        <v>857.93376688303704</v>
      </c>
      <c r="M159" s="201">
        <v>825.29169476445804</v>
      </c>
      <c r="N159" s="201"/>
      <c r="O159" s="202"/>
      <c r="P159" s="202"/>
      <c r="Q159" s="202"/>
      <c r="R159" s="202"/>
      <c r="S159" s="202"/>
      <c r="T159" s="202"/>
      <c r="U159" s="202"/>
    </row>
    <row r="160" spans="1:21" x14ac:dyDescent="0.2">
      <c r="A160" s="111" t="s">
        <v>36</v>
      </c>
      <c r="B160" t="str">
        <f>"annpct(nagpmt'"&amp;B159&amp;")"</f>
        <v>annpct(nagpmt'prwapc_ca_a)</v>
      </c>
      <c r="D160" s="203">
        <f t="shared" ref="D160" si="287">(D159/C159-1)*100</f>
        <v>0.31760445573729701</v>
      </c>
      <c r="E160" s="204">
        <f t="shared" ref="E160" si="288">(E159/D159-1)*100</f>
        <v>-0.55939312500905558</v>
      </c>
      <c r="F160" s="204">
        <f t="shared" ref="F160" si="289">(F159/E159-1)*100</f>
        <v>-10.173821688983399</v>
      </c>
      <c r="G160" s="204">
        <f t="shared" ref="G160" si="290">(G159/F159-1)*100</f>
        <v>-21.179731715501504</v>
      </c>
      <c r="H160" s="204">
        <f t="shared" ref="H160" si="291">(H159/G159-1)*100</f>
        <v>2.6237620992465294</v>
      </c>
      <c r="I160" s="204">
        <f t="shared" ref="I160" si="292">(I159/H159-1)*100</f>
        <v>-0.21893398505522521</v>
      </c>
      <c r="J160" s="204">
        <f t="shared" ref="J160" si="293">(J159/I159-1)*100</f>
        <v>-3.8690853261577951</v>
      </c>
      <c r="K160" s="204">
        <f t="shared" ref="K160" si="294">(K159/J159-1)*100</f>
        <v>-4.2571546997253513</v>
      </c>
      <c r="L160" s="204">
        <f t="shared" ref="L160" si="295">(L159/K159-1)*100</f>
        <v>-4.3557095006744646</v>
      </c>
      <c r="M160" s="204">
        <f t="shared" ref="M160" si="296">(M159/L159-1)*100</f>
        <v>-3.8047310152124036</v>
      </c>
      <c r="N160" s="204"/>
      <c r="O160" s="202"/>
      <c r="P160" s="202"/>
      <c r="Q160" s="202"/>
      <c r="R160" s="202"/>
      <c r="S160" s="202"/>
      <c r="T160" s="202"/>
      <c r="U160" s="202"/>
    </row>
    <row r="161" spans="1:21" x14ac:dyDescent="0.2">
      <c r="A161" s="111"/>
      <c r="B161"/>
      <c r="C161" s="136"/>
      <c r="D161" s="206"/>
      <c r="E161" s="201"/>
      <c r="F161" s="201"/>
      <c r="G161" s="201"/>
      <c r="H161" s="201"/>
      <c r="I161" s="201"/>
      <c r="J161" s="201"/>
      <c r="K161" s="201"/>
      <c r="L161" s="201"/>
      <c r="M161" s="214"/>
      <c r="N161" s="214"/>
      <c r="O161" s="202"/>
      <c r="P161" s="202"/>
      <c r="Q161" s="202"/>
      <c r="R161" s="202"/>
      <c r="S161" s="202"/>
      <c r="T161" s="202"/>
      <c r="U161" s="202"/>
    </row>
    <row r="162" spans="1:21" x14ac:dyDescent="0.2">
      <c r="A162" s="111" t="s">
        <v>63</v>
      </c>
      <c r="B162" s="140" t="s">
        <v>776</v>
      </c>
      <c r="C162" s="131">
        <f>[1]!FAMEData($B$5&amp;B162,$B$3,$C$3, 0,"annual", "Across", "No Heading", "Normal")</f>
        <v>367.81799999999998</v>
      </c>
      <c r="D162" s="200">
        <v>398.661</v>
      </c>
      <c r="E162" s="201">
        <v>374.9087791</v>
      </c>
      <c r="F162" s="201">
        <v>306.285078</v>
      </c>
      <c r="G162" s="201">
        <v>218.92339380000001</v>
      </c>
      <c r="H162" s="201">
        <v>227.62623598648099</v>
      </c>
      <c r="I162" s="201">
        <v>231.84207375939999</v>
      </c>
      <c r="J162" s="201">
        <v>222.55890228575799</v>
      </c>
      <c r="K162" s="201">
        <v>210.50132469258401</v>
      </c>
      <c r="L162" s="201">
        <v>198.626245659863</v>
      </c>
      <c r="M162" s="201">
        <v>194.21520813984</v>
      </c>
      <c r="N162" s="201"/>
      <c r="O162" s="202"/>
      <c r="P162" s="202"/>
      <c r="Q162" s="202"/>
      <c r="R162" s="202"/>
      <c r="S162" s="202"/>
      <c r="T162" s="202"/>
      <c r="U162" s="202"/>
    </row>
    <row r="163" spans="1:21" x14ac:dyDescent="0.2">
      <c r="A163" s="112" t="s">
        <v>36</v>
      </c>
      <c r="B163" t="str">
        <f>"annpct(nagpmt'"&amp;B162&amp;")"</f>
        <v>annpct(nagpmt'cfsapc_ca_a)</v>
      </c>
      <c r="D163" s="203">
        <f t="shared" ref="D163" si="297">(D162/C162-1)*100</f>
        <v>8.385397125752414</v>
      </c>
      <c r="E163" s="204">
        <f t="shared" ref="E163" si="298">(E162/D162-1)*100</f>
        <v>-5.9579996287572605</v>
      </c>
      <c r="F163" s="204">
        <f t="shared" ref="F163" si="299">(F162/E162-1)*100</f>
        <v>-18.304106205444683</v>
      </c>
      <c r="G163" s="204">
        <f t="shared" ref="G163" si="300">(G162/F162-1)*100</f>
        <v>-28.522997192830914</v>
      </c>
      <c r="H163" s="204">
        <f t="shared" ref="H163" si="301">(H162/G162-1)*100</f>
        <v>3.9752910985984213</v>
      </c>
      <c r="I163" s="204">
        <f t="shared" ref="I163" si="302">(I162/H162-1)*100</f>
        <v>1.8520878116920603</v>
      </c>
      <c r="J163" s="204">
        <f t="shared" ref="J163" si="303">(J162/I162-1)*100</f>
        <v>-4.0040926666640502</v>
      </c>
      <c r="K163" s="204">
        <f t="shared" ref="K163" si="304">(K162/J162-1)*100</f>
        <v>-5.4177017721324328</v>
      </c>
      <c r="L163" s="204">
        <f t="shared" ref="L163" si="305">(L162/K162-1)*100</f>
        <v>-5.6413322101717682</v>
      </c>
      <c r="M163" s="204">
        <f t="shared" ref="M163" si="306">(M162/L162-1)*100</f>
        <v>-2.2207727409683131</v>
      </c>
      <c r="N163" s="204"/>
      <c r="O163" s="202"/>
      <c r="P163" s="202"/>
      <c r="Q163" s="202"/>
      <c r="R163" s="202"/>
      <c r="S163" s="202"/>
      <c r="T163" s="202"/>
      <c r="U163" s="202"/>
    </row>
    <row r="164" spans="1:21" x14ac:dyDescent="0.2">
      <c r="A164" s="111" t="s">
        <v>62</v>
      </c>
      <c r="B164" s="140" t="s">
        <v>777</v>
      </c>
      <c r="C164" s="131">
        <f>[1]!FAMEData($B$5&amp;B164,$B$3,$C$3, 0,"annual", "Across", "No Heading", "Normal")</f>
        <v>157.95768584181101</v>
      </c>
      <c r="D164" s="200">
        <v>142.357734337007</v>
      </c>
      <c r="E164" s="201">
        <v>136.11506630000099</v>
      </c>
      <c r="F164" s="201">
        <v>109.147858600001</v>
      </c>
      <c r="G164" s="201">
        <v>64.519162609852899</v>
      </c>
      <c r="H164" s="201">
        <v>66.725366653517597</v>
      </c>
      <c r="I164" s="201">
        <v>64.623090975471698</v>
      </c>
      <c r="J164" s="201">
        <v>62.611167928725898</v>
      </c>
      <c r="K164" s="201">
        <v>60.670651921081202</v>
      </c>
      <c r="L164" s="201">
        <v>58.674830108331697</v>
      </c>
      <c r="M164" s="201">
        <v>52.694102385285703</v>
      </c>
      <c r="N164" s="201"/>
      <c r="O164" s="202"/>
      <c r="P164" s="202"/>
      <c r="Q164" s="202"/>
      <c r="R164" s="202"/>
      <c r="S164" s="202"/>
      <c r="T164" s="202"/>
      <c r="U164" s="202"/>
    </row>
    <row r="165" spans="1:21" x14ac:dyDescent="0.2">
      <c r="A165" s="112" t="s">
        <v>36</v>
      </c>
      <c r="B165" t="str">
        <f>"annpct(nagpmt'"&amp;B164&amp;")"</f>
        <v>annpct(nagpmt'cmeapc_ca_a)</v>
      </c>
      <c r="D165" s="203">
        <f t="shared" ref="D165" si="307">(D164/C164-1)*100</f>
        <v>-9.8760319396086871</v>
      </c>
      <c r="E165" s="204">
        <f t="shared" ref="E165" si="308">(E164/D164-1)*100</f>
        <v>-4.3851976614263766</v>
      </c>
      <c r="F165" s="204">
        <f t="shared" ref="F165" si="309">(F164/E164-1)*100</f>
        <v>-19.812066682290407</v>
      </c>
      <c r="G165" s="204">
        <f t="shared" ref="G165" si="310">(G164/F164-1)*100</f>
        <v>-40.888292782454727</v>
      </c>
      <c r="H165" s="204">
        <f t="shared" ref="H165" si="311">(H164/G164-1)*100</f>
        <v>3.4194554833353985</v>
      </c>
      <c r="I165" s="204">
        <f t="shared" ref="I165" si="312">(I164/H164-1)*100</f>
        <v>-3.1506393797164245</v>
      </c>
      <c r="J165" s="204">
        <f t="shared" ref="J165" si="313">(J164/I164-1)*100</f>
        <v>-3.1133191191821008</v>
      </c>
      <c r="K165" s="204">
        <f t="shared" ref="K165" si="314">(K164/J164-1)*100</f>
        <v>-3.0993129050933876</v>
      </c>
      <c r="L165" s="204">
        <f t="shared" ref="L165" si="315">(L164/K164-1)*100</f>
        <v>-3.2896000777206336</v>
      </c>
      <c r="M165" s="204">
        <f t="shared" ref="M165" si="316">(M164/L164-1)*100</f>
        <v>-10.193003903042818</v>
      </c>
      <c r="N165" s="204"/>
      <c r="O165" s="202"/>
      <c r="P165" s="202"/>
      <c r="Q165" s="202"/>
      <c r="R165" s="202"/>
      <c r="S165" s="202"/>
      <c r="T165" s="202"/>
      <c r="U165" s="202"/>
    </row>
    <row r="166" spans="1:21" x14ac:dyDescent="0.2">
      <c r="A166" s="111" t="s">
        <v>64</v>
      </c>
      <c r="B166" s="140" t="s">
        <v>778</v>
      </c>
      <c r="C166" s="131">
        <f>[1]!FAMEData($B$5&amp;B166,$B$3,$C$3, 0,"annual", "Across", "No Heading", "Normal")</f>
        <v>574.98090787488195</v>
      </c>
      <c r="D166" s="200">
        <v>578.374054847906</v>
      </c>
      <c r="E166" s="201">
        <v>579.93401559999995</v>
      </c>
      <c r="F166" s="201">
        <v>555.26996930000098</v>
      </c>
      <c r="G166" s="201">
        <v>457.293509554362</v>
      </c>
      <c r="H166" s="201">
        <v>459.58204934798601</v>
      </c>
      <c r="I166" s="201">
        <v>461.51967751979299</v>
      </c>
      <c r="J166" s="201">
        <v>446.81369770638503</v>
      </c>
      <c r="K166" s="201">
        <v>432.74187635344202</v>
      </c>
      <c r="L166" s="201">
        <v>419.34254489289401</v>
      </c>
      <c r="M166" s="201">
        <v>407.92463193418502</v>
      </c>
      <c r="N166" s="201"/>
      <c r="O166" s="202"/>
      <c r="P166" s="202"/>
      <c r="Q166" s="202"/>
      <c r="R166" s="202"/>
      <c r="S166" s="202"/>
      <c r="T166" s="202"/>
      <c r="U166" s="202"/>
    </row>
    <row r="167" spans="1:21" x14ac:dyDescent="0.2">
      <c r="A167" s="112" t="s">
        <v>36</v>
      </c>
      <c r="B167" t="str">
        <f>"annpct(nagpmt'"&amp;B166&amp;")"</f>
        <v>annpct(nagpmt'ufsapc_ca_a)</v>
      </c>
      <c r="D167" s="203">
        <f t="shared" ref="D167" si="317">(D166/C166-1)*100</f>
        <v>0.59013211161480505</v>
      </c>
      <c r="E167" s="204">
        <f t="shared" ref="E167" si="318">(E166/D166-1)*100</f>
        <v>0.26971485650479909</v>
      </c>
      <c r="F167" s="204">
        <f t="shared" ref="F167" si="319">(F166/E166-1)*100</f>
        <v>-4.2529056128017491</v>
      </c>
      <c r="G167" s="204">
        <f t="shared" ref="G167" si="320">(G166/F166-1)*100</f>
        <v>-17.644833173519658</v>
      </c>
      <c r="H167" s="204">
        <f t="shared" ref="H167" si="321">(H166/G166-1)*100</f>
        <v>0.50045315444213756</v>
      </c>
      <c r="I167" s="204">
        <f t="shared" ref="I167" si="322">(I166/H166-1)*100</f>
        <v>0.42160658244940752</v>
      </c>
      <c r="J167" s="204">
        <f t="shared" ref="J167" si="323">(J166/I166-1)*100</f>
        <v>-3.1864253096288153</v>
      </c>
      <c r="K167" s="204">
        <f t="shared" ref="K167" si="324">(K166/J166-1)*100</f>
        <v>-3.1493710746061443</v>
      </c>
      <c r="L167" s="204">
        <f t="shared" ref="L167" si="325">(L166/K166-1)*100</f>
        <v>-3.0963796648152742</v>
      </c>
      <c r="M167" s="204">
        <f t="shared" ref="M167" si="326">(M166/L166-1)*100</f>
        <v>-2.7228129122040978</v>
      </c>
      <c r="N167" s="204"/>
      <c r="O167" s="202"/>
      <c r="P167" s="202"/>
      <c r="Q167" s="202"/>
      <c r="R167" s="202"/>
      <c r="S167" s="202"/>
      <c r="T167" s="202"/>
      <c r="U167" s="202"/>
    </row>
    <row r="168" spans="1:21" x14ac:dyDescent="0.2">
      <c r="A168" s="111" t="s">
        <v>65</v>
      </c>
      <c r="B168" s="140" t="s">
        <v>1883</v>
      </c>
      <c r="C168" s="131">
        <f>[1]!FAMEData($B$5&amp;B168,$B$3,$C$3, 0,"annual", "Across", "No Heading", "Normal")</f>
        <v>246.801465172744</v>
      </c>
      <c r="D168" s="200">
        <v>232.44517414320899</v>
      </c>
      <c r="E168" s="201">
        <v>253.318013699999</v>
      </c>
      <c r="F168" s="201">
        <v>236.80873829999999</v>
      </c>
      <c r="G168" s="201">
        <v>211.027851560784</v>
      </c>
      <c r="H168" s="201">
        <v>222.80228647934001</v>
      </c>
      <c r="I168" s="201">
        <v>216.61268929910699</v>
      </c>
      <c r="J168" s="201">
        <v>204.90575355045999</v>
      </c>
      <c r="K168" s="201">
        <v>193.09083220967</v>
      </c>
      <c r="L168" s="201">
        <v>181.29014622194799</v>
      </c>
      <c r="M168" s="201">
        <v>170.45775230514801</v>
      </c>
      <c r="N168" s="201"/>
      <c r="O168" s="202"/>
      <c r="P168" s="202"/>
      <c r="Q168" s="202"/>
      <c r="R168" s="202"/>
      <c r="S168" s="202"/>
      <c r="T168" s="202"/>
      <c r="U168" s="202"/>
    </row>
    <row r="169" spans="1:21" x14ac:dyDescent="0.2">
      <c r="A169" s="112" t="s">
        <v>36</v>
      </c>
      <c r="B169" t="str">
        <f>"annpct(nagpmt'"&amp;B168&amp;")"</f>
        <v>annpct(nagpmt'umeapc_ca_a)</v>
      </c>
      <c r="D169" s="203">
        <f t="shared" ref="D169" si="327">(D168/C168-1)*100</f>
        <v>-5.8169391415430205</v>
      </c>
      <c r="E169" s="204">
        <f t="shared" ref="E169" si="328">(E168/D168-1)*100</f>
        <v>8.979682901022624</v>
      </c>
      <c r="F169" s="204">
        <f t="shared" ref="F169" si="329">(F168/E168-1)*100</f>
        <v>-6.5172133473108351</v>
      </c>
      <c r="G169" s="204">
        <f t="shared" ref="G169" si="330">(G168/F168-1)*100</f>
        <v>-10.886797051617069</v>
      </c>
      <c r="H169" s="204">
        <f t="shared" ref="H169" si="331">(H168/G168-1)*100</f>
        <v>5.5795644183794124</v>
      </c>
      <c r="I169" s="204">
        <f t="shared" ref="I169" si="332">(I168/H168-1)*100</f>
        <v>-2.7780671724870198</v>
      </c>
      <c r="J169" s="204">
        <f t="shared" ref="J169" si="333">(J168/I168-1)*100</f>
        <v>-5.4045475297532679</v>
      </c>
      <c r="K169" s="204">
        <f t="shared" ref="K169" si="334">(K168/J168-1)*100</f>
        <v>-5.7660271300680961</v>
      </c>
      <c r="L169" s="204">
        <f t="shared" ref="L169" si="335">(L168/K168-1)*100</f>
        <v>-6.1114688111697069</v>
      </c>
      <c r="M169" s="204">
        <f t="shared" ref="M169" si="336">(M168/L168-1)*100</f>
        <v>-5.9751697169123652</v>
      </c>
      <c r="N169" s="204"/>
      <c r="O169" s="202"/>
      <c r="P169" s="202"/>
      <c r="Q169" s="202"/>
      <c r="R169" s="202"/>
      <c r="S169" s="202"/>
      <c r="T169" s="202"/>
      <c r="U169" s="202"/>
    </row>
    <row r="170" spans="1:21" x14ac:dyDescent="0.2">
      <c r="A170" s="92"/>
      <c r="B170"/>
      <c r="C170" s="136"/>
      <c r="D170" s="206"/>
      <c r="E170" s="201"/>
      <c r="F170" s="201"/>
      <c r="G170" s="201"/>
      <c r="H170" s="201"/>
      <c r="I170" s="201"/>
      <c r="J170" s="201"/>
      <c r="K170" s="201"/>
      <c r="L170" s="201"/>
      <c r="M170" s="214"/>
      <c r="N170" s="214"/>
      <c r="O170" s="202"/>
      <c r="P170" s="202"/>
      <c r="Q170" s="202"/>
      <c r="R170" s="202"/>
      <c r="S170" s="202"/>
      <c r="T170" s="202"/>
      <c r="U170" s="202"/>
    </row>
    <row r="171" spans="1:21" x14ac:dyDescent="0.2">
      <c r="A171" s="92" t="s">
        <v>73</v>
      </c>
      <c r="B171" s="140" t="s">
        <v>779</v>
      </c>
      <c r="C171" s="131">
        <f>[1]!FAMEData($B$5&amp;B171,$B$3,$C$3, 0,"annual", "Across", "No Heading", "Normal")</f>
        <v>760.18700000000001</v>
      </c>
      <c r="D171" s="200">
        <v>775.26300000000003</v>
      </c>
      <c r="E171" s="201">
        <v>754.75583189999998</v>
      </c>
      <c r="F171" s="201">
        <v>664.75303799999995</v>
      </c>
      <c r="G171" s="201">
        <v>497.36106690000003</v>
      </c>
      <c r="H171" s="201">
        <v>516.74392756896498</v>
      </c>
      <c r="I171" s="201">
        <v>520.39456423208401</v>
      </c>
      <c r="J171" s="201">
        <v>504.542103532407</v>
      </c>
      <c r="K171" s="201">
        <v>486.025469511697</v>
      </c>
      <c r="L171" s="201">
        <v>468.13014211070401</v>
      </c>
      <c r="M171" s="201">
        <v>455.37987947981901</v>
      </c>
      <c r="N171" s="201"/>
      <c r="O171" s="202"/>
      <c r="P171" s="202"/>
      <c r="Q171" s="202"/>
      <c r="R171" s="202"/>
      <c r="S171" s="202"/>
      <c r="T171" s="202"/>
      <c r="U171" s="202"/>
    </row>
    <row r="172" spans="1:21" x14ac:dyDescent="0.2">
      <c r="A172" s="111" t="s">
        <v>63</v>
      </c>
      <c r="B172" s="140" t="s">
        <v>780</v>
      </c>
      <c r="C172" s="131">
        <f>[1]!FAMEData($B$5&amp;B172,$B$3,$C$3, 0,"annual", "Across", "No Heading", "Normal")</f>
        <v>367.81799999999998</v>
      </c>
      <c r="D172" s="200">
        <v>398.661</v>
      </c>
      <c r="E172" s="201">
        <v>374.9087791</v>
      </c>
      <c r="F172" s="201">
        <v>306.285078</v>
      </c>
      <c r="G172" s="201">
        <v>218.92339380000001</v>
      </c>
      <c r="H172" s="201">
        <v>227.62623598648099</v>
      </c>
      <c r="I172" s="201">
        <v>231.84207375939999</v>
      </c>
      <c r="J172" s="201">
        <v>222.55890228575799</v>
      </c>
      <c r="K172" s="201">
        <v>210.50132469258401</v>
      </c>
      <c r="L172" s="201">
        <v>198.626245659863</v>
      </c>
      <c r="M172" s="201">
        <v>194.21520813984</v>
      </c>
      <c r="N172" s="201"/>
      <c r="O172" s="202"/>
      <c r="P172" s="202"/>
      <c r="Q172" s="202"/>
      <c r="R172" s="202"/>
      <c r="S172" s="202"/>
      <c r="T172" s="202"/>
      <c r="U172" s="202"/>
    </row>
    <row r="173" spans="1:21" x14ac:dyDescent="0.2">
      <c r="A173" s="111" t="s">
        <v>62</v>
      </c>
      <c r="B173" s="140" t="s">
        <v>781</v>
      </c>
      <c r="C173" s="131">
        <f>[1]!FAMEData($B$5&amp;B173,$B$3,$C$3, 0,"annual", "Across", "No Heading", "Normal")</f>
        <v>84.643000000000001</v>
      </c>
      <c r="D173" s="200">
        <v>75.091999999999999</v>
      </c>
      <c r="E173" s="201">
        <v>83.684406100000004</v>
      </c>
      <c r="F173" s="201">
        <v>82.704466699999998</v>
      </c>
      <c r="G173" s="201">
        <v>69.136256000000003</v>
      </c>
      <c r="H173" s="201">
        <v>67.038741991321601</v>
      </c>
      <c r="I173" s="201">
        <v>64.505009134056607</v>
      </c>
      <c r="J173" s="201">
        <v>62.697259153671901</v>
      </c>
      <c r="K173" s="201">
        <v>60.935923748702798</v>
      </c>
      <c r="L173" s="201">
        <v>59.138639570415599</v>
      </c>
      <c r="M173" s="201">
        <v>54.751166550435698</v>
      </c>
      <c r="N173" s="201"/>
      <c r="O173" s="202"/>
      <c r="P173" s="202"/>
      <c r="Q173" s="202"/>
      <c r="R173" s="202"/>
      <c r="S173" s="202"/>
      <c r="T173" s="202"/>
      <c r="U173" s="202"/>
    </row>
    <row r="174" spans="1:21" x14ac:dyDescent="0.2">
      <c r="A174" s="111" t="s">
        <v>64</v>
      </c>
      <c r="B174" s="140" t="s">
        <v>782</v>
      </c>
      <c r="C174" s="131">
        <f>[1]!FAMEData($B$5&amp;B174,$B$3,$C$3, 0,"annual", "Across", "No Heading", "Normal")</f>
        <v>275.12700000000001</v>
      </c>
      <c r="D174" s="200">
        <v>278.25099999999998</v>
      </c>
      <c r="E174" s="201">
        <v>271.04453059999997</v>
      </c>
      <c r="F174" s="201">
        <v>251.9626317</v>
      </c>
      <c r="G174" s="201">
        <v>188.09206280000001</v>
      </c>
      <c r="H174" s="201">
        <v>199.82482383479899</v>
      </c>
      <c r="I174" s="201">
        <v>202.63378342717701</v>
      </c>
      <c r="J174" s="201">
        <v>199.01612564770201</v>
      </c>
      <c r="K174" s="201">
        <v>195.46822529887899</v>
      </c>
      <c r="L174" s="201">
        <v>191.99429883821799</v>
      </c>
      <c r="M174" s="201">
        <v>188.73832841276001</v>
      </c>
      <c r="N174" s="201"/>
      <c r="O174" s="202"/>
      <c r="P174" s="202"/>
      <c r="Q174" s="202"/>
      <c r="R174" s="202"/>
      <c r="S174" s="202"/>
      <c r="T174" s="202"/>
      <c r="U174" s="202"/>
    </row>
    <row r="175" spans="1:21" x14ac:dyDescent="0.2">
      <c r="A175" s="111" t="s">
        <v>65</v>
      </c>
      <c r="B175" s="140" t="s">
        <v>783</v>
      </c>
      <c r="C175" s="131">
        <f>[1]!FAMEData($B$5&amp;B175,$B$3,$C$3, 0,"annual", "Across", "No Heading", "Normal")</f>
        <v>32.598999999999997</v>
      </c>
      <c r="D175" s="200">
        <v>23.259</v>
      </c>
      <c r="E175" s="201">
        <v>25.118116100000002</v>
      </c>
      <c r="F175" s="201">
        <v>23.800861600000001</v>
      </c>
      <c r="G175" s="201">
        <v>21.209354300000001</v>
      </c>
      <c r="H175" s="201">
        <v>22.254125756363699</v>
      </c>
      <c r="I175" s="201">
        <v>21.4136979114509</v>
      </c>
      <c r="J175" s="201">
        <v>20.2698164452753</v>
      </c>
      <c r="K175" s="201">
        <v>19.119995771531801</v>
      </c>
      <c r="L175" s="201">
        <v>18.3709580422071</v>
      </c>
      <c r="M175" s="201">
        <v>17.675176376783099</v>
      </c>
      <c r="N175" s="201"/>
      <c r="O175" s="202"/>
      <c r="P175" s="202"/>
      <c r="Q175" s="202"/>
      <c r="R175" s="202"/>
      <c r="S175" s="202"/>
      <c r="T175" s="202"/>
      <c r="U175" s="202"/>
    </row>
    <row r="176" spans="1:21" x14ac:dyDescent="0.2">
      <c r="A176" s="92"/>
      <c r="B176"/>
      <c r="C176" s="136"/>
      <c r="D176" s="206"/>
      <c r="E176" s="201"/>
      <c r="F176" s="201"/>
      <c r="G176" s="201"/>
      <c r="H176" s="201"/>
      <c r="I176" s="201"/>
      <c r="J176" s="201"/>
      <c r="K176" s="201"/>
      <c r="L176" s="201"/>
      <c r="M176" s="214"/>
      <c r="N176" s="214"/>
      <c r="O176" s="202"/>
      <c r="P176" s="202"/>
      <c r="Q176" s="202"/>
      <c r="R176" s="202"/>
      <c r="S176" s="202"/>
      <c r="T176" s="202"/>
      <c r="U176" s="202"/>
    </row>
    <row r="177" spans="1:21" x14ac:dyDescent="0.2">
      <c r="A177" s="111" t="s">
        <v>762</v>
      </c>
      <c r="B177" s="140" t="s">
        <v>784</v>
      </c>
      <c r="C177" s="131">
        <f>[1]!FAMEData($B$5&amp;B177,$B$3,$C$3, 0,"annual", "Across", "No Heading", "Normal")</f>
        <v>220.249</v>
      </c>
      <c r="D177" s="200">
        <v>225.92</v>
      </c>
      <c r="E177" s="201">
        <v>237.47179589999999</v>
      </c>
      <c r="F177" s="201">
        <v>238.40323939999999</v>
      </c>
      <c r="G177" s="201">
        <v>162.84388129999999</v>
      </c>
      <c r="H177" s="201">
        <v>175.091468198158</v>
      </c>
      <c r="I177" s="201">
        <v>176.556914438099</v>
      </c>
      <c r="J177" s="201">
        <v>167.88425303237699</v>
      </c>
      <c r="K177" s="201">
        <v>160.80792332688799</v>
      </c>
      <c r="L177" s="201">
        <v>153.82515124880001</v>
      </c>
      <c r="M177" s="201">
        <v>146.762614881931</v>
      </c>
      <c r="N177" s="201"/>
      <c r="O177" s="202"/>
      <c r="P177" s="202"/>
      <c r="Q177" s="202"/>
      <c r="R177" s="202"/>
      <c r="S177" s="202"/>
      <c r="T177" s="202"/>
      <c r="U177" s="202"/>
    </row>
    <row r="178" spans="1:21" x14ac:dyDescent="0.2">
      <c r="A178" s="112" t="s">
        <v>63</v>
      </c>
      <c r="B178" s="140" t="s">
        <v>785</v>
      </c>
      <c r="C178" s="131">
        <f>[1]!FAMEData($B$5&amp;B178,$B$3,$C$3, 0,"annual", "Across", "No Heading", "Normal")</f>
        <v>124.625</v>
      </c>
      <c r="D178" s="200">
        <v>133.80600000000001</v>
      </c>
      <c r="E178" s="201">
        <v>118.6262191</v>
      </c>
      <c r="F178" s="201">
        <v>100.4669289</v>
      </c>
      <c r="G178" s="201">
        <v>55.694809800000002</v>
      </c>
      <c r="H178" s="201">
        <v>72.840395515673805</v>
      </c>
      <c r="I178" s="201">
        <v>71.871042865413798</v>
      </c>
      <c r="J178" s="201">
        <v>66.767670685727296</v>
      </c>
      <c r="K178" s="201">
        <v>63.150397407775102</v>
      </c>
      <c r="L178" s="201">
        <v>59.587873697958997</v>
      </c>
      <c r="M178" s="201">
        <v>58.264562441951902</v>
      </c>
      <c r="N178" s="201"/>
      <c r="O178" s="202"/>
      <c r="P178" s="202"/>
      <c r="Q178" s="202"/>
      <c r="R178" s="202"/>
      <c r="S178" s="202"/>
      <c r="T178" s="202"/>
      <c r="U178" s="202"/>
    </row>
    <row r="179" spans="1:21" x14ac:dyDescent="0.2">
      <c r="A179" s="112" t="s">
        <v>62</v>
      </c>
      <c r="B179" s="140" t="s">
        <v>786</v>
      </c>
      <c r="C179" s="131">
        <f>[1]!FAMEData($B$5&amp;B179,$B$3,$C$3, 0,"annual", "Across", "No Heading", "Normal")</f>
        <v>24.92</v>
      </c>
      <c r="D179" s="200">
        <v>27.890999999999998</v>
      </c>
      <c r="E179" s="201">
        <v>44.320176099999998</v>
      </c>
      <c r="F179" s="201">
        <v>52.542231800000003</v>
      </c>
      <c r="G179" s="201">
        <v>43.738161699999999</v>
      </c>
      <c r="H179" s="201">
        <v>44.038741991321601</v>
      </c>
      <c r="I179" s="201">
        <v>42.0050091340566</v>
      </c>
      <c r="J179" s="201">
        <v>40.697259153671901</v>
      </c>
      <c r="K179" s="201">
        <v>39.435923748702798</v>
      </c>
      <c r="L179" s="201">
        <v>38.138639570415599</v>
      </c>
      <c r="M179" s="201">
        <v>34.251166550435698</v>
      </c>
      <c r="N179" s="201"/>
      <c r="O179" s="202"/>
      <c r="P179" s="202"/>
      <c r="Q179" s="202"/>
      <c r="R179" s="202"/>
      <c r="S179" s="202"/>
      <c r="T179" s="202"/>
      <c r="U179" s="202"/>
    </row>
    <row r="180" spans="1:21" x14ac:dyDescent="0.2">
      <c r="A180" s="112" t="s">
        <v>64</v>
      </c>
      <c r="B180" s="140" t="s">
        <v>787</v>
      </c>
      <c r="C180" s="131">
        <f>[1]!FAMEData($B$5&amp;B180,$B$3,$C$3, 0,"annual", "Across", "No Heading", "Normal")</f>
        <v>59.753999999999998</v>
      </c>
      <c r="D180" s="200">
        <v>53.813000000000002</v>
      </c>
      <c r="E180" s="201">
        <v>60.573589599999998</v>
      </c>
      <c r="F180" s="201">
        <v>71.823663400000001</v>
      </c>
      <c r="G180" s="201">
        <v>54.225443900000002</v>
      </c>
      <c r="H180" s="201">
        <v>45.958204934798601</v>
      </c>
      <c r="I180" s="201">
        <v>50.767164527177201</v>
      </c>
      <c r="J180" s="201">
        <v>49.149506747702297</v>
      </c>
      <c r="K180" s="201">
        <v>47.601606398878701</v>
      </c>
      <c r="L180" s="201">
        <v>46.1276799382184</v>
      </c>
      <c r="M180" s="201">
        <v>44.871709512760297</v>
      </c>
      <c r="N180" s="201"/>
      <c r="O180" s="202"/>
      <c r="P180" s="202"/>
      <c r="Q180" s="202"/>
      <c r="R180" s="202"/>
      <c r="S180" s="202"/>
      <c r="T180" s="202"/>
      <c r="U180" s="202"/>
    </row>
    <row r="181" spans="1:21" x14ac:dyDescent="0.2">
      <c r="A181" s="112" t="s">
        <v>65</v>
      </c>
      <c r="B181" s="140" t="s">
        <v>788</v>
      </c>
      <c r="C181" s="131">
        <f>[1]!FAMEData($B$5&amp;B181,$B$3,$C$3, 0,"annual", "Across", "No Heading", "Normal")</f>
        <v>10.95</v>
      </c>
      <c r="D181" s="200">
        <v>10.41</v>
      </c>
      <c r="E181" s="201">
        <v>13.9518111</v>
      </c>
      <c r="F181" s="201">
        <v>13.570415300000001</v>
      </c>
      <c r="G181" s="201">
        <v>9.1854659000000005</v>
      </c>
      <c r="H181" s="201">
        <v>12.254125756363701</v>
      </c>
      <c r="I181" s="201">
        <v>11.9136979114509</v>
      </c>
      <c r="J181" s="201">
        <v>11.2698164452753</v>
      </c>
      <c r="K181" s="201">
        <v>10.6199957715318</v>
      </c>
      <c r="L181" s="201">
        <v>9.9709580422071298</v>
      </c>
      <c r="M181" s="201">
        <v>9.3751763767831502</v>
      </c>
      <c r="N181" s="201"/>
      <c r="O181" s="202"/>
      <c r="P181" s="202"/>
      <c r="Q181" s="202"/>
      <c r="R181" s="202"/>
      <c r="S181" s="202"/>
      <c r="T181" s="202"/>
      <c r="U181" s="202"/>
    </row>
    <row r="182" spans="1:21" x14ac:dyDescent="0.2">
      <c r="A182" s="92"/>
      <c r="B182"/>
      <c r="C182" s="136"/>
      <c r="D182" s="206"/>
      <c r="E182" s="201"/>
      <c r="F182" s="201"/>
      <c r="G182" s="201"/>
      <c r="H182" s="201"/>
      <c r="I182" s="201"/>
      <c r="J182" s="201"/>
      <c r="K182" s="201"/>
      <c r="L182" s="201"/>
      <c r="M182" s="214"/>
      <c r="N182" s="214"/>
      <c r="O182" s="202"/>
      <c r="P182" s="202"/>
      <c r="Q182" s="202"/>
      <c r="R182" s="202"/>
      <c r="S182" s="202"/>
      <c r="T182" s="202"/>
      <c r="U182" s="202"/>
    </row>
    <row r="183" spans="1:21" x14ac:dyDescent="0.2">
      <c r="A183" s="92" t="s">
        <v>74</v>
      </c>
      <c r="B183" s="140" t="s">
        <v>789</v>
      </c>
      <c r="C183" s="131">
        <f>[1]!FAMEData($B$5&amp;B183,$B$3,$C$3, 0,"annual", "Across", "No Heading", "Normal")</f>
        <v>2674.027</v>
      </c>
      <c r="D183" s="200">
        <v>2677.4360000000001</v>
      </c>
      <c r="E183" s="201">
        <v>2772.0299571999999</v>
      </c>
      <c r="F183" s="201">
        <v>2360.2413938</v>
      </c>
      <c r="G183" s="201">
        <v>1994.2690347</v>
      </c>
      <c r="H183" s="201">
        <v>2173.4697704217701</v>
      </c>
      <c r="I183" s="201">
        <v>2175.9819455853199</v>
      </c>
      <c r="J183" s="201">
        <v>2135.5303147439399</v>
      </c>
      <c r="K183" s="201">
        <v>2060.9250218142802</v>
      </c>
      <c r="L183" s="201">
        <v>1975.53546376039</v>
      </c>
      <c r="M183" s="201">
        <v>1879.78467079902</v>
      </c>
      <c r="N183" s="201"/>
      <c r="O183" s="202"/>
      <c r="P183" s="202"/>
      <c r="Q183" s="202"/>
      <c r="R183" s="202"/>
      <c r="S183" s="202"/>
      <c r="T183" s="202"/>
      <c r="U183" s="202"/>
    </row>
    <row r="184" spans="1:21" x14ac:dyDescent="0.2">
      <c r="A184" s="111" t="s">
        <v>63</v>
      </c>
      <c r="B184" s="140" t="s">
        <v>790</v>
      </c>
      <c r="C184" s="131">
        <f>[1]!FAMEData($B$5&amp;B184,$B$3,$C$3, 0,"annual", "Across", "No Heading", "Normal")</f>
        <v>0</v>
      </c>
      <c r="D184" s="200">
        <v>0</v>
      </c>
      <c r="E184" s="201">
        <v>0</v>
      </c>
      <c r="F184" s="201">
        <v>0</v>
      </c>
      <c r="G184" s="201">
        <v>0</v>
      </c>
      <c r="H184" s="201">
        <v>0</v>
      </c>
      <c r="I184" s="201">
        <v>0</v>
      </c>
      <c r="J184" s="201">
        <v>0</v>
      </c>
      <c r="K184" s="201">
        <v>0</v>
      </c>
      <c r="L184" s="201">
        <v>0</v>
      </c>
      <c r="M184" s="201">
        <v>0</v>
      </c>
      <c r="N184" s="201"/>
      <c r="O184" s="202"/>
      <c r="P184" s="202"/>
      <c r="Q184" s="202"/>
      <c r="R184" s="202"/>
      <c r="S184" s="202"/>
      <c r="T184" s="202"/>
      <c r="U184" s="202"/>
    </row>
    <row r="185" spans="1:21" x14ac:dyDescent="0.2">
      <c r="A185" s="111" t="s">
        <v>62</v>
      </c>
      <c r="B185" s="140" t="s">
        <v>791</v>
      </c>
      <c r="C185" s="131">
        <f>[1]!FAMEData($B$5&amp;B185,$B$3,$C$3, 0,"annual", "Across", "No Heading", "Normal")</f>
        <v>429.32600000000002</v>
      </c>
      <c r="D185" s="200">
        <v>413.18099999999998</v>
      </c>
      <c r="E185" s="201">
        <v>424.64933980000001</v>
      </c>
      <c r="F185" s="201">
        <v>405.55660810000001</v>
      </c>
      <c r="G185" s="201">
        <v>315.61935440000002</v>
      </c>
      <c r="H185" s="201">
        <v>373.403945436279</v>
      </c>
      <c r="I185" s="201">
        <v>441.41536203825501</v>
      </c>
      <c r="J185" s="201">
        <v>436.45754918340498</v>
      </c>
      <c r="K185" s="201">
        <v>420.84305449097599</v>
      </c>
      <c r="L185" s="201">
        <v>408.76667821810901</v>
      </c>
      <c r="M185" s="201">
        <v>391.83912172906099</v>
      </c>
      <c r="N185" s="201"/>
      <c r="O185" s="202"/>
      <c r="P185" s="202"/>
      <c r="Q185" s="202"/>
      <c r="R185" s="202"/>
      <c r="S185" s="202"/>
      <c r="T185" s="202"/>
      <c r="U185" s="202"/>
    </row>
    <row r="186" spans="1:21" x14ac:dyDescent="0.2">
      <c r="A186" s="111" t="s">
        <v>64</v>
      </c>
      <c r="B186" s="140" t="s">
        <v>792</v>
      </c>
      <c r="C186" s="131">
        <f>[1]!FAMEData($B$5&amp;B186,$B$3,$C$3, 0,"annual", "Across", "No Heading", "Normal")</f>
        <v>456.50099999999998</v>
      </c>
      <c r="D186" s="200">
        <v>462.77499999999998</v>
      </c>
      <c r="E186" s="201">
        <v>478.11051500000002</v>
      </c>
      <c r="F186" s="201">
        <v>467.69266240000002</v>
      </c>
      <c r="G186" s="201">
        <v>518.54837520000001</v>
      </c>
      <c r="H186" s="201">
        <v>493.20761798111602</v>
      </c>
      <c r="I186" s="201">
        <v>498.81125244955803</v>
      </c>
      <c r="J186" s="201">
        <v>487.14254167319001</v>
      </c>
      <c r="K186" s="201">
        <v>486.68100850513201</v>
      </c>
      <c r="L186" s="201">
        <v>484.64418809516502</v>
      </c>
      <c r="M186" s="201">
        <v>481.39041101226798</v>
      </c>
      <c r="N186" s="201"/>
      <c r="O186" s="202"/>
      <c r="P186" s="202"/>
      <c r="Q186" s="202"/>
      <c r="R186" s="202"/>
      <c r="S186" s="202"/>
      <c r="T186" s="202"/>
      <c r="U186" s="202"/>
    </row>
    <row r="187" spans="1:21" x14ac:dyDescent="0.2">
      <c r="A187" s="111" t="s">
        <v>65</v>
      </c>
      <c r="B187" s="140" t="s">
        <v>793</v>
      </c>
      <c r="C187" s="131">
        <f>[1]!FAMEData($B$5&amp;B187,$B$3,$C$3, 0,"annual", "Across", "No Heading", "Normal")</f>
        <v>1788.2</v>
      </c>
      <c r="D187" s="200">
        <v>1801.48</v>
      </c>
      <c r="E187" s="201">
        <v>1869.2701024</v>
      </c>
      <c r="F187" s="201">
        <v>1486.9921233</v>
      </c>
      <c r="G187" s="201">
        <v>1160.1013051</v>
      </c>
      <c r="H187" s="201">
        <v>1306.8582070043699</v>
      </c>
      <c r="I187" s="201">
        <v>1235.75533109751</v>
      </c>
      <c r="J187" s="201">
        <v>1211.9302238873399</v>
      </c>
      <c r="K187" s="201">
        <v>1153.40095881817</v>
      </c>
      <c r="L187" s="201">
        <v>1082.1245974471201</v>
      </c>
      <c r="M187" s="201">
        <v>1006.55513805769</v>
      </c>
      <c r="N187" s="201"/>
      <c r="O187" s="202"/>
      <c r="P187" s="202"/>
      <c r="Q187" s="202"/>
      <c r="R187" s="202"/>
      <c r="S187" s="202"/>
      <c r="T187" s="202"/>
      <c r="U187" s="202"/>
    </row>
    <row r="188" spans="1:21" x14ac:dyDescent="0.2">
      <c r="A188" s="92"/>
      <c r="B188"/>
      <c r="C188" s="136"/>
      <c r="D188" s="206"/>
      <c r="E188" s="201"/>
      <c r="F188" s="201"/>
      <c r="G188" s="201"/>
      <c r="H188" s="201"/>
      <c r="I188" s="201"/>
      <c r="J188" s="201"/>
      <c r="K188" s="201"/>
      <c r="L188" s="201"/>
      <c r="M188" s="214"/>
      <c r="N188" s="214"/>
      <c r="O188" s="202"/>
      <c r="P188" s="202"/>
      <c r="Q188" s="202"/>
      <c r="R188" s="202"/>
      <c r="S188" s="202"/>
      <c r="T188" s="202"/>
      <c r="U188" s="202"/>
    </row>
    <row r="189" spans="1:21" x14ac:dyDescent="0.2">
      <c r="A189" s="111" t="s">
        <v>763</v>
      </c>
      <c r="B189" s="140" t="s">
        <v>794</v>
      </c>
      <c r="C189" s="131">
        <f>[1]!FAMEData($B$5&amp;B189,$B$3,$C$3, 0,"annual", "Across", "No Heading", "Normal")</f>
        <v>231.1</v>
      </c>
      <c r="D189" s="200">
        <v>305.56400000000002</v>
      </c>
      <c r="E189" s="201">
        <v>353.90884720000003</v>
      </c>
      <c r="F189" s="201">
        <v>305.9518875</v>
      </c>
      <c r="G189" s="201">
        <v>238.42087620000001</v>
      </c>
      <c r="H189" s="201">
        <v>226.350576791566</v>
      </c>
      <c r="I189" s="201">
        <v>231.76953776860299</v>
      </c>
      <c r="J189" s="201">
        <v>234.01165562433599</v>
      </c>
      <c r="K189" s="201">
        <v>232.76883673505401</v>
      </c>
      <c r="L189" s="201">
        <v>229.98486518038499</v>
      </c>
      <c r="M189" s="214">
        <v>225.621263298423</v>
      </c>
      <c r="N189" s="214"/>
      <c r="O189" s="202"/>
      <c r="P189" s="202"/>
      <c r="Q189" s="202"/>
      <c r="R189" s="202"/>
      <c r="S189" s="202"/>
      <c r="T189" s="202"/>
      <c r="U189" s="202"/>
    </row>
    <row r="190" spans="1:21" x14ac:dyDescent="0.2">
      <c r="A190" s="112" t="s">
        <v>63</v>
      </c>
      <c r="B190" s="140" t="s">
        <v>795</v>
      </c>
      <c r="C190" s="131">
        <f>[1]!FAMEData($B$5&amp;B190,$B$3,$C$3, 0,"annual", "Across", "No Heading", "Normal")</f>
        <v>0</v>
      </c>
      <c r="D190" s="200">
        <v>0</v>
      </c>
      <c r="E190" s="201">
        <v>0</v>
      </c>
      <c r="F190" s="201">
        <v>0</v>
      </c>
      <c r="G190" s="201">
        <v>0</v>
      </c>
      <c r="H190" s="201">
        <v>0</v>
      </c>
      <c r="I190" s="201">
        <v>0</v>
      </c>
      <c r="J190" s="201">
        <v>0</v>
      </c>
      <c r="K190" s="201">
        <v>0</v>
      </c>
      <c r="L190" s="201">
        <v>0</v>
      </c>
      <c r="M190" s="214">
        <v>0</v>
      </c>
      <c r="N190" s="214"/>
      <c r="O190" s="202"/>
      <c r="P190" s="202"/>
      <c r="Q190" s="202"/>
      <c r="R190" s="202"/>
      <c r="S190" s="202"/>
      <c r="T190" s="202"/>
      <c r="U190" s="202"/>
    </row>
    <row r="191" spans="1:21" x14ac:dyDescent="0.2">
      <c r="A191" s="112" t="s">
        <v>62</v>
      </c>
      <c r="B191" s="140" t="s">
        <v>796</v>
      </c>
      <c r="C191" s="131">
        <f>[1]!FAMEData($B$5&amp;B191,$B$3,$C$3, 0,"annual", "Across", "No Heading", "Normal")</f>
        <v>34.326000000000001</v>
      </c>
      <c r="D191" s="200">
        <v>23.181000000000001</v>
      </c>
      <c r="E191" s="201">
        <v>11.9334998</v>
      </c>
      <c r="F191" s="201">
        <v>31.601542800000001</v>
      </c>
      <c r="G191" s="201">
        <v>30.575597399999999</v>
      </c>
      <c r="H191" s="201">
        <v>44.770868411816998</v>
      </c>
      <c r="I191" s="201">
        <v>41.945677168568601</v>
      </c>
      <c r="J191" s="201">
        <v>42.764402879929001</v>
      </c>
      <c r="K191" s="201">
        <v>42.478356048998798</v>
      </c>
      <c r="L191" s="201">
        <v>42.463498350626601</v>
      </c>
      <c r="M191" s="214">
        <v>41.706680159338497</v>
      </c>
      <c r="N191" s="214"/>
      <c r="O191" s="202"/>
      <c r="P191" s="202"/>
      <c r="Q191" s="202"/>
      <c r="R191" s="202"/>
      <c r="S191" s="202"/>
      <c r="T191" s="202"/>
      <c r="U191" s="202"/>
    </row>
    <row r="192" spans="1:21" x14ac:dyDescent="0.2">
      <c r="A192" s="112" t="s">
        <v>64</v>
      </c>
      <c r="B192" s="140" t="s">
        <v>797</v>
      </c>
      <c r="C192" s="131">
        <f>[1]!FAMEData($B$5&amp;B192,$B$3,$C$3, 0,"annual", "Across", "No Heading", "Normal")</f>
        <v>75.573999999999998</v>
      </c>
      <c r="D192" s="200">
        <v>118.90300000000001</v>
      </c>
      <c r="E192" s="201">
        <v>124.725245</v>
      </c>
      <c r="F192" s="201">
        <v>86.408194699999996</v>
      </c>
      <c r="G192" s="201">
        <v>83.663467699999998</v>
      </c>
      <c r="H192" s="201">
        <v>64.002011697015803</v>
      </c>
      <c r="I192" s="201">
        <v>68.192743188795703</v>
      </c>
      <c r="J192" s="201">
        <v>68.349430577064197</v>
      </c>
      <c r="K192" s="201">
        <v>69.499647317730904</v>
      </c>
      <c r="L192" s="201">
        <v>70.487250980834105</v>
      </c>
      <c r="M192" s="214">
        <v>71.458824882436602</v>
      </c>
      <c r="N192" s="214"/>
      <c r="O192" s="202"/>
      <c r="P192" s="202"/>
      <c r="Q192" s="202"/>
      <c r="R192" s="202"/>
      <c r="S192" s="202"/>
      <c r="T192" s="202"/>
      <c r="U192" s="202"/>
    </row>
    <row r="193" spans="1:21" x14ac:dyDescent="0.2">
      <c r="A193" s="112" t="s">
        <v>65</v>
      </c>
      <c r="B193" s="140" t="s">
        <v>798</v>
      </c>
      <c r="C193" s="131">
        <f>[1]!FAMEData($B$5&amp;B193,$B$3,$C$3, 0,"annual", "Across", "No Heading", "Normal")</f>
        <v>121.2</v>
      </c>
      <c r="D193" s="200">
        <v>163.47999999999999</v>
      </c>
      <c r="E193" s="201">
        <v>217.2501024</v>
      </c>
      <c r="F193" s="201">
        <v>187.94215</v>
      </c>
      <c r="G193" s="201">
        <v>124.1818111</v>
      </c>
      <c r="H193" s="201">
        <v>117.57769668273301</v>
      </c>
      <c r="I193" s="201">
        <v>121.631117411239</v>
      </c>
      <c r="J193" s="201">
        <v>122.89782216734299</v>
      </c>
      <c r="K193" s="201">
        <v>120.790833368324</v>
      </c>
      <c r="L193" s="201">
        <v>117.034115848925</v>
      </c>
      <c r="M193" s="214">
        <v>112.455758256648</v>
      </c>
      <c r="N193" s="214"/>
      <c r="O193" s="202"/>
      <c r="P193" s="202"/>
      <c r="Q193" s="202"/>
      <c r="R193" s="202"/>
      <c r="S193" s="202"/>
      <c r="T193" s="202"/>
      <c r="U193" s="202"/>
    </row>
    <row r="194" spans="1:21" x14ac:dyDescent="0.2">
      <c r="A194" s="92"/>
      <c r="B194"/>
      <c r="C194" s="136"/>
      <c r="D194" s="206"/>
      <c r="E194" s="201"/>
      <c r="F194" s="201"/>
      <c r="G194" s="201"/>
      <c r="H194" s="201"/>
      <c r="I194" s="201"/>
      <c r="J194" s="201"/>
      <c r="K194" s="201"/>
      <c r="L194" s="201"/>
      <c r="M194" s="214"/>
      <c r="N194" s="214"/>
      <c r="O194" s="202"/>
      <c r="P194" s="202"/>
      <c r="Q194" s="202"/>
      <c r="R194" s="202"/>
      <c r="S194" s="202"/>
      <c r="T194" s="202"/>
      <c r="U194" s="202"/>
    </row>
    <row r="195" spans="1:21" x14ac:dyDescent="0.2">
      <c r="A195" s="92" t="s">
        <v>75</v>
      </c>
      <c r="B195" s="140" t="s">
        <v>799</v>
      </c>
      <c r="C195" s="131">
        <f>[1]!FAMEData($B$5&amp;B195,$B$3,$C$3, 0,"annual", "Across", "No Heading", "Normal")</f>
        <v>3261.3980588894401</v>
      </c>
      <c r="D195" s="200">
        <v>3254.0109633281199</v>
      </c>
      <c r="E195" s="201">
        <v>3361.55</v>
      </c>
      <c r="F195" s="201">
        <v>2903</v>
      </c>
      <c r="G195" s="201">
        <v>2448.6718853249999</v>
      </c>
      <c r="H195" s="201">
        <v>2633.4617813201298</v>
      </c>
      <c r="I195" s="201">
        <v>2630.1849129070101</v>
      </c>
      <c r="J195" s="201">
        <v>2567.8777326828599</v>
      </c>
      <c r="K195" s="201">
        <v>2471.9042374793598</v>
      </c>
      <c r="L195" s="201">
        <v>2365.3390885327199</v>
      </c>
      <c r="M195" s="201">
        <v>2249.6964860836601</v>
      </c>
      <c r="N195" s="201"/>
      <c r="O195" s="202"/>
      <c r="P195" s="202"/>
      <c r="Q195" s="202"/>
      <c r="R195" s="202"/>
      <c r="S195" s="202"/>
      <c r="T195" s="202"/>
      <c r="U195" s="202"/>
    </row>
    <row r="196" spans="1:21" x14ac:dyDescent="0.2">
      <c r="A196" s="111" t="s">
        <v>36</v>
      </c>
      <c r="B196" t="str">
        <f>"annpct(nagpmt'"&amp;B195&amp;")"</f>
        <v>annpct(nagpmt'prws_ca_a)</v>
      </c>
      <c r="D196" s="203">
        <f t="shared" ref="D196" si="337">(D195/C195-1)*100</f>
        <v>-0.22650088789945011</v>
      </c>
      <c r="E196" s="204">
        <f t="shared" ref="E196" si="338">(E195/D195-1)*100</f>
        <v>3.3048148234230856</v>
      </c>
      <c r="F196" s="204">
        <f t="shared" ref="F196" si="339">(F195/E195-1)*100</f>
        <v>-13.641028692121203</v>
      </c>
      <c r="G196" s="204">
        <f t="shared" ref="G196" si="340">(G195/F195-1)*100</f>
        <v>-15.650296750775061</v>
      </c>
      <c r="H196" s="204">
        <f t="shared" ref="H196" si="341">(H195/G195-1)*100</f>
        <v>7.546535618046013</v>
      </c>
      <c r="I196" s="204">
        <f t="shared" ref="I196" si="342">(I195/H195-1)*100</f>
        <v>-0.12443197149711871</v>
      </c>
      <c r="J196" s="204">
        <f t="shared" ref="J196" si="343">(J195/I195-1)*100</f>
        <v>-2.3689277479462589</v>
      </c>
      <c r="K196" s="204">
        <f t="shared" ref="K196" si="344">(K195/J195-1)*100</f>
        <v>-3.7374635864468986</v>
      </c>
      <c r="L196" s="204">
        <f t="shared" ref="L196" si="345">(L195/K195-1)*100</f>
        <v>-4.3110549078270939</v>
      </c>
      <c r="M196" s="204">
        <f t="shared" ref="M196" si="346">(M195/L195-1)*100</f>
        <v>-4.8890496508386843</v>
      </c>
      <c r="N196" s="204"/>
      <c r="O196" s="202"/>
      <c r="P196" s="202"/>
      <c r="Q196" s="202"/>
      <c r="R196" s="202"/>
      <c r="S196" s="202"/>
      <c r="T196" s="202"/>
      <c r="U196" s="202"/>
    </row>
    <row r="197" spans="1:21" x14ac:dyDescent="0.2">
      <c r="A197" s="111" t="s">
        <v>63</v>
      </c>
      <c r="B197" s="140" t="s">
        <v>800</v>
      </c>
      <c r="C197" s="131">
        <f>[1]!FAMEData($B$5&amp;B197,$B$3,$C$3, 0,"annual", "Across", "No Heading", "Normal")</f>
        <v>0</v>
      </c>
      <c r="D197" s="200">
        <v>0</v>
      </c>
      <c r="E197" s="201">
        <v>0</v>
      </c>
      <c r="F197" s="201">
        <v>0</v>
      </c>
      <c r="G197" s="201">
        <v>0</v>
      </c>
      <c r="H197" s="201">
        <v>0</v>
      </c>
      <c r="I197" s="201">
        <v>0</v>
      </c>
      <c r="J197" s="201">
        <v>0</v>
      </c>
      <c r="K197" s="201">
        <v>0</v>
      </c>
      <c r="L197" s="201">
        <v>0</v>
      </c>
      <c r="M197" s="201">
        <v>0</v>
      </c>
      <c r="N197" s="201"/>
      <c r="O197" s="202"/>
      <c r="P197" s="202"/>
      <c r="Q197" s="202"/>
      <c r="R197" s="202"/>
      <c r="S197" s="202"/>
      <c r="T197" s="202"/>
      <c r="U197" s="202"/>
    </row>
    <row r="198" spans="1:21" x14ac:dyDescent="0.2">
      <c r="A198" s="112" t="s">
        <v>36</v>
      </c>
      <c r="B198" t="str">
        <f>"annpct(nagpmt'"&amp;B197&amp;")"</f>
        <v>annpct(nagpmt'cfss_ca_a)</v>
      </c>
      <c r="D198" s="203" t="e">
        <f t="shared" ref="D198" si="347">(D197/C197-1)*100</f>
        <v>#DIV/0!</v>
      </c>
      <c r="E198" s="204" t="e">
        <f t="shared" ref="E198" si="348">(E197/D197-1)*100</f>
        <v>#DIV/0!</v>
      </c>
      <c r="F198" s="204" t="e">
        <f t="shared" ref="F198" si="349">(F197/E197-1)*100</f>
        <v>#DIV/0!</v>
      </c>
      <c r="G198" s="204" t="e">
        <f t="shared" ref="G198" si="350">(G197/F197-1)*100</f>
        <v>#DIV/0!</v>
      </c>
      <c r="H198" s="204" t="e">
        <f t="shared" ref="H198" si="351">(H197/G197-1)*100</f>
        <v>#DIV/0!</v>
      </c>
      <c r="I198" s="204" t="e">
        <f t="shared" ref="I198" si="352">(I197/H197-1)*100</f>
        <v>#DIV/0!</v>
      </c>
      <c r="J198" s="204" t="e">
        <f t="shared" ref="J198" si="353">(J197/I197-1)*100</f>
        <v>#DIV/0!</v>
      </c>
      <c r="K198" s="204" t="e">
        <f t="shared" ref="K198" si="354">(K197/J197-1)*100</f>
        <v>#DIV/0!</v>
      </c>
      <c r="L198" s="204" t="e">
        <f t="shared" ref="L198" si="355">(L197/K197-1)*100</f>
        <v>#DIV/0!</v>
      </c>
      <c r="M198" s="204" t="e">
        <f t="shared" ref="M198" si="356">(M197/L197-1)*100</f>
        <v>#DIV/0!</v>
      </c>
      <c r="N198" s="204"/>
      <c r="O198" s="202"/>
      <c r="P198" s="202"/>
      <c r="Q198" s="202"/>
      <c r="R198" s="202"/>
      <c r="S198" s="202"/>
      <c r="T198" s="202"/>
      <c r="U198" s="202"/>
    </row>
    <row r="199" spans="1:21" x14ac:dyDescent="0.2">
      <c r="A199" s="111" t="s">
        <v>62</v>
      </c>
      <c r="B199" s="140" t="s">
        <v>801</v>
      </c>
      <c r="C199" s="131">
        <f>[1]!FAMEData($B$5&amp;B199,$B$3,$C$3, 0,"annual", "Across", "No Heading", "Normal")</f>
        <v>502.64068584181098</v>
      </c>
      <c r="D199" s="200">
        <v>480.446734337007</v>
      </c>
      <c r="E199" s="201">
        <v>477.08000000000101</v>
      </c>
      <c r="F199" s="201">
        <v>432.00000000000102</v>
      </c>
      <c r="G199" s="201">
        <v>311.00226100985299</v>
      </c>
      <c r="H199" s="201">
        <v>373.09057009847498</v>
      </c>
      <c r="I199" s="201">
        <v>441.53344387967002</v>
      </c>
      <c r="J199" s="201">
        <v>436.37145795845998</v>
      </c>
      <c r="K199" s="201">
        <v>420.57778266335401</v>
      </c>
      <c r="L199" s="201">
        <v>408.30286875602502</v>
      </c>
      <c r="M199" s="201">
        <v>389.782057563911</v>
      </c>
      <c r="N199" s="201"/>
      <c r="O199" s="202"/>
      <c r="P199" s="202"/>
      <c r="Q199" s="202"/>
      <c r="R199" s="202"/>
      <c r="S199" s="202"/>
      <c r="T199" s="202"/>
      <c r="U199" s="202"/>
    </row>
    <row r="200" spans="1:21" x14ac:dyDescent="0.2">
      <c r="A200" s="112" t="s">
        <v>36</v>
      </c>
      <c r="B200" t="str">
        <f>"annpct(nagpmt'"&amp;B199&amp;")"</f>
        <v>annpct(nagpmt'cmes_ca_a)</v>
      </c>
      <c r="D200" s="203">
        <f t="shared" ref="D200" si="357">(D199/C199-1)*100</f>
        <v>-4.4154705597765247</v>
      </c>
      <c r="E200" s="204">
        <f t="shared" ref="E200" si="358">(E199/D199-1)*100</f>
        <v>-0.70075080053398908</v>
      </c>
      <c r="F200" s="204">
        <f t="shared" ref="F200" si="359">(F199/E199-1)*100</f>
        <v>-9.4491489896872398</v>
      </c>
      <c r="G200" s="204">
        <f t="shared" ref="G200" si="360">(G199/F199-1)*100</f>
        <v>-28.008735877349011</v>
      </c>
      <c r="H200" s="204">
        <f t="shared" ref="H200" si="361">(H199/G199-1)*100</f>
        <v>19.96394138326054</v>
      </c>
      <c r="I200" s="204">
        <f t="shared" ref="I200" si="362">(I199/H199-1)*100</f>
        <v>18.344841512110577</v>
      </c>
      <c r="J200" s="204">
        <f t="shared" ref="J200" si="363">(J199/I199-1)*100</f>
        <v>-1.1691041738203678</v>
      </c>
      <c r="K200" s="204">
        <f t="shared" ref="K200" si="364">(K199/J199-1)*100</f>
        <v>-3.6193190473537862</v>
      </c>
      <c r="L200" s="204">
        <f t="shared" ref="L200" si="365">(L199/K199-1)*100</f>
        <v>-2.9185835327764531</v>
      </c>
      <c r="M200" s="204">
        <f t="shared" ref="M200" si="366">(M199/L199-1)*100</f>
        <v>-4.5360472848357203</v>
      </c>
      <c r="N200" s="204"/>
      <c r="O200" s="202"/>
      <c r="P200" s="202"/>
      <c r="Q200" s="202"/>
      <c r="R200" s="202"/>
      <c r="S200" s="202"/>
      <c r="T200" s="202"/>
      <c r="U200" s="202"/>
    </row>
    <row r="201" spans="1:21" x14ac:dyDescent="0.2">
      <c r="A201" s="111" t="s">
        <v>64</v>
      </c>
      <c r="B201" s="140" t="s">
        <v>802</v>
      </c>
      <c r="C201" s="131">
        <f>[1]!FAMEData($B$5&amp;B201,$B$3,$C$3, 0,"annual", "Across", "No Heading", "Normal")</f>
        <v>756.35490787488095</v>
      </c>
      <c r="D201" s="200">
        <v>762.898054847906</v>
      </c>
      <c r="E201" s="201">
        <v>787</v>
      </c>
      <c r="F201" s="201">
        <v>771.00000000000102</v>
      </c>
      <c r="G201" s="201">
        <v>787.74982195436201</v>
      </c>
      <c r="H201" s="201">
        <v>752.96484349430295</v>
      </c>
      <c r="I201" s="201">
        <v>757.69714654217398</v>
      </c>
      <c r="J201" s="201">
        <v>734.940113731873</v>
      </c>
      <c r="K201" s="201">
        <v>723.95465955969701</v>
      </c>
      <c r="L201" s="201">
        <v>711.99243414983903</v>
      </c>
      <c r="M201" s="201">
        <v>700.57671453369198</v>
      </c>
      <c r="N201" s="201"/>
      <c r="O201" s="202"/>
      <c r="P201" s="202"/>
      <c r="Q201" s="202"/>
      <c r="R201" s="202"/>
      <c r="S201" s="202"/>
      <c r="T201" s="202"/>
      <c r="U201" s="202"/>
    </row>
    <row r="202" spans="1:21" x14ac:dyDescent="0.2">
      <c r="A202" s="112" t="s">
        <v>36</v>
      </c>
      <c r="B202" t="str">
        <f>"annpct(nagpmt'"&amp;B201&amp;")"</f>
        <v>annpct(nagpmt'ufss_ca_a)</v>
      </c>
      <c r="D202" s="203">
        <f t="shared" ref="D202" si="367">(D201/C201-1)*100</f>
        <v>0.86508951087647112</v>
      </c>
      <c r="E202" s="204">
        <f t="shared" ref="E202" si="368">(E201/D201-1)*100</f>
        <v>3.1592615814047376</v>
      </c>
      <c r="F202" s="204">
        <f t="shared" ref="F202" si="369">(F201/E201-1)*100</f>
        <v>-2.0330368487927575</v>
      </c>
      <c r="G202" s="204">
        <f t="shared" ref="G202" si="370">(G201/F201-1)*100</f>
        <v>2.1724801497225554</v>
      </c>
      <c r="H202" s="204">
        <f t="shared" ref="H202" si="371">(H201/G201-1)*100</f>
        <v>-4.4157392982659749</v>
      </c>
      <c r="I202" s="204">
        <f t="shared" ref="I202" si="372">(I201/H201-1)*100</f>
        <v>0.62848924339014012</v>
      </c>
      <c r="J202" s="204">
        <f t="shared" ref="J202" si="373">(J201/I201-1)*100</f>
        <v>-3.0034470783155243</v>
      </c>
      <c r="K202" s="204">
        <f t="shared" ref="K202" si="374">(K201/J201-1)*100</f>
        <v>-1.4947414036763029</v>
      </c>
      <c r="L202" s="204">
        <f t="shared" ref="L202" si="375">(L201/K201-1)*100</f>
        <v>-1.6523445566512862</v>
      </c>
      <c r="M202" s="204">
        <f t="shared" ref="M202" si="376">(M201/L201-1)*100</f>
        <v>-1.6033484442539159</v>
      </c>
      <c r="N202" s="204"/>
      <c r="O202" s="202"/>
      <c r="P202" s="202"/>
      <c r="Q202" s="202"/>
      <c r="R202" s="202"/>
      <c r="S202" s="202"/>
      <c r="T202" s="202"/>
      <c r="U202" s="202"/>
    </row>
    <row r="203" spans="1:21" x14ac:dyDescent="0.2">
      <c r="A203" s="111" t="s">
        <v>65</v>
      </c>
      <c r="B203" s="140" t="s">
        <v>803</v>
      </c>
      <c r="C203" s="131">
        <f>[1]!FAMEData($B$5&amp;B203,$B$3,$C$3, 0,"annual", "Across", "No Heading", "Normal")</f>
        <v>2002.40246517274</v>
      </c>
      <c r="D203" s="200">
        <v>2010.6661741432099</v>
      </c>
      <c r="E203" s="201">
        <v>2097.4699999999998</v>
      </c>
      <c r="F203" s="201">
        <v>1700</v>
      </c>
      <c r="G203" s="201">
        <v>1349.9198023607801</v>
      </c>
      <c r="H203" s="201">
        <v>1507.40636772735</v>
      </c>
      <c r="I203" s="201">
        <v>1430.95432248516</v>
      </c>
      <c r="J203" s="201">
        <v>1396.5661609925301</v>
      </c>
      <c r="K203" s="201">
        <v>1327.37179525631</v>
      </c>
      <c r="L203" s="201">
        <v>1245.04378562686</v>
      </c>
      <c r="M203" s="201">
        <v>1159.33771398606</v>
      </c>
      <c r="N203" s="201"/>
      <c r="O203" s="202"/>
      <c r="P203" s="202"/>
      <c r="Q203" s="202"/>
      <c r="R203" s="202"/>
      <c r="S203" s="202"/>
      <c r="T203" s="202"/>
      <c r="U203" s="202"/>
    </row>
    <row r="204" spans="1:21" x14ac:dyDescent="0.2">
      <c r="A204" s="112" t="s">
        <v>36</v>
      </c>
      <c r="B204" t="str">
        <f>"annpct(nagpmt'"&amp;B203&amp;")"</f>
        <v>annpct(nagpmt'umes_ca_a)</v>
      </c>
      <c r="D204" s="203">
        <f t="shared" ref="D204" si="377">(D203/C203-1)*100</f>
        <v>0.41268971219314832</v>
      </c>
      <c r="E204" s="204">
        <f t="shared" ref="E204" si="378">(E203/D203-1)*100</f>
        <v>4.3171674628573742</v>
      </c>
      <c r="F204" s="204">
        <f t="shared" ref="F204" si="379">(F203/E203-1)*100</f>
        <v>-18.949973062785151</v>
      </c>
      <c r="G204" s="204">
        <f t="shared" ref="G204" si="380">(G203/F203-1)*100</f>
        <v>-20.592952802307053</v>
      </c>
      <c r="H204" s="204">
        <f t="shared" ref="H204" si="381">(H203/G203-1)*100</f>
        <v>11.666364556705711</v>
      </c>
      <c r="I204" s="204">
        <f t="shared" ref="I204" si="382">(I203/H203-1)*100</f>
        <v>-5.071760799143588</v>
      </c>
      <c r="J204" s="204">
        <f t="shared" ref="J204" si="383">(J203/I203-1)*100</f>
        <v>-2.4031627671320388</v>
      </c>
      <c r="K204" s="204">
        <f t="shared" ref="K204" si="384">(K203/J203-1)*100</f>
        <v>-4.9546070690302368</v>
      </c>
      <c r="L204" s="204">
        <f t="shared" ref="L204" si="385">(L203/K203-1)*100</f>
        <v>-6.2023323023488564</v>
      </c>
      <c r="M204" s="204">
        <f t="shared" ref="M204" si="386">(M203/L203-1)*100</f>
        <v>-6.8837797216624308</v>
      </c>
      <c r="N204" s="204"/>
      <c r="O204" s="202"/>
      <c r="P204" s="202"/>
      <c r="Q204" s="202"/>
      <c r="R204" s="202"/>
      <c r="S204" s="202"/>
      <c r="T204" s="202"/>
      <c r="U204" s="202"/>
    </row>
    <row r="205" spans="1:21" x14ac:dyDescent="0.2">
      <c r="A205" s="92"/>
      <c r="B205"/>
      <c r="C205" s="136"/>
      <c r="D205" s="206"/>
      <c r="E205" s="201"/>
      <c r="F205" s="201"/>
      <c r="G205" s="201"/>
      <c r="H205" s="201"/>
      <c r="I205" s="201"/>
      <c r="J205" s="201"/>
      <c r="K205" s="201"/>
      <c r="L205" s="201"/>
      <c r="M205" s="214"/>
      <c r="N205" s="214"/>
      <c r="O205" s="202"/>
      <c r="P205" s="202"/>
      <c r="Q205" s="202"/>
      <c r="R205" s="202"/>
      <c r="S205" s="202"/>
      <c r="T205" s="202"/>
      <c r="U205" s="202"/>
    </row>
    <row r="206" spans="1:21" x14ac:dyDescent="0.2">
      <c r="A206" s="92" t="s">
        <v>69</v>
      </c>
      <c r="B206" s="140" t="s">
        <v>804</v>
      </c>
      <c r="C206" s="131">
        <f>[1]!FAMEData($B$5&amp;B206,$B$3,$C$3, 0,"annual", "Across", "No Heading", "Normal")</f>
        <v>3550.194</v>
      </c>
      <c r="D206" s="200">
        <v>3550.5990000000002</v>
      </c>
      <c r="E206" s="201">
        <v>3543.201</v>
      </c>
      <c r="F206" s="201">
        <v>3496.6626666666698</v>
      </c>
      <c r="G206" s="201">
        <v>3444</v>
      </c>
      <c r="H206" s="201">
        <v>2973</v>
      </c>
      <c r="I206" s="201">
        <v>2894</v>
      </c>
      <c r="J206" s="201">
        <v>2787</v>
      </c>
      <c r="K206" s="201">
        <v>2716</v>
      </c>
      <c r="L206" s="201">
        <v>2592.8000000000002</v>
      </c>
      <c r="M206" s="201">
        <v>2470.8000000000002</v>
      </c>
      <c r="N206" s="201"/>
      <c r="O206" s="202"/>
      <c r="P206" s="202"/>
      <c r="Q206" s="202"/>
      <c r="R206" s="202"/>
      <c r="S206" s="202"/>
      <c r="T206" s="202"/>
      <c r="U206" s="202"/>
    </row>
    <row r="207" spans="1:21" x14ac:dyDescent="0.2">
      <c r="A207" s="111" t="s">
        <v>63</v>
      </c>
      <c r="B207" s="140" t="s">
        <v>805</v>
      </c>
      <c r="C207" s="131">
        <f>[1]!FAMEData($B$5&amp;B207,$B$3,$C$3, 0,"annual", "Across", "No Heading", "Normal")</f>
        <v>0</v>
      </c>
      <c r="D207" s="200">
        <v>0</v>
      </c>
      <c r="E207" s="201">
        <v>0</v>
      </c>
      <c r="F207" s="201">
        <v>0</v>
      </c>
      <c r="G207" s="201">
        <v>0</v>
      </c>
      <c r="H207" s="201">
        <v>0</v>
      </c>
      <c r="I207" s="201">
        <v>0</v>
      </c>
      <c r="J207" s="201">
        <v>0</v>
      </c>
      <c r="K207" s="201">
        <v>0</v>
      </c>
      <c r="L207" s="201">
        <v>0</v>
      </c>
      <c r="M207" s="201">
        <v>0</v>
      </c>
      <c r="N207" s="201"/>
      <c r="O207" s="202"/>
      <c r="P207" s="202"/>
      <c r="Q207" s="202"/>
      <c r="R207" s="202"/>
      <c r="S207" s="202"/>
      <c r="T207" s="202"/>
      <c r="U207" s="202"/>
    </row>
    <row r="208" spans="1:21" x14ac:dyDescent="0.2">
      <c r="A208" s="111" t="s">
        <v>62</v>
      </c>
      <c r="B208" s="140" t="s">
        <v>806</v>
      </c>
      <c r="C208" s="131">
        <f>[1]!FAMEData($B$5&amp;B208,$B$3,$C$3, 0,"annual", "Across", "No Heading", "Normal")</f>
        <v>515.19600000000003</v>
      </c>
      <c r="D208" s="200">
        <v>515.19600000000003</v>
      </c>
      <c r="E208" s="201">
        <v>507.20100000000002</v>
      </c>
      <c r="F208" s="201">
        <v>496.8</v>
      </c>
      <c r="G208" s="201">
        <v>492</v>
      </c>
      <c r="H208" s="201">
        <v>403</v>
      </c>
      <c r="I208" s="201">
        <v>476</v>
      </c>
      <c r="J208" s="201">
        <v>476</v>
      </c>
      <c r="K208" s="201">
        <v>462</v>
      </c>
      <c r="L208" s="201">
        <v>451</v>
      </c>
      <c r="M208" s="201">
        <v>432</v>
      </c>
      <c r="N208" s="201"/>
      <c r="O208" s="202"/>
      <c r="P208" s="202"/>
      <c r="Q208" s="202"/>
      <c r="R208" s="202"/>
      <c r="S208" s="202"/>
      <c r="T208" s="202"/>
      <c r="U208" s="202"/>
    </row>
    <row r="209" spans="1:21" x14ac:dyDescent="0.2">
      <c r="A209" s="111" t="s">
        <v>64</v>
      </c>
      <c r="B209" s="140" t="s">
        <v>807</v>
      </c>
      <c r="C209" s="131">
        <f>[1]!FAMEData($B$5&amp;B209,$B$3,$C$3, 0,"annual", "Across", "No Heading", "Normal")</f>
        <v>795.99599999999998</v>
      </c>
      <c r="D209" s="200">
        <v>819.20399999999995</v>
      </c>
      <c r="E209" s="201">
        <v>812.00400000000002</v>
      </c>
      <c r="F209" s="201">
        <v>813.66666666666697</v>
      </c>
      <c r="G209" s="201">
        <v>812</v>
      </c>
      <c r="H209" s="201">
        <v>820</v>
      </c>
      <c r="I209" s="201">
        <v>820</v>
      </c>
      <c r="J209" s="201">
        <v>818</v>
      </c>
      <c r="K209" s="201">
        <v>802</v>
      </c>
      <c r="L209" s="201">
        <v>786</v>
      </c>
      <c r="M209" s="201">
        <v>772</v>
      </c>
      <c r="N209" s="201"/>
      <c r="O209" s="202"/>
      <c r="P209" s="202"/>
      <c r="Q209" s="202"/>
      <c r="R209" s="202"/>
      <c r="S209" s="202"/>
      <c r="T209" s="202"/>
      <c r="U209" s="202"/>
    </row>
    <row r="210" spans="1:21" x14ac:dyDescent="0.2">
      <c r="A210" s="111" t="s">
        <v>65</v>
      </c>
      <c r="B210" s="140" t="s">
        <v>808</v>
      </c>
      <c r="C210" s="131">
        <f>[1]!FAMEData($B$5&amp;B210,$B$3,$C$3, 0,"annual", "Across", "No Heading", "Normal")</f>
        <v>2239.002</v>
      </c>
      <c r="D210" s="200">
        <v>2216.1990000000001</v>
      </c>
      <c r="E210" s="201">
        <v>2223.9960000000001</v>
      </c>
      <c r="F210" s="201">
        <v>2186.1959999999999</v>
      </c>
      <c r="G210" s="201">
        <v>2140</v>
      </c>
      <c r="H210" s="201">
        <v>1750</v>
      </c>
      <c r="I210" s="201">
        <v>1598</v>
      </c>
      <c r="J210" s="201">
        <v>1493</v>
      </c>
      <c r="K210" s="201">
        <v>1452</v>
      </c>
      <c r="L210" s="201">
        <v>1355.8</v>
      </c>
      <c r="M210" s="201">
        <v>1266.8</v>
      </c>
      <c r="N210" s="201"/>
      <c r="O210" s="202"/>
      <c r="P210" s="202"/>
      <c r="Q210" s="202"/>
      <c r="R210" s="202"/>
      <c r="S210" s="202"/>
      <c r="T210" s="202"/>
      <c r="U210" s="202"/>
    </row>
    <row r="211" spans="1:21" x14ac:dyDescent="0.2">
      <c r="A211" s="92"/>
      <c r="B211"/>
      <c r="C211" s="136"/>
      <c r="D211" s="206"/>
      <c r="E211" s="201"/>
      <c r="F211" s="201"/>
      <c r="G211" s="201"/>
      <c r="H211" s="201"/>
      <c r="I211" s="201"/>
      <c r="J211" s="201"/>
      <c r="K211" s="201"/>
      <c r="L211" s="201"/>
      <c r="M211" s="214"/>
      <c r="N211" s="214"/>
      <c r="O211" s="202"/>
      <c r="P211" s="202"/>
      <c r="Q211" s="202"/>
      <c r="R211" s="202"/>
      <c r="S211" s="202"/>
      <c r="T211" s="202"/>
      <c r="U211" s="202"/>
    </row>
    <row r="212" spans="1:21" x14ac:dyDescent="0.2">
      <c r="A212" s="92" t="s">
        <v>70</v>
      </c>
      <c r="B212"/>
      <c r="C212" s="136"/>
      <c r="D212" s="206">
        <f t="shared" ref="D212:H212" si="387">D195/D206</f>
        <v>0.91646816870283576</v>
      </c>
      <c r="E212" s="204">
        <f t="shared" si="387"/>
        <v>0.94873251616264509</v>
      </c>
      <c r="F212" s="204">
        <f t="shared" si="387"/>
        <v>0.83022020616229419</v>
      </c>
      <c r="G212" s="204">
        <f t="shared" si="387"/>
        <v>0.7109964823824042</v>
      </c>
      <c r="H212" s="204">
        <f t="shared" si="387"/>
        <v>0.88579272832833156</v>
      </c>
      <c r="I212" s="204">
        <f t="shared" ref="I212:M212" si="388">I195/I206</f>
        <v>0.90884067481237396</v>
      </c>
      <c r="J212" s="204">
        <f t="shared" si="388"/>
        <v>0.92137701208570499</v>
      </c>
      <c r="K212" s="204">
        <f t="shared" si="388"/>
        <v>0.91012674428547857</v>
      </c>
      <c r="L212" s="204">
        <f t="shared" si="388"/>
        <v>0.91227209523785857</v>
      </c>
      <c r="M212" s="204">
        <f t="shared" si="388"/>
        <v>0.91051339083845717</v>
      </c>
      <c r="N212" s="204"/>
      <c r="O212" s="202"/>
      <c r="P212" s="202"/>
      <c r="Q212" s="202"/>
      <c r="R212" s="202"/>
      <c r="S212" s="202"/>
      <c r="T212" s="202"/>
      <c r="U212" s="202"/>
    </row>
    <row r="213" spans="1:21" x14ac:dyDescent="0.2">
      <c r="A213" s="111" t="s">
        <v>63</v>
      </c>
      <c r="B213"/>
      <c r="C213" s="136"/>
      <c r="D213" s="206" t="e">
        <f t="shared" ref="D213:H213" si="389">D197/D207</f>
        <v>#DIV/0!</v>
      </c>
      <c r="E213" s="204" t="e">
        <f t="shared" si="389"/>
        <v>#DIV/0!</v>
      </c>
      <c r="F213" s="204" t="e">
        <f t="shared" si="389"/>
        <v>#DIV/0!</v>
      </c>
      <c r="G213" s="204" t="e">
        <f t="shared" si="389"/>
        <v>#DIV/0!</v>
      </c>
      <c r="H213" s="204" t="e">
        <f t="shared" si="389"/>
        <v>#DIV/0!</v>
      </c>
      <c r="I213" s="204" t="e">
        <f t="shared" ref="I213:M213" si="390">I197/I207</f>
        <v>#DIV/0!</v>
      </c>
      <c r="J213" s="204" t="e">
        <f t="shared" si="390"/>
        <v>#DIV/0!</v>
      </c>
      <c r="K213" s="204" t="e">
        <f t="shared" si="390"/>
        <v>#DIV/0!</v>
      </c>
      <c r="L213" s="204" t="e">
        <f t="shared" si="390"/>
        <v>#DIV/0!</v>
      </c>
      <c r="M213" s="204" t="e">
        <f t="shared" si="390"/>
        <v>#DIV/0!</v>
      </c>
      <c r="N213" s="204"/>
      <c r="O213" s="202"/>
      <c r="P213" s="202"/>
      <c r="Q213" s="202"/>
      <c r="R213" s="202"/>
      <c r="S213" s="202"/>
      <c r="T213" s="202"/>
      <c r="U213" s="202"/>
    </row>
    <row r="214" spans="1:21" x14ac:dyDescent="0.2">
      <c r="A214" s="111" t="s">
        <v>62</v>
      </c>
      <c r="B214"/>
      <c r="C214" s="136"/>
      <c r="D214" s="206">
        <f t="shared" ref="D214:H214" si="391">D199/D208</f>
        <v>0.93255136751257184</v>
      </c>
      <c r="E214" s="204">
        <f t="shared" si="391"/>
        <v>0.94061328743437211</v>
      </c>
      <c r="F214" s="204">
        <f t="shared" si="391"/>
        <v>0.86956521739130643</v>
      </c>
      <c r="G214" s="204">
        <f t="shared" si="391"/>
        <v>0.63211841668669311</v>
      </c>
      <c r="H214" s="204">
        <f t="shared" si="391"/>
        <v>0.92578305235353597</v>
      </c>
      <c r="I214" s="204">
        <f t="shared" ref="I214:M214" si="392">I199/I208</f>
        <v>0.92759126865476893</v>
      </c>
      <c r="J214" s="204">
        <f t="shared" si="392"/>
        <v>0.9167467604169327</v>
      </c>
      <c r="K214" s="204">
        <f t="shared" si="392"/>
        <v>0.91034152091635068</v>
      </c>
      <c r="L214" s="204">
        <f t="shared" si="392"/>
        <v>0.90532786863863646</v>
      </c>
      <c r="M214" s="204">
        <f t="shared" si="392"/>
        <v>0.90227328139794216</v>
      </c>
      <c r="N214" s="204"/>
      <c r="O214" s="202"/>
      <c r="P214" s="202"/>
      <c r="Q214" s="202"/>
      <c r="R214" s="202"/>
      <c r="S214" s="202"/>
      <c r="T214" s="202"/>
      <c r="U214" s="202"/>
    </row>
    <row r="215" spans="1:21" x14ac:dyDescent="0.2">
      <c r="A215" s="111" t="s">
        <v>64</v>
      </c>
      <c r="B215"/>
      <c r="C215" s="136"/>
      <c r="D215" s="206">
        <f t="shared" ref="D215:H215" si="393">D201/D209</f>
        <v>0.93126749240470752</v>
      </c>
      <c r="E215" s="204">
        <f t="shared" si="393"/>
        <v>0.96920704824114168</v>
      </c>
      <c r="F215" s="204">
        <f t="shared" si="393"/>
        <v>0.94756247439574037</v>
      </c>
      <c r="G215" s="204">
        <f t="shared" si="393"/>
        <v>0.97013524871226853</v>
      </c>
      <c r="H215" s="204">
        <f t="shared" si="393"/>
        <v>0.9182498091393938</v>
      </c>
      <c r="I215" s="204">
        <f t="shared" ref="I215:M215" si="394">I201/I209</f>
        <v>0.92402091041728529</v>
      </c>
      <c r="J215" s="204">
        <f t="shared" si="394"/>
        <v>0.89845979673823106</v>
      </c>
      <c r="K215" s="204">
        <f t="shared" si="394"/>
        <v>0.90268660792979671</v>
      </c>
      <c r="L215" s="204">
        <f t="shared" si="394"/>
        <v>0.90584279153923541</v>
      </c>
      <c r="M215" s="204">
        <f t="shared" si="394"/>
        <v>0.90748279084675132</v>
      </c>
      <c r="N215" s="204"/>
      <c r="O215" s="202"/>
      <c r="P215" s="202"/>
      <c r="Q215" s="202"/>
      <c r="R215" s="202"/>
      <c r="S215" s="202"/>
      <c r="T215" s="202"/>
      <c r="U215" s="202"/>
    </row>
    <row r="216" spans="1:21" x14ac:dyDescent="0.2">
      <c r="A216" s="111" t="s">
        <v>65</v>
      </c>
      <c r="B216"/>
      <c r="C216" s="136"/>
      <c r="D216" s="206">
        <f t="shared" ref="D216:H216" si="395">D203/D210</f>
        <v>0.90725885813648044</v>
      </c>
      <c r="E216" s="204">
        <f t="shared" si="395"/>
        <v>0.94310871062717727</v>
      </c>
      <c r="F216" s="204">
        <f t="shared" si="395"/>
        <v>0.77760639942621801</v>
      </c>
      <c r="G216" s="204">
        <f t="shared" si="395"/>
        <v>0.63080364596298133</v>
      </c>
      <c r="H216" s="204">
        <f t="shared" si="395"/>
        <v>0.86137506727277147</v>
      </c>
      <c r="I216" s="204">
        <f t="shared" ref="I216:M216" si="396">I203/I210</f>
        <v>0.89546578378295372</v>
      </c>
      <c r="J216" s="204">
        <f t="shared" si="396"/>
        <v>0.9354093509661956</v>
      </c>
      <c r="K216" s="204">
        <f t="shared" si="396"/>
        <v>0.91416790306908402</v>
      </c>
      <c r="L216" s="204">
        <f t="shared" si="396"/>
        <v>0.91830932705919754</v>
      </c>
      <c r="M216" s="204">
        <f t="shared" si="396"/>
        <v>0.91517028259082722</v>
      </c>
      <c r="N216" s="204"/>
      <c r="O216" s="202"/>
      <c r="P216" s="202"/>
      <c r="Q216" s="202"/>
      <c r="R216" s="202"/>
      <c r="S216" s="202"/>
      <c r="T216" s="202"/>
      <c r="U216" s="202"/>
    </row>
    <row r="217" spans="1:21" x14ac:dyDescent="0.2">
      <c r="A217" s="139"/>
      <c r="B217"/>
      <c r="C217" s="136"/>
      <c r="D217" s="206"/>
      <c r="E217" s="201"/>
      <c r="F217" s="201"/>
      <c r="G217" s="201"/>
      <c r="H217" s="201"/>
      <c r="I217" s="201"/>
      <c r="J217" s="201"/>
      <c r="K217" s="201"/>
      <c r="L217" s="201"/>
      <c r="M217" s="206"/>
      <c r="N217" s="206"/>
      <c r="O217" s="202"/>
      <c r="P217" s="202"/>
      <c r="Q217" s="202"/>
      <c r="R217" s="202"/>
      <c r="S217" s="202"/>
      <c r="T217" s="202"/>
      <c r="U217" s="202"/>
    </row>
    <row r="218" spans="1:21" x14ac:dyDescent="0.2">
      <c r="A218" s="139"/>
      <c r="B218"/>
      <c r="C218" s="136"/>
      <c r="D218" s="206"/>
      <c r="E218" s="201"/>
      <c r="F218" s="201"/>
      <c r="G218" s="201"/>
      <c r="H218" s="201"/>
      <c r="I218" s="201"/>
      <c r="J218" s="201"/>
      <c r="K218" s="201"/>
      <c r="L218" s="201"/>
      <c r="M218" s="206"/>
      <c r="N218" s="206"/>
      <c r="O218" s="202"/>
      <c r="P218" s="202"/>
      <c r="Q218" s="202"/>
      <c r="R218" s="202"/>
      <c r="S218" s="202"/>
      <c r="T218" s="202"/>
      <c r="U218" s="202"/>
    </row>
    <row r="219" spans="1:21" s="143" customFormat="1" x14ac:dyDescent="0.2">
      <c r="A219" s="148" t="s">
        <v>22</v>
      </c>
      <c r="C219" s="144"/>
      <c r="D219" s="207"/>
      <c r="E219" s="208"/>
      <c r="F219" s="208"/>
      <c r="G219" s="208"/>
      <c r="H219" s="208"/>
      <c r="I219" s="208"/>
      <c r="J219" s="208"/>
      <c r="K219" s="208"/>
      <c r="L219" s="208"/>
      <c r="M219" s="207"/>
      <c r="N219" s="207"/>
      <c r="O219" s="209"/>
      <c r="P219" s="209"/>
      <c r="Q219" s="209"/>
      <c r="R219" s="209"/>
      <c r="S219" s="209"/>
      <c r="T219" s="209"/>
      <c r="U219" s="209"/>
    </row>
    <row r="220" spans="1:21" s="143" customFormat="1" ht="15" x14ac:dyDescent="0.25">
      <c r="A220" s="146" t="s">
        <v>264</v>
      </c>
      <c r="C220" s="144"/>
      <c r="D220" s="207"/>
      <c r="E220" s="208"/>
      <c r="F220" s="208"/>
      <c r="G220" s="208"/>
      <c r="H220" s="208"/>
      <c r="I220" s="208"/>
      <c r="J220" s="208"/>
      <c r="K220" s="208"/>
      <c r="L220" s="208"/>
      <c r="M220" s="207"/>
      <c r="N220" s="207"/>
      <c r="O220" s="209"/>
      <c r="P220" s="209"/>
      <c r="Q220" s="209"/>
      <c r="R220" s="209"/>
      <c r="S220" s="209"/>
      <c r="T220" s="209"/>
      <c r="U220" s="209"/>
    </row>
    <row r="221" spans="1:21" s="143" customFormat="1" x14ac:dyDescent="0.2">
      <c r="A221" s="149" t="s">
        <v>72</v>
      </c>
      <c r="C221" s="144"/>
      <c r="D221" s="207"/>
      <c r="E221" s="208"/>
      <c r="F221" s="208"/>
      <c r="G221" s="208"/>
      <c r="H221" s="208"/>
      <c r="I221" s="208"/>
      <c r="J221" s="208"/>
      <c r="K221" s="208"/>
      <c r="L221" s="208"/>
      <c r="M221" s="207"/>
      <c r="N221" s="207"/>
      <c r="O221" s="209"/>
      <c r="P221" s="209"/>
      <c r="Q221" s="209"/>
      <c r="R221" s="209"/>
      <c r="S221" s="209"/>
      <c r="T221" s="209"/>
      <c r="U221" s="209"/>
    </row>
    <row r="222" spans="1:21" x14ac:dyDescent="0.2">
      <c r="A222" s="12"/>
      <c r="B222"/>
      <c r="C222" s="136"/>
      <c r="D222" s="206"/>
      <c r="E222" s="201"/>
      <c r="F222" s="201"/>
      <c r="G222" s="201"/>
      <c r="H222" s="201"/>
      <c r="I222" s="201"/>
      <c r="J222" s="201"/>
      <c r="K222" s="201"/>
      <c r="L222" s="201"/>
      <c r="M222" s="206"/>
      <c r="N222" s="206"/>
      <c r="O222" s="202"/>
      <c r="P222" s="202"/>
      <c r="Q222" s="202"/>
      <c r="R222" s="202"/>
      <c r="S222" s="202"/>
      <c r="T222" s="202"/>
      <c r="U222" s="202"/>
    </row>
    <row r="223" spans="1:21" x14ac:dyDescent="0.2">
      <c r="A223" s="85"/>
      <c r="B223"/>
      <c r="C223" s="136"/>
      <c r="D223" s="206"/>
      <c r="E223" s="201"/>
      <c r="F223" s="201"/>
      <c r="G223" s="201"/>
      <c r="H223" s="201"/>
      <c r="I223" s="201"/>
      <c r="J223" s="201"/>
      <c r="K223" s="201"/>
      <c r="L223" s="201"/>
      <c r="M223" s="206"/>
      <c r="N223" s="206"/>
      <c r="O223" s="202"/>
      <c r="P223" s="202"/>
      <c r="Q223" s="202"/>
      <c r="R223" s="202"/>
      <c r="S223" s="202"/>
      <c r="T223" s="202"/>
      <c r="U223" s="202"/>
    </row>
    <row r="224" spans="1:21" x14ac:dyDescent="0.2">
      <c r="A224" s="87" t="s">
        <v>76</v>
      </c>
      <c r="B224"/>
      <c r="C224" s="136"/>
      <c r="D224" s="206"/>
      <c r="E224" s="201"/>
      <c r="F224" s="201"/>
      <c r="G224" s="201"/>
      <c r="H224" s="201"/>
      <c r="I224" s="201"/>
      <c r="J224" s="201"/>
      <c r="K224" s="201"/>
      <c r="L224" s="201"/>
      <c r="M224" s="206"/>
      <c r="N224" s="202">
        <f t="shared" ref="N224" si="397">N225/M225-1</f>
        <v>-0.15863685640876157</v>
      </c>
      <c r="O224" s="202">
        <f t="shared" ref="O224" si="398">O225/N225-1</f>
        <v>-0.33451301866203964</v>
      </c>
      <c r="P224" s="202">
        <f t="shared" ref="P224" si="399">P225/O225-1</f>
        <v>-0.1497184873444305</v>
      </c>
      <c r="Q224" s="202">
        <f t="shared" ref="Q224" si="400">Q225/P225-1</f>
        <v>-4.4676292414924657E-3</v>
      </c>
      <c r="R224" s="202">
        <f t="shared" ref="R224" si="401">R225/Q225-1</f>
        <v>-0.12380868900781727</v>
      </c>
      <c r="S224" s="202">
        <f t="shared" ref="S224" si="402">S225/R225-1</f>
        <v>-0.11991009940986508</v>
      </c>
      <c r="T224" s="202">
        <f t="shared" ref="T224" si="403">T225/S225-1</f>
        <v>-0.12036721390130867</v>
      </c>
      <c r="U224" s="202">
        <f t="shared" ref="U224" si="404">U225/T225-1</f>
        <v>-0.11664139160621612</v>
      </c>
    </row>
    <row r="225" spans="1:21" x14ac:dyDescent="0.2">
      <c r="A225" s="87" t="s">
        <v>77</v>
      </c>
      <c r="B225" s="140" t="s">
        <v>254</v>
      </c>
      <c r="C225" s="131">
        <f>[1]!FAMEData($B$5&amp;B225,$B$1,$C$1, 0,"Quarterly", "Across", "No Heading", "Normal")</f>
        <v>0.14931084457546501</v>
      </c>
      <c r="D225" s="200">
        <v>0.16627943548021201</v>
      </c>
      <c r="E225" s="201">
        <v>0.16239635538360001</v>
      </c>
      <c r="F225" s="201">
        <v>0.154904978272521</v>
      </c>
      <c r="G225" s="201">
        <v>0.14770634746455899</v>
      </c>
      <c r="H225" s="201">
        <v>0.15650576291601301</v>
      </c>
      <c r="I225" s="201">
        <v>0.16205230804246601</v>
      </c>
      <c r="J225" s="201">
        <v>0.156221388677595</v>
      </c>
      <c r="K225" s="201">
        <v>0.15282056763183299</v>
      </c>
      <c r="L225" s="201">
        <v>0.14764248804824001</v>
      </c>
      <c r="M225" s="200">
        <f>[1]!FAMEData("$eval_opt(""convert("&amp;$B$5&amp;B225&amp;", annual, discrete, average)"" , ""convert automatic off"")", $B$2, $C$2, 0,"annual", "Across", "No Heading", "Normal")</f>
        <v>0.32636588224273205</v>
      </c>
      <c r="N225" s="202">
        <v>0.27459222464467298</v>
      </c>
      <c r="O225" s="202">
        <v>0.18273755067765851</v>
      </c>
      <c r="P225" s="202">
        <v>0.15537836100917327</v>
      </c>
      <c r="Q225" s="202">
        <v>0.15468418810003351</v>
      </c>
      <c r="R225" s="202">
        <v>0.13553294156112974</v>
      </c>
      <c r="S225" s="202">
        <v>0.11928117306522325</v>
      </c>
      <c r="T225" s="202">
        <v>0.1049236305924825</v>
      </c>
      <c r="U225" s="202">
        <v>9.2685192307798786E-2</v>
      </c>
    </row>
    <row r="226" spans="1:21" x14ac:dyDescent="0.2">
      <c r="A226" s="88" t="s">
        <v>36</v>
      </c>
      <c r="B226" t="str">
        <f>"annpct(nagpmt'"&amp;B225&amp;")"</f>
        <v>annpct(nagpmt'jmageui_us)</v>
      </c>
      <c r="C226" s="131">
        <f>[1]!FAMEData(B226,$B$1,$C$1, 0,"Quarterly", "Across", "No Heading", "Normal")</f>
        <v>-44.60681236310559</v>
      </c>
      <c r="D226" s="200">
        <v>53.811482255020884</v>
      </c>
      <c r="E226" s="201">
        <v>-9.0189494171097273</v>
      </c>
      <c r="F226" s="201">
        <v>-17.214097513141848</v>
      </c>
      <c r="G226" s="201">
        <v>-17.332437025118917</v>
      </c>
      <c r="H226" s="201">
        <v>26.04473229655423</v>
      </c>
      <c r="I226" s="201">
        <v>14.947504652909114</v>
      </c>
      <c r="J226" s="201">
        <v>-13.634340745535919</v>
      </c>
      <c r="K226" s="201">
        <v>-8.4274605728398324</v>
      </c>
      <c r="L226" s="201">
        <v>-12.879935742109231</v>
      </c>
      <c r="M226" s="206"/>
      <c r="N226" s="204">
        <f t="shared" ref="N226" si="405">(N225/M225-1)*100</f>
        <v>-15.863685640876158</v>
      </c>
      <c r="O226" s="204">
        <f t="shared" ref="O226" si="406">(O225/N225-1)*100</f>
        <v>-33.451301866203963</v>
      </c>
      <c r="P226" s="204">
        <f t="shared" ref="P226" si="407">(P225/O225-1)*100</f>
        <v>-14.97184873444305</v>
      </c>
      <c r="Q226" s="204">
        <f t="shared" ref="Q226" si="408">(Q225/P225-1)*100</f>
        <v>-0.44676292414924657</v>
      </c>
      <c r="R226" s="204">
        <f t="shared" ref="R226" si="409">(R225/Q225-1)*100</f>
        <v>-12.380868900781728</v>
      </c>
      <c r="S226" s="204">
        <f t="shared" ref="S226" si="410">(S225/R225-1)*100</f>
        <v>-11.991009940986508</v>
      </c>
      <c r="T226" s="204">
        <f t="shared" ref="T226" si="411">(T225/S225-1)*100</f>
        <v>-12.036721390130866</v>
      </c>
      <c r="U226" s="204">
        <f>(U225/T225-1)*100</f>
        <v>-11.664139160621612</v>
      </c>
    </row>
    <row r="227" spans="1:21" x14ac:dyDescent="0.2">
      <c r="A227" s="87" t="s">
        <v>78</v>
      </c>
      <c r="B227" s="140" t="s">
        <v>1459</v>
      </c>
      <c r="C227" s="131">
        <f>[1]!FAMEData($B$5&amp;B227,$B$1,$C$1, 0,"Quarterly", "Across", "No Heading", "Normal")</f>
        <v>273.654474558321</v>
      </c>
      <c r="D227" s="200">
        <v>269.09728400709605</v>
      </c>
      <c r="E227" s="201">
        <v>267.34297823574803</v>
      </c>
      <c r="F227" s="201">
        <v>266.70050472114798</v>
      </c>
      <c r="G227" s="201">
        <v>266.00548146660498</v>
      </c>
      <c r="H227" s="201">
        <v>267.77752642896604</v>
      </c>
      <c r="I227" s="201">
        <v>266.81379725786002</v>
      </c>
      <c r="J227" s="201">
        <v>266.41969922663498</v>
      </c>
      <c r="K227" s="201">
        <v>266.04675528050899</v>
      </c>
      <c r="L227" s="201">
        <v>265.96979327290302</v>
      </c>
      <c r="M227" s="200">
        <f>[1]!FAMEData("$eval_opt(""convert("&amp;$B$5&amp;B227&amp;", annual, discrete, average)"" , ""convert automatic off"")", $B$2, $C$2, 0,"annual", "Across", "No Heading", "Normal")</f>
        <v>313.58045507485724</v>
      </c>
      <c r="N227" s="215">
        <v>304.9486567867425</v>
      </c>
      <c r="O227" s="215">
        <v>279.82707226664525</v>
      </c>
      <c r="P227" s="215">
        <v>266.95662271311676</v>
      </c>
      <c r="Q227" s="215">
        <v>266.31251125947671</v>
      </c>
      <c r="R227" s="215">
        <v>263.91580558563226</v>
      </c>
      <c r="S227" s="215">
        <v>258.59021177494702</v>
      </c>
      <c r="T227" s="215">
        <v>252.91755697320599</v>
      </c>
      <c r="U227" s="215">
        <v>247.11219399136098</v>
      </c>
    </row>
    <row r="228" spans="1:21" x14ac:dyDescent="0.2">
      <c r="A228" s="88" t="s">
        <v>36</v>
      </c>
      <c r="B228" t="str">
        <f>"annpct(nagpmt'"&amp;B227&amp;")"</f>
        <v>annpct(nagpmt'magcir_us/1000)</v>
      </c>
      <c r="C228" s="131">
        <f>[1]!FAMEData(B228,$B$1,$C$1, 0,"Quarterly", "Across", "No Heading", "Normal")</f>
        <v>-8.5034021932236072</v>
      </c>
      <c r="D228" s="200">
        <v>-6.4966775562857499</v>
      </c>
      <c r="E228" s="201">
        <v>-2.5823005139569712</v>
      </c>
      <c r="F228" s="201">
        <v>-0.95781270490528647</v>
      </c>
      <c r="G228" s="201">
        <v>-1.0383349211604629</v>
      </c>
      <c r="H228" s="201">
        <v>2.6914196410670606</v>
      </c>
      <c r="I228" s="201">
        <v>-1.4318437775592168</v>
      </c>
      <c r="J228" s="201">
        <v>-0.58951334514703335</v>
      </c>
      <c r="K228" s="201">
        <v>-0.55875986209870787</v>
      </c>
      <c r="L228" s="201">
        <v>-0.11566180329392235</v>
      </c>
      <c r="M228" s="206"/>
      <c r="N228" s="204">
        <f t="shared" ref="N228" si="412">(N227/M227-1)*100</f>
        <v>-2.7526582567316438</v>
      </c>
      <c r="O228" s="204">
        <f t="shared" ref="O228" si="413">(O227/N227-1)*100</f>
        <v>-8.237971855591864</v>
      </c>
      <c r="P228" s="204">
        <f t="shared" ref="P228" si="414">(P227/O227-1)*100</f>
        <v>-4.5994297296811704</v>
      </c>
      <c r="Q228" s="204">
        <f t="shared" ref="Q228" si="415">(Q227/P227-1)*100</f>
        <v>-0.24127944348930619</v>
      </c>
      <c r="R228" s="204">
        <f t="shared" ref="R228" si="416">(R227/Q227-1)*100</f>
        <v>-0.89995984886690472</v>
      </c>
      <c r="S228" s="204">
        <f t="shared" ref="S228" si="417">(S227/R227-1)*100</f>
        <v>-2.0179139323875162</v>
      </c>
      <c r="T228" s="204">
        <f t="shared" ref="T228" si="418">(T227/S227-1)*100</f>
        <v>-2.1936850443039946</v>
      </c>
      <c r="U228" s="204">
        <f>(U227/T227-1)*100</f>
        <v>-2.2953578436075261</v>
      </c>
    </row>
    <row r="229" spans="1:21" x14ac:dyDescent="0.2">
      <c r="A229" s="87" t="s">
        <v>79</v>
      </c>
      <c r="B229" s="140" t="s">
        <v>255</v>
      </c>
      <c r="C229" s="131">
        <f>[1]!FAMEData($B$5&amp;B229,$B$1,$C$1, 0,"Quarterly", "Across", "No Heading", "Normal")</f>
        <v>0.176570436</v>
      </c>
      <c r="D229" s="200">
        <v>0.19996704000000001</v>
      </c>
      <c r="E229" s="201">
        <v>0.19657880357281601</v>
      </c>
      <c r="F229" s="201">
        <v>0.18796229049999999</v>
      </c>
      <c r="G229" s="201">
        <v>0.17969573271719999</v>
      </c>
      <c r="H229" s="201">
        <v>0.18914087748828401</v>
      </c>
      <c r="I229" s="201">
        <v>0.196551393981405</v>
      </c>
      <c r="J229" s="201">
        <v>0.18975942312816901</v>
      </c>
      <c r="K229" s="201">
        <v>0.18588871829247999</v>
      </c>
      <c r="L229" s="201">
        <v>0.17964214439510201</v>
      </c>
      <c r="M229" s="200">
        <f>[1]!FAMEData("$eval_opt(""convert("&amp;$B$5&amp;B229&amp;", annual, discrete, average)"" , ""convert automatic off"")", $B$2, $C$2, 0,"annual", "Across", "No Heading", "Normal")</f>
        <v>0.33674999999999999</v>
      </c>
      <c r="N229" s="202">
        <v>0.29136864239482196</v>
      </c>
      <c r="O229" s="202">
        <v>0.21023228283495124</v>
      </c>
      <c r="P229" s="202">
        <v>0.18834442606957499</v>
      </c>
      <c r="Q229" s="202">
        <v>0.18796041994928903</v>
      </c>
      <c r="R229" s="202">
        <v>0.16616886519110724</v>
      </c>
      <c r="S229" s="202">
        <v>0.14925072160722075</v>
      </c>
      <c r="T229" s="202">
        <v>0.13423067093711799</v>
      </c>
      <c r="U229" s="202">
        <v>0.121354834506781</v>
      </c>
    </row>
    <row r="230" spans="1:21" x14ac:dyDescent="0.2">
      <c r="A230" s="88" t="s">
        <v>36</v>
      </c>
      <c r="B230" t="str">
        <f>"annpct(nagpmt'"&amp;B229&amp;")"</f>
        <v>annpct(nagpmt'jmagpag_us)</v>
      </c>
      <c r="C230" s="131">
        <f>[1]!FAMEData(B230,$B$1,$C$1, 0,"Quarterly", "Across", "No Heading", "Normal")</f>
        <v>-39.45874604662977</v>
      </c>
      <c r="D230" s="200">
        <v>64.498413783755197</v>
      </c>
      <c r="E230" s="201">
        <v>-6.6072684297720672</v>
      </c>
      <c r="F230" s="201">
        <v>-16.41349535203749</v>
      </c>
      <c r="G230" s="201">
        <v>-16.465064619695696</v>
      </c>
      <c r="H230" s="201">
        <v>22.74125018147722</v>
      </c>
      <c r="I230" s="201">
        <v>16.617281948041477</v>
      </c>
      <c r="J230" s="201">
        <v>-13.12218442877113</v>
      </c>
      <c r="K230" s="201">
        <v>-7.9129149031447907</v>
      </c>
      <c r="L230" s="201">
        <v>-12.779054423603556</v>
      </c>
      <c r="M230" s="206"/>
      <c r="N230" s="204">
        <f t="shared" ref="N230:T230" si="419">(N229/M229-1)*100</f>
        <v>-13.4762754581078</v>
      </c>
      <c r="O230" s="204">
        <f t="shared" si="419"/>
        <v>-27.84663404167086</v>
      </c>
      <c r="P230" s="204">
        <f t="shared" si="419"/>
        <v>-10.411272935926741</v>
      </c>
      <c r="Q230" s="204">
        <f t="shared" si="419"/>
        <v>-0.20388504629498261</v>
      </c>
      <c r="R230" s="204">
        <f t="shared" si="419"/>
        <v>-11.59369337654228</v>
      </c>
      <c r="S230" s="204">
        <f t="shared" si="419"/>
        <v>-10.181295734570551</v>
      </c>
      <c r="T230" s="204">
        <f t="shared" si="419"/>
        <v>-10.063636884537575</v>
      </c>
      <c r="U230" s="204">
        <f>(U229/T229-1)*100</f>
        <v>-9.5923206972338129</v>
      </c>
    </row>
    <row r="231" spans="1:21" x14ac:dyDescent="0.2">
      <c r="A231" s="101"/>
      <c r="B231"/>
      <c r="C231" s="136"/>
      <c r="D231" s="206"/>
      <c r="E231" s="201"/>
      <c r="F231" s="201"/>
      <c r="G231" s="201"/>
      <c r="H231" s="201"/>
      <c r="I231" s="201"/>
      <c r="J231" s="201"/>
      <c r="K231" s="201"/>
      <c r="L231" s="201"/>
      <c r="M231" s="206"/>
      <c r="N231" s="202"/>
      <c r="O231" s="202"/>
      <c r="P231" s="202"/>
      <c r="Q231" s="202"/>
      <c r="R231" s="202"/>
      <c r="S231" s="202"/>
      <c r="T231" s="202"/>
      <c r="U231" s="202"/>
    </row>
    <row r="232" spans="1:21" x14ac:dyDescent="0.2">
      <c r="A232" s="116" t="s">
        <v>82</v>
      </c>
      <c r="B232"/>
      <c r="C232" s="136"/>
      <c r="D232" s="206"/>
      <c r="E232" s="201"/>
      <c r="F232" s="201"/>
      <c r="G232" s="201"/>
      <c r="H232" s="201"/>
      <c r="I232" s="201"/>
      <c r="J232" s="201"/>
      <c r="K232" s="201"/>
      <c r="L232" s="201"/>
      <c r="M232" s="206"/>
      <c r="N232" s="202"/>
      <c r="O232" s="202"/>
      <c r="P232" s="202"/>
      <c r="Q232" s="202"/>
      <c r="R232" s="202"/>
      <c r="S232" s="202"/>
      <c r="T232" s="202"/>
      <c r="U232" s="202"/>
    </row>
    <row r="233" spans="1:21" x14ac:dyDescent="0.2">
      <c r="A233" s="87" t="s">
        <v>80</v>
      </c>
      <c r="B233" s="140" t="s">
        <v>256</v>
      </c>
      <c r="C233" s="131">
        <f>[1]!FAMEData($B$5&amp;B233,$B$1,$C$1, 0,"Quarterly", "Across", "No Heading", "Normal")</f>
        <v>1470.07931241352</v>
      </c>
      <c r="D233" s="200">
        <v>1481.7585135870399</v>
      </c>
      <c r="E233" s="201">
        <v>1495.4088522729601</v>
      </c>
      <c r="F233" s="201">
        <v>1529.3746956976699</v>
      </c>
      <c r="G233" s="201">
        <v>1528.5161147232</v>
      </c>
      <c r="H233" s="201">
        <v>1410</v>
      </c>
      <c r="I233" s="201">
        <v>1350</v>
      </c>
      <c r="J233" s="201">
        <v>1335</v>
      </c>
      <c r="K233" s="201">
        <v>1320</v>
      </c>
      <c r="L233" s="201">
        <v>1326.6</v>
      </c>
      <c r="M233" s="200">
        <f>[1]!FAMEData("$eval_opt(""convert("&amp;$B$5&amp;B233&amp;", annual, discrete, average)"" , ""convert automatic off"")", $B$2, $C$2, 0,"annual", "Across", "No Heading", "Normal")</f>
        <v>1376.5591757330201</v>
      </c>
      <c r="N233" s="202">
        <v>1386.4634531694724</v>
      </c>
      <c r="O233" s="202">
        <v>1458.6151008269098</v>
      </c>
      <c r="P233" s="202">
        <v>1490.8249156734576</v>
      </c>
      <c r="Q233" s="202">
        <v>1332.9</v>
      </c>
      <c r="R233" s="202">
        <v>1345.6057858423101</v>
      </c>
      <c r="S233" s="202">
        <v>1361.4611578501799</v>
      </c>
      <c r="T233" s="202">
        <v>1372.38556576931</v>
      </c>
      <c r="U233" s="202">
        <v>1397.2731233855825</v>
      </c>
    </row>
    <row r="234" spans="1:21" x14ac:dyDescent="0.2">
      <c r="A234" s="101"/>
      <c r="B234"/>
      <c r="C234" s="136"/>
      <c r="D234" s="206"/>
      <c r="E234" s="201"/>
      <c r="F234" s="201"/>
      <c r="G234" s="201"/>
      <c r="H234" s="201"/>
      <c r="I234" s="201"/>
      <c r="J234" s="201"/>
      <c r="K234" s="201"/>
      <c r="L234" s="201"/>
      <c r="M234" s="206"/>
      <c r="N234" s="202"/>
      <c r="O234" s="202"/>
      <c r="P234" s="202"/>
      <c r="Q234" s="202"/>
      <c r="R234" s="202"/>
      <c r="S234" s="202"/>
      <c r="T234" s="202"/>
      <c r="U234" s="202"/>
    </row>
    <row r="235" spans="1:21" x14ac:dyDescent="0.2">
      <c r="A235" s="116" t="s">
        <v>61</v>
      </c>
      <c r="B235"/>
      <c r="C235" s="136"/>
      <c r="D235" s="206"/>
      <c r="E235" s="201"/>
      <c r="F235" s="201"/>
      <c r="G235" s="201"/>
      <c r="H235" s="201"/>
      <c r="I235" s="201"/>
      <c r="J235" s="201"/>
      <c r="K235" s="201"/>
      <c r="L235" s="201"/>
      <c r="M235" s="206"/>
      <c r="N235" s="202"/>
      <c r="O235" s="202"/>
      <c r="P235" s="202"/>
      <c r="Q235" s="202"/>
      <c r="R235" s="202"/>
      <c r="S235" s="202"/>
      <c r="T235" s="202"/>
      <c r="U235" s="202"/>
    </row>
    <row r="236" spans="1:21" x14ac:dyDescent="0.2">
      <c r="A236" s="87" t="s">
        <v>257</v>
      </c>
      <c r="B236" s="140" t="s">
        <v>258</v>
      </c>
      <c r="C236" s="131">
        <f>[1]!FAMEData($B$5&amp;B236,$B$1,$C$1, 0,"Quarterly", "Across", "No Heading", "Normal")</f>
        <v>228.86500928870399</v>
      </c>
      <c r="D236" s="200">
        <v>254.568092942314</v>
      </c>
      <c r="E236" s="201">
        <v>238.75652243034401</v>
      </c>
      <c r="F236" s="201">
        <v>243.770031170115</v>
      </c>
      <c r="G236" s="201">
        <v>227.351940399988</v>
      </c>
      <c r="H236" s="201">
        <v>208.673125711578</v>
      </c>
      <c r="I236" s="201">
        <v>217.77061585733</v>
      </c>
      <c r="J236" s="201">
        <v>208.55555388458899</v>
      </c>
      <c r="K236" s="201">
        <v>201.72314927401899</v>
      </c>
      <c r="L236" s="201">
        <v>195.862524644795</v>
      </c>
      <c r="M236" s="200">
        <f>[1]!FAMEData("$eval_opt(""convert("&amp;$B$5&amp;B236&amp;", annual, discrete, sum)"" , ""convert automatic off"")", $B$2, $C$2, 0,"annual", "Across", "No Heading", "Normal")</f>
        <v>1880.6861497877369</v>
      </c>
      <c r="N236" s="201">
        <v>1433.5408295562449</v>
      </c>
      <c r="O236" s="201">
        <v>1052.022126427853</v>
      </c>
      <c r="P236" s="201">
        <v>918.55161971202506</v>
      </c>
      <c r="Q236" s="201">
        <v>823.91184366073298</v>
      </c>
      <c r="R236" s="201">
        <v>729.33612854424507</v>
      </c>
      <c r="S236" s="201">
        <v>649.53614497095896</v>
      </c>
      <c r="T236" s="201">
        <v>575.93851444894699</v>
      </c>
      <c r="U236" s="201">
        <v>517.90527658171106</v>
      </c>
    </row>
    <row r="237" spans="1:21" x14ac:dyDescent="0.2">
      <c r="A237" s="88" t="s">
        <v>36</v>
      </c>
      <c r="B237" t="str">
        <f>"annpct(nagpmt'"&amp;B236&amp;")"</f>
        <v>annpct(nagpmt'prwapc_mag_nam)</v>
      </c>
      <c r="C237" s="131">
        <f>[1]!FAMEData(B237,$B$1,$C$1, 0,"Quarterly", "Across", "No Heading", "Normal")</f>
        <v>-0.96578735545009098</v>
      </c>
      <c r="D237" s="200">
        <v>53.072889092491991</v>
      </c>
      <c r="E237" s="201">
        <v>-22.624208962209387</v>
      </c>
      <c r="F237" s="201">
        <v>8.667649415757424</v>
      </c>
      <c r="G237" s="201">
        <v>-24.338767903906643</v>
      </c>
      <c r="H237" s="201">
        <v>-29.030552396426302</v>
      </c>
      <c r="I237" s="201">
        <v>18.612656240258417</v>
      </c>
      <c r="J237" s="201">
        <v>-15.881809553683432</v>
      </c>
      <c r="K237" s="201">
        <v>-12.474234068424899</v>
      </c>
      <c r="L237" s="201">
        <v>-11.12442283282993</v>
      </c>
      <c r="M237" s="200"/>
      <c r="N237" s="204">
        <f t="shared" ref="N237" si="420">(N236/M236-1)*100</f>
        <v>-23.775648067699063</v>
      </c>
      <c r="O237" s="204">
        <f t="shared" ref="O237" si="421">(O236/N236-1)*100</f>
        <v>-26.613731207536773</v>
      </c>
      <c r="P237" s="204">
        <f t="shared" ref="P237" si="422">(P236/O236-1)*100</f>
        <v>-12.687043681203525</v>
      </c>
      <c r="Q237" s="204">
        <f t="shared" ref="Q237" si="423">(Q236/P236-1)*100</f>
        <v>-10.303152704794382</v>
      </c>
      <c r="R237" s="204">
        <f t="shared" ref="R237" si="424">(R236/Q236-1)*100</f>
        <v>-11.478863405613559</v>
      </c>
      <c r="S237" s="204">
        <f t="shared" ref="S237" si="425">(S236/R236-1)*100</f>
        <v>-10.941454899891889</v>
      </c>
      <c r="T237" s="204">
        <f t="shared" ref="T237" si="426">(T236/S236-1)*100</f>
        <v>-11.330798307660395</v>
      </c>
      <c r="U237" s="204">
        <f t="shared" ref="U237" si="427">(U236/T236-1)*100</f>
        <v>-10.076290508677232</v>
      </c>
    </row>
    <row r="238" spans="1:21" x14ac:dyDescent="0.2">
      <c r="A238" s="101"/>
      <c r="B238"/>
      <c r="C238" s="136"/>
      <c r="D238" s="206"/>
      <c r="E238" s="201"/>
      <c r="F238" s="201"/>
      <c r="G238" s="201"/>
      <c r="H238" s="201"/>
      <c r="I238" s="201"/>
      <c r="J238" s="201"/>
      <c r="K238" s="201"/>
      <c r="L238" s="201"/>
      <c r="M238" s="206"/>
      <c r="N238" s="202"/>
      <c r="O238" s="202"/>
      <c r="P238" s="202"/>
      <c r="Q238" s="202"/>
      <c r="R238" s="202"/>
      <c r="S238" s="202"/>
      <c r="T238" s="202"/>
      <c r="U238" s="202"/>
    </row>
    <row r="239" spans="1:21" x14ac:dyDescent="0.2">
      <c r="A239" s="88" t="s">
        <v>63</v>
      </c>
      <c r="B239" s="140" t="s">
        <v>259</v>
      </c>
      <c r="C239" s="131">
        <f>[1]!FAMEData($B$5&amp;B239,$B$1,$C$1, 0,"Quarterly", "Across", "No Heading", "Normal")</f>
        <v>96.6225954318584</v>
      </c>
      <c r="D239" s="200">
        <v>112.733249131679</v>
      </c>
      <c r="E239" s="201">
        <v>114.927498353823</v>
      </c>
      <c r="F239" s="201">
        <v>127.919833089001</v>
      </c>
      <c r="G239" s="201">
        <v>114.988002922696</v>
      </c>
      <c r="H239" s="201">
        <v>108.38482149459399</v>
      </c>
      <c r="I239" s="201">
        <v>114.133579770826</v>
      </c>
      <c r="J239" s="201">
        <v>107.57295469367099</v>
      </c>
      <c r="K239" s="201">
        <v>104.391729749305</v>
      </c>
      <c r="L239" s="201">
        <v>100.712510172354</v>
      </c>
      <c r="M239" s="200">
        <f>[1]!FAMEData("$eval_opt(""convert("&amp;$B$5&amp;B239&amp;", annual, discrete, sum)"" , ""convert automatic off"")", $B$2, $C$2, 0,"annual", "Across", "No Heading", "Normal")</f>
        <v>611.49564715761005</v>
      </c>
      <c r="N239" s="201">
        <v>534.97200711253402</v>
      </c>
      <c r="O239" s="201">
        <v>441.25523833432646</v>
      </c>
      <c r="P239" s="201">
        <v>466.22015586011401</v>
      </c>
      <c r="Q239" s="201">
        <v>426.81077438615603</v>
      </c>
      <c r="R239" s="201">
        <v>369.09475333120702</v>
      </c>
      <c r="S239" s="201">
        <v>320.13714083996859</v>
      </c>
      <c r="T239" s="201">
        <v>276.25955330914246</v>
      </c>
      <c r="U239" s="201">
        <v>257.12364348359665</v>
      </c>
    </row>
    <row r="240" spans="1:21" x14ac:dyDescent="0.2">
      <c r="A240" s="93" t="s">
        <v>36</v>
      </c>
      <c r="B240" t="str">
        <f>"annpct(nagpmt'"&amp;B239&amp;")"</f>
        <v>annpct(nagpmt'cfsapc_mag_nam)</v>
      </c>
      <c r="C240" s="131">
        <f>[1]!FAMEData(B240,$B$1,$C$1, 0,"Quarterly", "Across", "No Heading", "Normal")</f>
        <v>44.592286528430748</v>
      </c>
      <c r="D240" s="200">
        <v>85.307629352175752</v>
      </c>
      <c r="E240" s="201">
        <v>8.0159071000217175</v>
      </c>
      <c r="F240" s="201">
        <v>53.481389565120232</v>
      </c>
      <c r="G240" s="201">
        <v>-34.708207898051512</v>
      </c>
      <c r="H240" s="201">
        <v>-21.0660672476786</v>
      </c>
      <c r="I240" s="201">
        <v>22.964539966105093</v>
      </c>
      <c r="J240" s="201">
        <v>-21.085168425435413</v>
      </c>
      <c r="K240" s="201">
        <v>-11.314629391932069</v>
      </c>
      <c r="L240" s="201">
        <v>-13.369802040286297</v>
      </c>
      <c r="M240" s="200"/>
      <c r="N240" s="204">
        <f t="shared" ref="N240" si="428">(N239/M239-1)*100</f>
        <v>-12.514175759186141</v>
      </c>
      <c r="O240" s="204">
        <f t="shared" ref="O240" si="429">(O239/N239-1)*100</f>
        <v>-17.518069643313837</v>
      </c>
      <c r="P240" s="204">
        <f t="shared" ref="P240" si="430">(P239/O239-1)*100</f>
        <v>5.6577045113450408</v>
      </c>
      <c r="Q240" s="204">
        <f t="shared" ref="Q240" si="431">(Q239/P239-1)*100</f>
        <v>-8.4529553213444686</v>
      </c>
      <c r="R240" s="204">
        <f t="shared" ref="R240" si="432">(R239/Q239-1)*100</f>
        <v>-13.522625134746614</v>
      </c>
      <c r="S240" s="204">
        <f t="shared" ref="S240" si="433">(S239/R239-1)*100</f>
        <v>-13.264239615811157</v>
      </c>
      <c r="T240" s="204">
        <f t="shared" ref="T240" si="434">(T239/S239-1)*100</f>
        <v>-13.705872244532802</v>
      </c>
      <c r="U240" s="204">
        <f t="shared" ref="U240" si="435">(U239/T239-1)*100</f>
        <v>-6.9267866382641152</v>
      </c>
    </row>
    <row r="241" spans="1:21" x14ac:dyDescent="0.2">
      <c r="A241" s="88"/>
      <c r="B241"/>
      <c r="C241" s="136"/>
      <c r="D241" s="206"/>
      <c r="E241" s="201"/>
      <c r="F241" s="201"/>
      <c r="G241" s="201"/>
      <c r="H241" s="201"/>
      <c r="I241" s="201"/>
      <c r="J241" s="201"/>
      <c r="K241" s="201"/>
      <c r="L241" s="201"/>
      <c r="M241" s="206"/>
      <c r="N241" s="202"/>
      <c r="O241" s="202"/>
      <c r="P241" s="202"/>
      <c r="Q241" s="202"/>
      <c r="R241" s="202"/>
      <c r="S241" s="202"/>
      <c r="T241" s="202"/>
      <c r="U241" s="202"/>
    </row>
    <row r="242" spans="1:21" x14ac:dyDescent="0.2">
      <c r="A242" s="88" t="s">
        <v>62</v>
      </c>
      <c r="B242" s="140" t="s">
        <v>260</v>
      </c>
      <c r="C242" s="131">
        <f>[1]!FAMEData($B$5&amp;B242,$B$1,$C$1, 0,"Quarterly", "Across", "No Heading", "Normal")</f>
        <v>73.665374831502604</v>
      </c>
      <c r="D242" s="200">
        <v>79.202715647776898</v>
      </c>
      <c r="E242" s="201">
        <v>60.951985982403102</v>
      </c>
      <c r="F242" s="201">
        <v>56.304390511436203</v>
      </c>
      <c r="G242" s="201">
        <v>50.511025856880401</v>
      </c>
      <c r="H242" s="201">
        <v>43.4753787258853</v>
      </c>
      <c r="I242" s="201">
        <v>44.4125774113351</v>
      </c>
      <c r="J242" s="201">
        <v>44.326816901287501</v>
      </c>
      <c r="K242" s="201">
        <v>42.5922314740017</v>
      </c>
      <c r="L242" s="201">
        <v>42.059912490728898</v>
      </c>
      <c r="M242" s="200">
        <f>[1]!FAMEData("$eval_opt(""convert("&amp;$B$5&amp;B242&amp;", annual, discrete, sum)"" , ""convert automatic off"")", $B$2, $C$2, 0,"annual", "Across", "No Heading", "Normal")</f>
        <v>871.86141991812497</v>
      </c>
      <c r="N242" s="201">
        <v>558.055116872697</v>
      </c>
      <c r="O242" s="201">
        <v>352.69845627262441</v>
      </c>
      <c r="P242" s="201">
        <v>211.24278107660498</v>
      </c>
      <c r="Q242" s="201">
        <v>173.39153827735319</v>
      </c>
      <c r="R242" s="201">
        <v>163.08807152217599</v>
      </c>
      <c r="S242" s="201">
        <v>154.5965290214408</v>
      </c>
      <c r="T242" s="201">
        <v>145.37422863029309</v>
      </c>
      <c r="U242" s="201">
        <v>122.90958190770469</v>
      </c>
    </row>
    <row r="243" spans="1:21" x14ac:dyDescent="0.2">
      <c r="A243" s="93" t="s">
        <v>36</v>
      </c>
      <c r="B243" t="str">
        <f>"annpct(nagpmt'"&amp;B242&amp;")"</f>
        <v>annpct(nagpmt'cmeapc_mag_nam)</v>
      </c>
      <c r="C243" s="131">
        <f>[1]!FAMEData(B243,$B$1,$C$1, 0,"Quarterly", "Across", "No Heading", "Normal")</f>
        <v>-40.344109724321839</v>
      </c>
      <c r="D243" s="200">
        <v>33.630833875941804</v>
      </c>
      <c r="E243" s="201">
        <v>-64.925527176324039</v>
      </c>
      <c r="F243" s="201">
        <v>-27.185544903854158</v>
      </c>
      <c r="G243" s="201">
        <v>-35.229729746477986</v>
      </c>
      <c r="H243" s="201">
        <v>-45.118150305567148</v>
      </c>
      <c r="I243" s="201">
        <v>8.9056506690508748</v>
      </c>
      <c r="J243" s="201">
        <v>-0.77016403777243958</v>
      </c>
      <c r="K243" s="201">
        <v>-14.757654159853855</v>
      </c>
      <c r="L243" s="201">
        <v>-4.9062699572303412</v>
      </c>
      <c r="M243" s="200"/>
      <c r="N243" s="204">
        <f t="shared" ref="N243" si="436">(N242/M242-1)*100</f>
        <v>-35.992681391372606</v>
      </c>
      <c r="O243" s="204">
        <f t="shared" ref="O243" si="437">(O242/N242-1)*100</f>
        <v>-36.798634111784047</v>
      </c>
      <c r="P243" s="204">
        <f t="shared" ref="P243" si="438">(P242/O242-1)*100</f>
        <v>-40.106689632539471</v>
      </c>
      <c r="Q243" s="204">
        <f t="shared" ref="Q243" si="439">(Q242/P242-1)*100</f>
        <v>-17.918360384360511</v>
      </c>
      <c r="R243" s="204">
        <f t="shared" ref="R243" si="440">(R242/Q242-1)*100</f>
        <v>-5.9423123282383088</v>
      </c>
      <c r="S243" s="204">
        <f t="shared" ref="S243" si="441">(S242/R242-1)*100</f>
        <v>-5.2067220008672148</v>
      </c>
      <c r="T243" s="204">
        <f t="shared" ref="T243" si="442">(T242/S242-1)*100</f>
        <v>-5.9653993847874069</v>
      </c>
      <c r="U243" s="204">
        <f t="shared" ref="U243" si="443">(U242/T242-1)*100</f>
        <v>-15.452977418521085</v>
      </c>
    </row>
    <row r="244" spans="1:21" x14ac:dyDescent="0.2">
      <c r="A244" s="88"/>
      <c r="B244"/>
      <c r="C244" s="136"/>
      <c r="D244" s="206"/>
      <c r="E244" s="201"/>
      <c r="F244" s="201"/>
      <c r="G244" s="201"/>
      <c r="H244" s="201"/>
      <c r="I244" s="201"/>
      <c r="J244" s="201"/>
      <c r="K244" s="201"/>
      <c r="L244" s="201"/>
      <c r="M244" s="206"/>
      <c r="N244" s="202"/>
      <c r="O244" s="202"/>
      <c r="P244" s="202"/>
      <c r="Q244" s="202"/>
      <c r="R244" s="202"/>
      <c r="S244" s="202"/>
      <c r="T244" s="202"/>
      <c r="U244" s="202"/>
    </row>
    <row r="245" spans="1:21" x14ac:dyDescent="0.2">
      <c r="A245" s="88" t="s">
        <v>64</v>
      </c>
      <c r="B245" s="140" t="s">
        <v>261</v>
      </c>
      <c r="C245" s="131">
        <f>[1]!FAMEData($B$5&amp;B245,$B$1,$C$1, 0,"Quarterly", "Across", "No Heading", "Normal")</f>
        <v>1.17216420110585</v>
      </c>
      <c r="D245" s="200">
        <v>1.2060754187165701</v>
      </c>
      <c r="E245" s="201">
        <v>1.0344003877951899</v>
      </c>
      <c r="F245" s="201">
        <v>1.2086438131678301</v>
      </c>
      <c r="G245" s="201">
        <v>0.40792622235363002</v>
      </c>
      <c r="H245" s="201">
        <v>0.41614638397088699</v>
      </c>
      <c r="I245" s="201">
        <v>0.47784317699720602</v>
      </c>
      <c r="J245" s="201">
        <v>0.499334137907049</v>
      </c>
      <c r="K245" s="201">
        <v>0.52332028292409505</v>
      </c>
      <c r="L245" s="201">
        <v>0.54728886232385798</v>
      </c>
      <c r="M245" s="200">
        <f>[1]!FAMEData("$eval_opt(""convert("&amp;$B$5&amp;B245&amp;", annual, discrete, sum)"" , ""convert automatic off"")", $B$2, $C$2, 0,"annual", "Across", "No Heading", "Normal")</f>
        <v>23.655941721617168</v>
      </c>
      <c r="N245" s="201">
        <v>23.834910698281853</v>
      </c>
      <c r="O245" s="201">
        <v>12.027081206798762</v>
      </c>
      <c r="P245" s="201">
        <v>3.0671168072875368</v>
      </c>
      <c r="Q245" s="201">
        <v>2.0477864601522082</v>
      </c>
      <c r="R245" s="201">
        <v>2.3973343947870829</v>
      </c>
      <c r="S245" s="201">
        <v>2.6546236494022546</v>
      </c>
      <c r="T245" s="201">
        <v>2.8146514035785448</v>
      </c>
      <c r="U245" s="201">
        <v>2.683495522241937</v>
      </c>
    </row>
    <row r="246" spans="1:21" x14ac:dyDescent="0.2">
      <c r="A246" s="93" t="s">
        <v>36</v>
      </c>
      <c r="B246" t="str">
        <f>"annpct(nagpmt'"&amp;B245&amp;")"</f>
        <v>annpct(nagpmt'ufsapc_mag_nam)</v>
      </c>
      <c r="C246" s="131">
        <f>[1]!FAMEData(B246,$B$1,$C$1, 0,"Quarterly", "Across", "No Heading", "Normal")</f>
        <v>-99.63643661916673</v>
      </c>
      <c r="D246" s="200">
        <v>12.084110683284216</v>
      </c>
      <c r="E246" s="201">
        <v>-45.892578959971814</v>
      </c>
      <c r="F246" s="201">
        <v>86.396878214908867</v>
      </c>
      <c r="G246" s="201">
        <v>-98.702422933854791</v>
      </c>
      <c r="H246" s="201">
        <v>8.3073691632818676</v>
      </c>
      <c r="I246" s="201">
        <v>73.842939078809209</v>
      </c>
      <c r="J246" s="201">
        <v>19.240414447016459</v>
      </c>
      <c r="K246" s="201">
        <v>20.643863439210186</v>
      </c>
      <c r="L246" s="201">
        <v>19.617899031328889</v>
      </c>
      <c r="M246" s="200"/>
      <c r="N246" s="204">
        <f t="shared" ref="N246" si="444">(N245/M245-1)*100</f>
        <v>0.756549786818006</v>
      </c>
      <c r="O246" s="204">
        <f t="shared" ref="O246" si="445">(O245/N245-1)*100</f>
        <v>-49.540061806626625</v>
      </c>
      <c r="P246" s="204">
        <f t="shared" ref="P246" si="446">(P245/O245-1)*100</f>
        <v>-74.4982447981333</v>
      </c>
      <c r="Q246" s="204">
        <f t="shared" ref="Q246" si="447">(Q245/P245-1)*100</f>
        <v>-33.234154783847067</v>
      </c>
      <c r="R246" s="204">
        <f t="shared" ref="R246" si="448">(R245/Q245-1)*100</f>
        <v>17.069550045217774</v>
      </c>
      <c r="S246" s="204">
        <f t="shared" ref="S246" si="449">(S245/R245-1)*100</f>
        <v>10.732305646414542</v>
      </c>
      <c r="T246" s="204">
        <f t="shared" ref="T246" si="450">(T245/S245-1)*100</f>
        <v>6.028265219905049</v>
      </c>
      <c r="U246" s="204">
        <f t="shared" ref="U246" si="451">(U245/T245-1)*100</f>
        <v>-4.6597557754347925</v>
      </c>
    </row>
    <row r="247" spans="1:21" x14ac:dyDescent="0.2">
      <c r="A247" s="88"/>
      <c r="B247"/>
      <c r="C247" s="136"/>
      <c r="D247" s="206"/>
      <c r="E247" s="201"/>
      <c r="F247" s="201"/>
      <c r="G247" s="201"/>
      <c r="H247" s="201"/>
      <c r="I247" s="201"/>
      <c r="J247" s="201"/>
      <c r="K247" s="201"/>
      <c r="L247" s="201"/>
      <c r="M247" s="206"/>
      <c r="N247" s="202"/>
      <c r="O247" s="202"/>
      <c r="P247" s="202"/>
      <c r="Q247" s="202"/>
      <c r="R247" s="202"/>
      <c r="S247" s="202"/>
      <c r="T247" s="202"/>
      <c r="U247" s="202"/>
    </row>
    <row r="248" spans="1:21" x14ac:dyDescent="0.2">
      <c r="A248" s="88" t="s">
        <v>65</v>
      </c>
      <c r="B248" s="140" t="s">
        <v>262</v>
      </c>
      <c r="C248" s="131">
        <f>[1]!FAMEData($B$5&amp;B248,$B$1,$C$1, 0,"Quarterly", "Across", "No Heading", "Normal")</f>
        <v>57.404874824237197</v>
      </c>
      <c r="D248" s="200">
        <v>61.426052744141501</v>
      </c>
      <c r="E248" s="201">
        <v>61.842637706322101</v>
      </c>
      <c r="F248" s="201">
        <v>58.337163756510598</v>
      </c>
      <c r="G248" s="201">
        <v>61.4449853980583</v>
      </c>
      <c r="H248" s="201">
        <v>56.396779107128197</v>
      </c>
      <c r="I248" s="201">
        <v>58.746615498170797</v>
      </c>
      <c r="J248" s="201">
        <v>56.156448151723701</v>
      </c>
      <c r="K248" s="201">
        <v>54.215867767788403</v>
      </c>
      <c r="L248" s="201">
        <v>52.542813119389002</v>
      </c>
      <c r="M248" s="200">
        <f>[1]!FAMEData("$eval_opt(""convert("&amp;$B$5&amp;B248&amp;", annual, discrete, sum)"" , ""convert automatic off"")", $B$2, $C$2, 0,"annual", "Across", "No Heading", "Normal")</f>
        <v>373.67314099038418</v>
      </c>
      <c r="N248" s="201">
        <v>316.67879487273365</v>
      </c>
      <c r="O248" s="201">
        <v>246.04135061410227</v>
      </c>
      <c r="P248" s="201">
        <v>238.02156596801919</v>
      </c>
      <c r="Q248" s="201">
        <v>221.66174453707191</v>
      </c>
      <c r="R248" s="201">
        <v>194.75596929607542</v>
      </c>
      <c r="S248" s="201">
        <v>172.14785146014671</v>
      </c>
      <c r="T248" s="201">
        <v>151.49008110593309</v>
      </c>
      <c r="U248" s="201">
        <v>135.18855566816831</v>
      </c>
    </row>
    <row r="249" spans="1:21" x14ac:dyDescent="0.2">
      <c r="A249" s="93" t="s">
        <v>36</v>
      </c>
      <c r="B249" t="str">
        <f>"annpct(nagpmt'"&amp;B248&amp;")"</f>
        <v>annpct(nagpmt'umeapc_mag_nam)</v>
      </c>
      <c r="C249" s="131">
        <f>[1]!FAMEData(B249,$B$1,$C$1, 0,"Quarterly", "Across", "No Heading", "Normal")</f>
        <v>40.640406995990688</v>
      </c>
      <c r="D249" s="200">
        <v>31.10381705085269</v>
      </c>
      <c r="E249" s="201">
        <v>2.7404789253150215</v>
      </c>
      <c r="F249" s="201">
        <v>-20.817497403567774</v>
      </c>
      <c r="G249" s="201">
        <v>23.073496368975398</v>
      </c>
      <c r="H249" s="201">
        <v>-29.030552396426202</v>
      </c>
      <c r="I249" s="201">
        <v>17.737334197084014</v>
      </c>
      <c r="J249" s="201">
        <v>-16.50372125635224</v>
      </c>
      <c r="K249" s="201">
        <v>-13.122537297912332</v>
      </c>
      <c r="L249" s="201">
        <v>-11.783945377670694</v>
      </c>
      <c r="M249" s="200"/>
      <c r="N249" s="204">
        <f t="shared" ref="N249" si="452">(N248/M248-1)*100</f>
        <v>-15.25245993506319</v>
      </c>
      <c r="O249" s="204">
        <f t="shared" ref="O249" si="453">(O248/N248-1)*100</f>
        <v>-22.305707045215652</v>
      </c>
      <c r="P249" s="204">
        <f t="shared" ref="P249" si="454">(P248/O248-1)*100</f>
        <v>-3.2595271591812747</v>
      </c>
      <c r="Q249" s="204">
        <f t="shared" ref="Q249" si="455">(Q248/P248-1)*100</f>
        <v>-6.8732517427204094</v>
      </c>
      <c r="R249" s="204">
        <f t="shared" ref="R249" si="456">(R248/Q248-1)*100</f>
        <v>-12.138213247932194</v>
      </c>
      <c r="S249" s="204">
        <f t="shared" ref="S249" si="457">(S248/R248-1)*100</f>
        <v>-11.608433835246911</v>
      </c>
      <c r="T249" s="204">
        <f t="shared" ref="T249" si="458">(T248/S248-1)*100</f>
        <v>-12.000016369066346</v>
      </c>
      <c r="U249" s="204">
        <f t="shared" ref="U249" si="459">(U248/T248-1)*100</f>
        <v>-10.760787319379371</v>
      </c>
    </row>
    <row r="250" spans="1:21" x14ac:dyDescent="0.2">
      <c r="A250" s="122"/>
      <c r="B250"/>
      <c r="C250" s="136"/>
      <c r="D250" s="206"/>
      <c r="E250" s="201"/>
      <c r="F250" s="201"/>
      <c r="G250" s="201"/>
      <c r="H250" s="201"/>
      <c r="I250" s="201"/>
      <c r="J250" s="201"/>
      <c r="K250" s="201"/>
      <c r="L250" s="201"/>
      <c r="M250" s="206"/>
      <c r="N250" s="202"/>
      <c r="O250" s="202"/>
      <c r="P250" s="202"/>
      <c r="Q250" s="202"/>
      <c r="R250" s="202"/>
      <c r="S250" s="202"/>
      <c r="T250" s="202"/>
      <c r="U250" s="202"/>
    </row>
    <row r="251" spans="1:21" s="143" customFormat="1" x14ac:dyDescent="0.2">
      <c r="A251" s="148" t="s">
        <v>21</v>
      </c>
      <c r="C251" s="144"/>
      <c r="D251" s="207"/>
      <c r="E251" s="208"/>
      <c r="F251" s="208"/>
      <c r="G251" s="208"/>
      <c r="H251" s="208"/>
      <c r="I251" s="208"/>
      <c r="J251" s="208"/>
      <c r="K251" s="208"/>
      <c r="L251" s="208"/>
      <c r="M251" s="207"/>
      <c r="N251" s="209"/>
      <c r="O251" s="209"/>
      <c r="P251" s="209"/>
      <c r="Q251" s="209"/>
      <c r="R251" s="209"/>
      <c r="S251" s="209"/>
      <c r="T251" s="209"/>
      <c r="U251" s="209"/>
    </row>
    <row r="252" spans="1:21" s="143" customFormat="1" ht="15" x14ac:dyDescent="0.25">
      <c r="A252" s="146" t="s">
        <v>265</v>
      </c>
      <c r="C252" s="144"/>
      <c r="D252" s="207"/>
      <c r="E252" s="208"/>
      <c r="F252" s="208"/>
      <c r="G252" s="208"/>
      <c r="H252" s="208"/>
      <c r="I252" s="208"/>
      <c r="J252" s="208"/>
      <c r="K252" s="208"/>
      <c r="L252" s="208"/>
      <c r="M252" s="207"/>
      <c r="N252" s="209"/>
      <c r="O252" s="209"/>
      <c r="P252" s="209"/>
      <c r="Q252" s="209"/>
      <c r="R252" s="209"/>
      <c r="S252" s="209"/>
      <c r="T252" s="209"/>
      <c r="U252" s="209"/>
    </row>
    <row r="253" spans="1:21" s="143" customFormat="1" x14ac:dyDescent="0.2">
      <c r="A253" s="149" t="s">
        <v>72</v>
      </c>
      <c r="C253" s="144"/>
      <c r="D253" s="207"/>
      <c r="E253" s="208"/>
      <c r="F253" s="208"/>
      <c r="G253" s="208"/>
      <c r="H253" s="208"/>
      <c r="I253" s="208"/>
      <c r="J253" s="208"/>
      <c r="K253" s="208"/>
      <c r="L253" s="208"/>
      <c r="M253" s="207"/>
      <c r="N253" s="209"/>
      <c r="O253" s="209"/>
      <c r="P253" s="209"/>
      <c r="Q253" s="209"/>
      <c r="R253" s="209"/>
      <c r="S253" s="209"/>
      <c r="T253" s="209"/>
      <c r="U253" s="209"/>
    </row>
    <row r="254" spans="1:21" x14ac:dyDescent="0.2">
      <c r="A254" s="12"/>
      <c r="B254"/>
      <c r="C254" s="136"/>
      <c r="D254" s="206"/>
      <c r="E254" s="201"/>
      <c r="F254" s="201"/>
      <c r="G254" s="201"/>
      <c r="H254" s="201"/>
      <c r="I254" s="201"/>
      <c r="J254" s="201"/>
      <c r="K254" s="201"/>
      <c r="L254" s="201"/>
      <c r="M254" s="206"/>
      <c r="N254" s="202"/>
      <c r="O254" s="202"/>
      <c r="P254" s="202"/>
      <c r="Q254" s="202"/>
      <c r="R254" s="202"/>
      <c r="S254" s="202"/>
      <c r="T254" s="202"/>
      <c r="U254" s="202"/>
    </row>
    <row r="255" spans="1:21" x14ac:dyDescent="0.2">
      <c r="A255" s="85"/>
      <c r="B255"/>
      <c r="C255" s="136"/>
      <c r="D255" s="206"/>
      <c r="E255" s="201"/>
      <c r="F255" s="201"/>
      <c r="G255" s="201"/>
      <c r="H255" s="201"/>
      <c r="I255" s="201"/>
      <c r="J255" s="201"/>
      <c r="K255" s="201"/>
      <c r="L255" s="201"/>
      <c r="M255" s="206"/>
      <c r="N255" s="202"/>
      <c r="O255" s="202"/>
      <c r="P255" s="202"/>
      <c r="Q255" s="202"/>
      <c r="R255" s="202"/>
      <c r="S255" s="202"/>
      <c r="T255" s="202"/>
      <c r="U255" s="202"/>
    </row>
    <row r="256" spans="1:21" x14ac:dyDescent="0.2">
      <c r="A256" s="87" t="s">
        <v>76</v>
      </c>
      <c r="B256"/>
      <c r="C256" s="136"/>
      <c r="D256" s="206"/>
      <c r="E256" s="201"/>
      <c r="F256" s="201"/>
      <c r="G256" s="201"/>
      <c r="H256" s="201"/>
      <c r="I256" s="201"/>
      <c r="J256" s="201"/>
      <c r="K256" s="201"/>
      <c r="L256" s="201"/>
      <c r="M256" s="206"/>
      <c r="N256" s="202"/>
      <c r="O256" s="202"/>
      <c r="P256" s="202"/>
      <c r="Q256" s="202"/>
      <c r="R256" s="202"/>
      <c r="S256" s="202"/>
      <c r="T256" s="202"/>
      <c r="U256" s="202"/>
    </row>
    <row r="257" spans="1:21" ht="22.5" x14ac:dyDescent="0.2">
      <c r="A257" s="97" t="s">
        <v>154</v>
      </c>
      <c r="B257" s="140" t="s">
        <v>266</v>
      </c>
      <c r="C257" s="131">
        <f>[1]!FAMEData($B$5&amp;B257,$B$1,$C$1, 0,"Quarterly", "Across", "No Heading", "Normal")</f>
        <v>0.84258766666666696</v>
      </c>
      <c r="D257" s="200">
        <v>0.85179133333333301</v>
      </c>
      <c r="E257" s="201">
        <v>0.86681866666666696</v>
      </c>
      <c r="F257" s="201">
        <v>0.79587399999999997</v>
      </c>
      <c r="G257" s="201">
        <v>0.76807566666666705</v>
      </c>
      <c r="H257" s="201">
        <v>0.81114796295942604</v>
      </c>
      <c r="I257" s="201">
        <v>0.81123001418261398</v>
      </c>
      <c r="J257" s="201">
        <v>0.80970517921187402</v>
      </c>
      <c r="K257" s="201">
        <v>0.80624823669455903</v>
      </c>
      <c r="L257" s="201">
        <v>0.808758047746718</v>
      </c>
      <c r="M257" s="200">
        <f>[1]!FAMEData("$eval_opt(""convert("&amp;$B$5&amp;B257&amp;", annual, discrete, average)"" , ""convert automatic off"")", $B$2, $C$2, 0,"annual", "Across", "No Heading", "Normal")</f>
        <v>0.95744499999999999</v>
      </c>
      <c r="N257" s="202">
        <v>0.93089200000000005</v>
      </c>
      <c r="O257" s="202">
        <v>0.82997725</v>
      </c>
      <c r="P257" s="202">
        <v>0.81047907407318998</v>
      </c>
      <c r="Q257" s="202">
        <v>0.80898536945894128</v>
      </c>
      <c r="R257" s="202">
        <v>0.79812414451717484</v>
      </c>
      <c r="S257" s="202">
        <v>0.78713076936742221</v>
      </c>
      <c r="T257" s="202">
        <v>0.77855148556788678</v>
      </c>
      <c r="U257" s="202">
        <v>0.77372482644059848</v>
      </c>
    </row>
    <row r="258" spans="1:21" x14ac:dyDescent="0.2">
      <c r="A258" s="88" t="s">
        <v>36</v>
      </c>
      <c r="B258" t="str">
        <f>"annpct(nagpmt'"&amp;B257&amp;")"</f>
        <v>annpct(nagpmt'ind51112)</v>
      </c>
      <c r="C258" s="131">
        <f>[1]!FAMEData(B258,$B$1,$C$1, 0,"Quarterly", "Across", "No Heading", "Normal")</f>
        <v>61.035972439384437</v>
      </c>
      <c r="D258" s="200">
        <v>4.4413498917328118</v>
      </c>
      <c r="E258" s="201">
        <v>7.2457653039555074</v>
      </c>
      <c r="F258" s="201">
        <v>-28.93361109826586</v>
      </c>
      <c r="G258" s="201">
        <v>-13.256137334068205</v>
      </c>
      <c r="H258" s="201">
        <v>24.38966596120434</v>
      </c>
      <c r="I258" s="201">
        <v>4.0467918330081475E-2</v>
      </c>
      <c r="J258" s="201">
        <v>-0.74974597917080033</v>
      </c>
      <c r="K258" s="201">
        <v>-1.6968481992657891</v>
      </c>
      <c r="L258" s="201">
        <v>1.2510066527130004</v>
      </c>
      <c r="M258" s="206"/>
      <c r="N258" s="204">
        <f>(N257/M257-1)*100</f>
        <v>-2.7733185718239572</v>
      </c>
      <c r="O258" s="204">
        <f t="shared" ref="O258" si="460">(O257/N257-1)*100</f>
        <v>-10.840650687727472</v>
      </c>
      <c r="P258" s="204">
        <f t="shared" ref="P258" si="461">(P257/O257-1)*100</f>
        <v>-2.3492422143872038</v>
      </c>
      <c r="Q258" s="204">
        <f t="shared" ref="Q258" si="462">(Q257/P257-1)*100</f>
        <v>-0.18429897353695601</v>
      </c>
      <c r="R258" s="204">
        <f t="shared" ref="R258" si="463">(R257/Q257-1)*100</f>
        <v>-1.3425737166335328</v>
      </c>
      <c r="S258" s="204">
        <f t="shared" ref="S258" si="464">(S257/R257-1)*100</f>
        <v>-1.3774016517697385</v>
      </c>
      <c r="T258" s="204">
        <f t="shared" ref="T258" si="465">(T257/S257-1)*100</f>
        <v>-1.0899438992113319</v>
      </c>
      <c r="U258" s="204">
        <f t="shared" ref="U258" si="466">(U257/T257-1)*100</f>
        <v>-0.61995374959277205</v>
      </c>
    </row>
    <row r="259" spans="1:21" x14ac:dyDescent="0.2">
      <c r="A259" s="101"/>
      <c r="B259"/>
      <c r="C259" s="136"/>
      <c r="D259" s="206"/>
      <c r="E259" s="201"/>
      <c r="F259" s="201"/>
      <c r="G259" s="201"/>
      <c r="H259" s="201"/>
      <c r="I259" s="201"/>
      <c r="J259" s="201"/>
      <c r="K259" s="201"/>
      <c r="L259" s="201"/>
      <c r="M259" s="206"/>
      <c r="N259" s="202"/>
      <c r="O259" s="202"/>
      <c r="P259" s="202"/>
      <c r="Q259" s="202"/>
      <c r="R259" s="202"/>
      <c r="S259" s="202"/>
      <c r="T259" s="202"/>
      <c r="U259" s="202"/>
    </row>
    <row r="260" spans="1:21" x14ac:dyDescent="0.2">
      <c r="A260" s="116" t="s">
        <v>82</v>
      </c>
      <c r="B260"/>
      <c r="C260" s="136"/>
      <c r="D260" s="206"/>
      <c r="E260" s="201"/>
      <c r="F260" s="201"/>
      <c r="G260" s="201"/>
      <c r="H260" s="201"/>
      <c r="I260" s="201"/>
      <c r="J260" s="201"/>
      <c r="K260" s="201"/>
      <c r="L260" s="201"/>
      <c r="M260" s="206"/>
      <c r="N260" s="202"/>
      <c r="O260" s="202"/>
      <c r="P260" s="202"/>
      <c r="Q260" s="202"/>
      <c r="R260" s="202"/>
      <c r="S260" s="202"/>
      <c r="T260" s="202"/>
      <c r="U260" s="202"/>
    </row>
    <row r="261" spans="1:21" x14ac:dyDescent="0.2">
      <c r="A261" s="87" t="s">
        <v>80</v>
      </c>
      <c r="B261" s="140" t="s">
        <v>267</v>
      </c>
      <c r="C261" s="131">
        <f>[1]!FAMEData($B$5&amp;B261,$B$1,$C$1, 0,"Quarterly", "Across", "No Heading", "Normal")</f>
        <v>146.20827596463101</v>
      </c>
      <c r="D261" s="200">
        <v>146.160233171475</v>
      </c>
      <c r="E261" s="201">
        <v>145.39841429051501</v>
      </c>
      <c r="F261" s="201">
        <v>147.29884006057301</v>
      </c>
      <c r="G261" s="201">
        <v>150.17749358840999</v>
      </c>
      <c r="H261" s="201">
        <v>160</v>
      </c>
      <c r="I261" s="201">
        <v>160</v>
      </c>
      <c r="J261" s="201">
        <v>162</v>
      </c>
      <c r="K261" s="201">
        <v>164</v>
      </c>
      <c r="L261" s="201">
        <v>164</v>
      </c>
      <c r="M261" s="200">
        <f>[1]!FAMEData("$eval_opt(""convert("&amp;$B$5&amp;B261&amp;", annual, discrete, average)"" , ""convert automatic off"")", $B$2, $C$2, 0,"annual", "Across", "No Heading", "Normal")</f>
        <v>188.47423151045598</v>
      </c>
      <c r="N261" s="202">
        <v>151.20033719441599</v>
      </c>
      <c r="O261" s="202">
        <v>145.91078066845725</v>
      </c>
      <c r="P261" s="202">
        <v>150.71868698487449</v>
      </c>
      <c r="Q261" s="202">
        <v>162.5</v>
      </c>
      <c r="R261" s="202">
        <v>162.636652</v>
      </c>
      <c r="S261" s="202">
        <v>160.16795992672425</v>
      </c>
      <c r="T261" s="202">
        <v>158.65080458762549</v>
      </c>
      <c r="U261" s="202">
        <v>157.38540069594728</v>
      </c>
    </row>
    <row r="262" spans="1:21" x14ac:dyDescent="0.2">
      <c r="A262" s="87"/>
      <c r="B262" s="140"/>
      <c r="C262" s="141"/>
      <c r="D262" s="206"/>
      <c r="E262" s="201"/>
      <c r="F262" s="201"/>
      <c r="G262" s="201"/>
      <c r="H262" s="201"/>
      <c r="I262" s="201"/>
      <c r="J262" s="201"/>
      <c r="K262" s="201"/>
      <c r="L262" s="201"/>
      <c r="M262" s="206"/>
      <c r="N262" s="202"/>
      <c r="O262" s="202"/>
      <c r="P262" s="202"/>
      <c r="Q262" s="202"/>
      <c r="R262" s="202"/>
      <c r="S262" s="202"/>
      <c r="T262" s="202"/>
      <c r="U262" s="202"/>
    </row>
    <row r="263" spans="1:21" x14ac:dyDescent="0.2">
      <c r="A263" s="87" t="s">
        <v>83</v>
      </c>
      <c r="B263" s="140" t="s">
        <v>236</v>
      </c>
      <c r="C263" s="131">
        <f>[1]!FAMEData($B$5&amp;B263,$B$1,$C$1, 0,"Quarterly", "Across", "No Heading", "Normal")</f>
        <v>957.44337208957711</v>
      </c>
      <c r="D263" s="200">
        <v>947.1213205744898</v>
      </c>
      <c r="E263" s="201">
        <v>923.24235507345747</v>
      </c>
      <c r="F263" s="201">
        <v>960.87492454720223</v>
      </c>
      <c r="G263" s="201">
        <v>997.91403860477442</v>
      </c>
      <c r="H263" s="201">
        <v>1036.0962047854011</v>
      </c>
      <c r="I263" s="201">
        <v>1062.9506404433341</v>
      </c>
      <c r="J263" s="201">
        <v>1061.8485582973451</v>
      </c>
      <c r="K263" s="201">
        <v>1050.1873768178448</v>
      </c>
      <c r="L263" s="201">
        <v>1040.2128494578362</v>
      </c>
      <c r="M263" s="200">
        <f>[1]!FAMEData("$eval_opt(""convert("&amp;$B$5&amp;B263&amp;", annual, discrete, average)"" , ""convert automatic off"")", $B$2, $C$2, 0,"annual", "Across", "No Heading", "Normal")</f>
        <v>927.66086894436341</v>
      </c>
      <c r="N263" s="202">
        <v>991.1512066622621</v>
      </c>
      <c r="O263" s="202">
        <v>969.71588970363143</v>
      </c>
      <c r="P263" s="202">
        <v>979.53188075270873</v>
      </c>
      <c r="Q263" s="202">
        <v>1053.7998562540902</v>
      </c>
      <c r="R263" s="202">
        <v>990.61200304653266</v>
      </c>
      <c r="S263" s="202">
        <v>948.52381864590609</v>
      </c>
      <c r="T263" s="202">
        <v>960.86712312406053</v>
      </c>
      <c r="U263" s="202">
        <v>972.07048623426772</v>
      </c>
    </row>
    <row r="264" spans="1:21" x14ac:dyDescent="0.2">
      <c r="A264" s="101"/>
      <c r="B264"/>
      <c r="C264" s="136"/>
      <c r="D264" s="206"/>
      <c r="E264" s="201"/>
      <c r="F264" s="201"/>
      <c r="G264" s="201"/>
      <c r="H264" s="201"/>
      <c r="I264" s="201"/>
      <c r="J264" s="201"/>
      <c r="K264" s="201"/>
      <c r="L264" s="201"/>
      <c r="M264" s="206"/>
      <c r="N264" s="202"/>
      <c r="O264" s="202"/>
      <c r="P264" s="202"/>
      <c r="Q264" s="202"/>
      <c r="R264" s="202"/>
      <c r="S264" s="202"/>
      <c r="T264" s="202"/>
      <c r="U264" s="202"/>
    </row>
    <row r="265" spans="1:21" x14ac:dyDescent="0.2">
      <c r="A265" s="116" t="s">
        <v>61</v>
      </c>
      <c r="B265"/>
      <c r="C265" s="136"/>
      <c r="D265" s="206"/>
      <c r="E265" s="201"/>
      <c r="F265" s="201"/>
      <c r="G265" s="201"/>
      <c r="H265" s="201"/>
      <c r="I265" s="201"/>
      <c r="J265" s="201"/>
      <c r="K265" s="201"/>
      <c r="L265" s="201"/>
      <c r="M265" s="206"/>
      <c r="N265" s="202"/>
      <c r="O265" s="202"/>
      <c r="P265" s="202"/>
      <c r="Q265" s="202"/>
      <c r="R265" s="202"/>
      <c r="S265" s="202"/>
      <c r="T265" s="202"/>
      <c r="U265" s="202"/>
    </row>
    <row r="266" spans="1:21" x14ac:dyDescent="0.2">
      <c r="A266" s="87" t="s">
        <v>257</v>
      </c>
      <c r="B266" s="140" t="s">
        <v>268</v>
      </c>
      <c r="C266" s="131">
        <f>[1]!FAMEData($B$5&amp;B266,$B$1,$C$1, 0,"Quarterly", "Across", "No Heading", "Normal")</f>
        <v>114.41011411269599</v>
      </c>
      <c r="D266" s="200">
        <v>122.491895746921</v>
      </c>
      <c r="E266" s="201">
        <v>131.07484978094001</v>
      </c>
      <c r="F266" s="201">
        <v>122.306776694552</v>
      </c>
      <c r="G266" s="201">
        <v>116.75915914876001</v>
      </c>
      <c r="H266" s="201">
        <v>127.783674073508</v>
      </c>
      <c r="I266" s="201">
        <v>129.79680226921801</v>
      </c>
      <c r="J266" s="201">
        <v>131.172239032324</v>
      </c>
      <c r="K266" s="201">
        <v>132.224710817908</v>
      </c>
      <c r="L266" s="201">
        <v>132.63631983046201</v>
      </c>
      <c r="M266" s="200">
        <f>[1]!FAMEData("$eval_opt(""convert("&amp;$B$5&amp;B266&amp;", annual, discrete, sum)"" , ""convert automatic off"")", $B$2, $C$2, 0,"annual", "Across", "No Heading", "Normal")</f>
        <v>700.70698728673096</v>
      </c>
      <c r="N266" s="201">
        <v>544.77600543585697</v>
      </c>
      <c r="O266" s="201">
        <v>470.82397442040195</v>
      </c>
      <c r="P266" s="201">
        <v>497.92445969775997</v>
      </c>
      <c r="Q266" s="201">
        <v>525.83007194991205</v>
      </c>
      <c r="R266" s="201">
        <v>519.22457038006291</v>
      </c>
      <c r="S266" s="201">
        <v>504.30388994740497</v>
      </c>
      <c r="T266" s="201">
        <v>494.06768558818902</v>
      </c>
      <c r="U266" s="201">
        <v>487.09933861019101</v>
      </c>
    </row>
    <row r="267" spans="1:21" x14ac:dyDescent="0.2">
      <c r="A267" s="88" t="s">
        <v>36</v>
      </c>
      <c r="B267" t="str">
        <f>"annpct(nagpmt'"&amp;B266&amp;")"</f>
        <v>annpct(nagpmt'prwapc_bok_nam)</v>
      </c>
      <c r="C267" s="131">
        <f>[1]!FAMEData(B267,$B$1,$C$1, 0,"Quarterly", "Across", "No Heading", "Normal")</f>
        <v>60.505470790505015</v>
      </c>
      <c r="D267" s="200">
        <v>31.392854924508029</v>
      </c>
      <c r="E267" s="201">
        <v>31.113693103207961</v>
      </c>
      <c r="F267" s="201">
        <v>-24.190329573912635</v>
      </c>
      <c r="G267" s="201">
        <v>-16.945770877523149</v>
      </c>
      <c r="H267" s="201">
        <v>43.462253646404342</v>
      </c>
      <c r="I267" s="201">
        <v>6.4521626255777704</v>
      </c>
      <c r="J267" s="201">
        <v>4.3065916507286683</v>
      </c>
      <c r="K267" s="201">
        <v>3.2482683308096783</v>
      </c>
      <c r="L267" s="201">
        <v>1.2510066527128212</v>
      </c>
      <c r="M267" s="200"/>
      <c r="N267" s="204">
        <f>(N266/M266-1)*100</f>
        <v>-22.253379041454689</v>
      </c>
      <c r="O267" s="204">
        <f t="shared" ref="O267" si="467">(O266/N266-1)*100</f>
        <v>-13.574759218018141</v>
      </c>
      <c r="P267" s="204">
        <f t="shared" ref="P267" si="468">(P266/O266-1)*100</f>
        <v>5.7559696934973426</v>
      </c>
      <c r="Q267" s="204">
        <f t="shared" ref="Q267" si="469">(Q266/P266-1)*100</f>
        <v>5.6043867114081491</v>
      </c>
      <c r="R267" s="204">
        <f t="shared" ref="R267" si="470">(R266/Q266-1)*100</f>
        <v>-1.2562046033910312</v>
      </c>
      <c r="S267" s="204">
        <f t="shared" ref="S267" si="471">(S266/R266-1)*100</f>
        <v>-2.8736468348823041</v>
      </c>
      <c r="T267" s="204">
        <f t="shared" ref="T267" si="472">(T266/S266-1)*100</f>
        <v>-2.0297690664816237</v>
      </c>
      <c r="U267" s="204">
        <f t="shared" ref="U267" si="473">(U266/T266-1)*100</f>
        <v>-1.4104033073327082</v>
      </c>
    </row>
    <row r="268" spans="1:21" x14ac:dyDescent="0.2">
      <c r="A268" s="101"/>
      <c r="B268"/>
      <c r="C268" s="136"/>
      <c r="D268" s="206"/>
      <c r="E268" s="201"/>
      <c r="F268" s="201"/>
      <c r="G268" s="201"/>
      <c r="H268" s="201"/>
      <c r="I268" s="201"/>
      <c r="J268" s="201"/>
      <c r="K268" s="201"/>
      <c r="L268" s="201"/>
      <c r="M268" s="206"/>
      <c r="N268" s="202"/>
      <c r="O268" s="202"/>
      <c r="P268" s="202"/>
      <c r="Q268" s="202"/>
      <c r="R268" s="202"/>
      <c r="S268" s="202"/>
      <c r="T268" s="202"/>
      <c r="U268" s="202"/>
    </row>
    <row r="269" spans="1:21" x14ac:dyDescent="0.2">
      <c r="A269" s="88" t="s">
        <v>63</v>
      </c>
      <c r="B269" s="140" t="s">
        <v>269</v>
      </c>
      <c r="C269" s="131">
        <f>[1]!FAMEData($B$5&amp;B269,$B$1,$C$1, 0,"Quarterly", "Across", "No Heading", "Normal")</f>
        <v>16.568992901436101</v>
      </c>
      <c r="D269" s="200">
        <v>19.125786504344799</v>
      </c>
      <c r="E269" s="201">
        <v>20.313575731685599</v>
      </c>
      <c r="F269" s="201">
        <v>19.2131337671557</v>
      </c>
      <c r="G269" s="201">
        <v>15.369540883494601</v>
      </c>
      <c r="H269" s="201">
        <v>20.317604177687802</v>
      </c>
      <c r="I269" s="201">
        <v>20.637691560805699</v>
      </c>
      <c r="J269" s="201">
        <v>20.987558245171801</v>
      </c>
      <c r="K269" s="201">
        <v>21.1559537308652</v>
      </c>
      <c r="L269" s="201">
        <v>21.221811172873899</v>
      </c>
      <c r="M269" s="200">
        <f>[1]!FAMEData("$eval_opt(""convert("&amp;$B$5&amp;B269&amp;", annual, discrete, sum)"" , ""convert automatic off"")", $B$2, $C$2, 0,"annual", "Across", "No Heading", "Normal")</f>
        <v>117.5341151569344</v>
      </c>
      <c r="N269" s="201">
        <v>75.393932280816401</v>
      </c>
      <c r="O269" s="201">
        <v>73.405147784094808</v>
      </c>
      <c r="P269" s="201">
        <v>75.213854560023705</v>
      </c>
      <c r="Q269" s="201">
        <v>84.003014709716609</v>
      </c>
      <c r="R269" s="201">
        <v>83.723924341737103</v>
      </c>
      <c r="S269" s="201">
        <v>82.074035691753295</v>
      </c>
      <c r="T269" s="201">
        <v>81.274438724682199</v>
      </c>
      <c r="U269" s="201">
        <v>80.612980534924205</v>
      </c>
    </row>
    <row r="270" spans="1:21" x14ac:dyDescent="0.2">
      <c r="A270" s="93" t="s">
        <v>36</v>
      </c>
      <c r="B270" t="str">
        <f>"annpct(nagpmt'"&amp;B269&amp;")"</f>
        <v>annpct(nagpmt'cfsapc_bok_nam)</v>
      </c>
      <c r="C270" s="131">
        <f>[1]!FAMEData(B270,$B$1,$C$1, 0,"Quarterly", "Across", "No Heading", "Normal")</f>
        <v>32.227266165787974</v>
      </c>
      <c r="D270" s="200">
        <v>77.538590126023706</v>
      </c>
      <c r="E270" s="201">
        <v>27.253078035663314</v>
      </c>
      <c r="F270" s="201">
        <v>-19.971013760205267</v>
      </c>
      <c r="G270" s="201">
        <v>-59.050297373603065</v>
      </c>
      <c r="H270" s="201">
        <v>205.38408695440782</v>
      </c>
      <c r="I270" s="201">
        <v>6.4521626255779561</v>
      </c>
      <c r="J270" s="201">
        <v>6.955516140694157</v>
      </c>
      <c r="K270" s="201">
        <v>3.2482683308088593</v>
      </c>
      <c r="L270" s="201">
        <v>1.251006652713897</v>
      </c>
      <c r="M270" s="200"/>
      <c r="N270" s="204">
        <f>(N269/M269-1)*100</f>
        <v>-35.853575636189895</v>
      </c>
      <c r="O270" s="204">
        <f t="shared" ref="O270" si="474">(O269/N269-1)*100</f>
        <v>-2.6378574993463078</v>
      </c>
      <c r="P270" s="204">
        <f t="shared" ref="P270" si="475">(P269/O269-1)*100</f>
        <v>2.4640053600175404</v>
      </c>
      <c r="Q270" s="204">
        <f t="shared" ref="Q270" si="476">(Q269/P269-1)*100</f>
        <v>11.685560062180823</v>
      </c>
      <c r="R270" s="204">
        <f t="shared" ref="R270" si="477">(R269/Q269-1)*100</f>
        <v>-0.33223851422944373</v>
      </c>
      <c r="S270" s="204">
        <f t="shared" ref="S270" si="478">(S269/R269-1)*100</f>
        <v>-1.9706298563471947</v>
      </c>
      <c r="T270" s="204">
        <f t="shared" ref="T270" si="479">(T269/S269-1)*100</f>
        <v>-0.97423863750791817</v>
      </c>
      <c r="U270" s="204">
        <f t="shared" ref="U270" si="480">(U269/T269-1)*100</f>
        <v>-0.81385759180532258</v>
      </c>
    </row>
    <row r="271" spans="1:21" x14ac:dyDescent="0.2">
      <c r="A271" s="88"/>
      <c r="B271"/>
      <c r="C271" s="136"/>
      <c r="D271" s="206"/>
      <c r="E271" s="201"/>
      <c r="F271" s="201"/>
      <c r="G271" s="201"/>
      <c r="H271" s="201"/>
      <c r="I271" s="201"/>
      <c r="J271" s="201"/>
      <c r="K271" s="201"/>
      <c r="L271" s="201"/>
      <c r="M271" s="206"/>
      <c r="N271" s="202"/>
      <c r="O271" s="202"/>
      <c r="P271" s="202"/>
      <c r="Q271" s="202"/>
      <c r="R271" s="202"/>
      <c r="S271" s="202"/>
      <c r="T271" s="202"/>
      <c r="U271" s="202"/>
    </row>
    <row r="272" spans="1:21" x14ac:dyDescent="0.2">
      <c r="A272" s="88" t="s">
        <v>62</v>
      </c>
      <c r="B272" s="140" t="s">
        <v>270</v>
      </c>
      <c r="C272" s="131">
        <f>[1]!FAMEData($B$5&amp;B272,$B$1,$C$1, 0,"Quarterly", "Across", "No Heading", "Normal")</f>
        <v>18.602591279744502</v>
      </c>
      <c r="D272" s="200">
        <v>19.7353437971963</v>
      </c>
      <c r="E272" s="201">
        <v>18.715719598468102</v>
      </c>
      <c r="F272" s="201">
        <v>18.8637415258458</v>
      </c>
      <c r="G272" s="201">
        <v>17.117394897299899</v>
      </c>
      <c r="H272" s="201">
        <v>18.3690188142652</v>
      </c>
      <c r="I272" s="201">
        <v>18.398814210087298</v>
      </c>
      <c r="J272" s="201">
        <v>18.612377399880501</v>
      </c>
      <c r="K272" s="201">
        <v>18.7804771324003</v>
      </c>
      <c r="L272" s="201">
        <v>18.8577787725857</v>
      </c>
      <c r="M272" s="200">
        <f>[1]!FAMEData("$eval_opt(""convert("&amp;$B$5&amp;B272&amp;", annual, discrete, sum)"" , ""convert automatic off"")", $B$2, $C$2, 0,"annual", "Across", "No Heading", "Normal")</f>
        <v>109.53833918295069</v>
      </c>
      <c r="N272" s="201">
        <v>88.324903218748801</v>
      </c>
      <c r="O272" s="201">
        <v>75.083030158148404</v>
      </c>
      <c r="P272" s="201">
        <v>73.065874835879001</v>
      </c>
      <c r="Q272" s="201">
        <v>74.649447514953792</v>
      </c>
      <c r="R272" s="201">
        <v>74.005670959706492</v>
      </c>
      <c r="S272" s="201">
        <v>72.166785290826795</v>
      </c>
      <c r="T272" s="201">
        <v>70.986064370951794</v>
      </c>
      <c r="U272" s="201">
        <v>70.264448275271107</v>
      </c>
    </row>
    <row r="273" spans="1:21" x14ac:dyDescent="0.2">
      <c r="A273" s="93" t="s">
        <v>36</v>
      </c>
      <c r="B273" t="str">
        <f>"annpct(nagpmt'"&amp;B272&amp;")"</f>
        <v>annpct(nagpmt'cmeapc_bok_nam)</v>
      </c>
      <c r="C273" s="131">
        <f>[1]!FAMEData(B273,$B$1,$C$1, 0,"Quarterly", "Across", "No Heading", "Normal")</f>
        <v>124.21409277029892</v>
      </c>
      <c r="D273" s="200">
        <v>26.67327782587099</v>
      </c>
      <c r="E273" s="201">
        <v>-19.118846918559555</v>
      </c>
      <c r="F273" s="201">
        <v>3.2013143552930798</v>
      </c>
      <c r="G273" s="201">
        <v>-32.198495376369053</v>
      </c>
      <c r="H273" s="201">
        <v>32.615154681054328</v>
      </c>
      <c r="I273" s="201">
        <v>0.6503987786864216</v>
      </c>
      <c r="J273" s="201">
        <v>4.7244442742093407</v>
      </c>
      <c r="K273" s="201">
        <v>3.6618813068406206</v>
      </c>
      <c r="L273" s="201">
        <v>1.6566185904692321</v>
      </c>
      <c r="M273" s="200"/>
      <c r="N273" s="204">
        <f t="shared" ref="N273" si="481">(N272/M272-1)*100</f>
        <v>-19.366220195078231</v>
      </c>
      <c r="O273" s="204">
        <f t="shared" ref="O273" si="482">(O272/N272-1)*100</f>
        <v>-14.992230478651159</v>
      </c>
      <c r="P273" s="204">
        <f t="shared" ref="P273" si="483">(P272/O272-1)*100</f>
        <v>-2.6865662161218551</v>
      </c>
      <c r="Q273" s="204">
        <f t="shared" ref="Q273" si="484">(Q272/P272-1)*100</f>
        <v>2.1673218621303336</v>
      </c>
      <c r="R273" s="204">
        <f t="shared" ref="R273" si="485">(R272/Q272-1)*100</f>
        <v>-0.86239962475052057</v>
      </c>
      <c r="S273" s="204">
        <f t="shared" ref="S273" si="486">(S272/R272-1)*100</f>
        <v>-2.484790212740462</v>
      </c>
      <c r="T273" s="204">
        <f t="shared" ref="T273" si="487">(T272/S272-1)*100</f>
        <v>-1.6361002019374737</v>
      </c>
      <c r="U273" s="204">
        <f t="shared" ref="U273" si="488">(U272/T272-1)*100</f>
        <v>-1.0165602249897043</v>
      </c>
    </row>
    <row r="274" spans="1:21" x14ac:dyDescent="0.2">
      <c r="A274" s="88"/>
      <c r="B274"/>
      <c r="C274" s="136"/>
      <c r="D274" s="206"/>
      <c r="E274" s="201"/>
      <c r="F274" s="201"/>
      <c r="G274" s="201"/>
      <c r="H274" s="201"/>
      <c r="I274" s="201"/>
      <c r="J274" s="201"/>
      <c r="K274" s="201"/>
      <c r="L274" s="201"/>
      <c r="M274" s="206"/>
      <c r="N274" s="202"/>
      <c r="O274" s="202"/>
      <c r="P274" s="202"/>
      <c r="Q274" s="202"/>
      <c r="R274" s="202"/>
      <c r="S274" s="202"/>
      <c r="T274" s="202"/>
      <c r="U274" s="202"/>
    </row>
    <row r="275" spans="1:21" x14ac:dyDescent="0.2">
      <c r="A275" s="88" t="s">
        <v>64</v>
      </c>
      <c r="B275" s="140" t="s">
        <v>271</v>
      </c>
      <c r="C275" s="131">
        <f>[1]!FAMEData($B$5&amp;B275,$B$1,$C$1, 0,"Quarterly", "Across", "No Heading", "Normal")</f>
        <v>43.296798791251497</v>
      </c>
      <c r="D275" s="200">
        <v>44.788533560160602</v>
      </c>
      <c r="E275" s="201">
        <v>46.409213637209497</v>
      </c>
      <c r="F275" s="201">
        <v>43.765752459910502</v>
      </c>
      <c r="G275" s="201">
        <v>42.154483407604801</v>
      </c>
      <c r="H275" s="201">
        <v>47.081779046185702</v>
      </c>
      <c r="I275" s="201">
        <v>48.212904714475499</v>
      </c>
      <c r="J275" s="201">
        <v>48.574043432475598</v>
      </c>
      <c r="K275" s="201">
        <v>49.077244459349899</v>
      </c>
      <c r="L275" s="201">
        <v>49.343816884237803</v>
      </c>
      <c r="M275" s="200">
        <f>[1]!FAMEData("$eval_opt(""convert("&amp;$B$5&amp;B275&amp;", annual, discrete, sum)"" , ""convert automatic off"")", $B$2, $C$2, 0,"annual", "Across", "No Heading", "Normal")</f>
        <v>234.08650411841109</v>
      </c>
      <c r="N275" s="201">
        <v>187.53112278742071</v>
      </c>
      <c r="O275" s="201">
        <v>169.24575138770018</v>
      </c>
      <c r="P275" s="201">
        <v>179.41122855091049</v>
      </c>
      <c r="Q275" s="201">
        <v>195.20800949053881</v>
      </c>
      <c r="R275" s="201">
        <v>192.84827851352051</v>
      </c>
      <c r="S275" s="201">
        <v>187.5235279628825</v>
      </c>
      <c r="T275" s="201">
        <v>183.80459113037261</v>
      </c>
      <c r="U275" s="201">
        <v>186.41116731277771</v>
      </c>
    </row>
    <row r="276" spans="1:21" x14ac:dyDescent="0.2">
      <c r="A276" s="93" t="s">
        <v>36</v>
      </c>
      <c r="B276" t="str">
        <f>"annpct(nagpmt'"&amp;B275&amp;")"</f>
        <v>annpct(nagpmt'ufsapc_bok_nam)</v>
      </c>
      <c r="C276" s="131">
        <f>[1]!FAMEData(B276,$B$1,$C$1, 0,"Quarterly", "Across", "No Heading", "Normal")</f>
        <v>36.230986298878904</v>
      </c>
      <c r="D276" s="200">
        <v>14.510213275651676</v>
      </c>
      <c r="E276" s="201">
        <v>15.27880502224613</v>
      </c>
      <c r="F276" s="201">
        <v>-20.910148593404649</v>
      </c>
      <c r="G276" s="201">
        <v>-13.932837057264635</v>
      </c>
      <c r="H276" s="201">
        <v>55.609595376166041</v>
      </c>
      <c r="I276" s="201">
        <v>9.9617721981159946</v>
      </c>
      <c r="J276" s="201">
        <v>3.030032598726434</v>
      </c>
      <c r="K276" s="201">
        <v>4.2086223204673336</v>
      </c>
      <c r="L276" s="201">
        <v>2.1904425305845856</v>
      </c>
      <c r="M276" s="200"/>
      <c r="N276" s="204">
        <f t="shared" ref="N276" si="489">(N275/M275-1)*100</f>
        <v>-19.888109955899314</v>
      </c>
      <c r="O276" s="204">
        <f t="shared" ref="O276" si="490">(O275/N275-1)*100</f>
        <v>-9.7505795986985273</v>
      </c>
      <c r="P276" s="204">
        <f t="shared" ref="P276" si="491">(P275/O275-1)*100</f>
        <v>6.0063411222203822</v>
      </c>
      <c r="Q276" s="204">
        <f t="shared" ref="Q276" si="492">(Q275/P275-1)*100</f>
        <v>8.8047894589528219</v>
      </c>
      <c r="R276" s="204">
        <f t="shared" ref="R276" si="493">(R275/Q275-1)*100</f>
        <v>-1.2088289733483859</v>
      </c>
      <c r="S276" s="204">
        <f t="shared" ref="S276" si="494">(S275/R275-1)*100</f>
        <v>-2.7611086765623849</v>
      </c>
      <c r="T276" s="204">
        <f t="shared" ref="T276" si="495">(T275/S275-1)*100</f>
        <v>-1.9831841224990154</v>
      </c>
      <c r="U276" s="204">
        <f t="shared" ref="U276" si="496">(U275/T275-1)*100</f>
        <v>1.4181235443440299</v>
      </c>
    </row>
    <row r="277" spans="1:21" x14ac:dyDescent="0.2">
      <c r="A277" s="88"/>
      <c r="B277"/>
      <c r="C277" s="136"/>
      <c r="D277" s="206"/>
      <c r="E277" s="201"/>
      <c r="F277" s="201"/>
      <c r="G277" s="201"/>
      <c r="H277" s="201"/>
      <c r="I277" s="201"/>
      <c r="J277" s="201"/>
      <c r="K277" s="201"/>
      <c r="L277" s="201"/>
      <c r="M277" s="206"/>
      <c r="N277" s="202"/>
      <c r="O277" s="202"/>
      <c r="P277" s="202"/>
      <c r="Q277" s="202"/>
      <c r="R277" s="202"/>
      <c r="S277" s="202"/>
      <c r="T277" s="202"/>
      <c r="U277" s="202"/>
    </row>
    <row r="278" spans="1:21" x14ac:dyDescent="0.2">
      <c r="A278" s="88" t="s">
        <v>65</v>
      </c>
      <c r="B278" s="140" t="s">
        <v>272</v>
      </c>
      <c r="C278" s="131">
        <f>[1]!FAMEData($B$5&amp;B278,$B$1,$C$1, 0,"Quarterly", "Across", "No Heading", "Normal")</f>
        <v>35.941731140263897</v>
      </c>
      <c r="D278" s="200">
        <v>38.842231885219597</v>
      </c>
      <c r="E278" s="201">
        <v>45.636340813576297</v>
      </c>
      <c r="F278" s="201">
        <v>40.464148941639898</v>
      </c>
      <c r="G278" s="201">
        <v>42.1177399603609</v>
      </c>
      <c r="H278" s="201">
        <v>42.015272035369499</v>
      </c>
      <c r="I278" s="201">
        <v>42.547391783849697</v>
      </c>
      <c r="J278" s="201">
        <v>42.998259954795699</v>
      </c>
      <c r="K278" s="201">
        <v>43.211035495292201</v>
      </c>
      <c r="L278" s="201">
        <v>43.212913000764402</v>
      </c>
      <c r="M278" s="200">
        <f>[1]!FAMEData("$eval_opt(""convert("&amp;$B$5&amp;B278&amp;", annual, discrete, sum)"" , ""convert automatic off"")", $B$2, $C$2, 0,"annual", "Across", "No Heading", "Normal")</f>
        <v>239.54802882843478</v>
      </c>
      <c r="N278" s="201">
        <v>193.52604714887121</v>
      </c>
      <c r="O278" s="201">
        <v>153.09004509045889</v>
      </c>
      <c r="P278" s="201">
        <v>170.23350175094657</v>
      </c>
      <c r="Q278" s="201">
        <v>171.969600234702</v>
      </c>
      <c r="R278" s="201">
        <v>168.64669656509849</v>
      </c>
      <c r="S278" s="201">
        <v>162.53954100194241</v>
      </c>
      <c r="T278" s="201">
        <v>158.00259136218239</v>
      </c>
      <c r="U278" s="201">
        <v>149.81074248721819</v>
      </c>
    </row>
    <row r="279" spans="1:21" x14ac:dyDescent="0.2">
      <c r="A279" s="93" t="s">
        <v>36</v>
      </c>
      <c r="B279" t="str">
        <f>"annpct(nagpmt'"&amp;B278&amp;")"</f>
        <v>annpct(nagpmt'umeapc_bok_nam)</v>
      </c>
      <c r="C279" s="131">
        <f>[1]!FAMEData(B279,$B$1,$C$1, 0,"Quarterly", "Across", "No Heading", "Normal")</f>
        <v>82.654178897955646</v>
      </c>
      <c r="D279" s="200">
        <v>36.402001159184337</v>
      </c>
      <c r="E279" s="201">
        <v>90.557722090851499</v>
      </c>
      <c r="F279" s="201">
        <v>-38.192897695894835</v>
      </c>
      <c r="G279" s="201">
        <v>17.375807550111837</v>
      </c>
      <c r="H279" s="201">
        <v>-0.96961129524047518</v>
      </c>
      <c r="I279" s="201">
        <v>5.1630202032023531</v>
      </c>
      <c r="J279" s="201">
        <v>4.3065916507272943</v>
      </c>
      <c r="K279" s="201">
        <v>1.994128386644646</v>
      </c>
      <c r="L279" s="201">
        <v>1.7381002975054041E-2</v>
      </c>
      <c r="M279" s="200"/>
      <c r="N279" s="204">
        <f t="shared" ref="N279" si="497">(N278/M278-1)*100</f>
        <v>-19.212006003407645</v>
      </c>
      <c r="O279" s="204">
        <f t="shared" ref="O279" si="498">(O278/N278-1)*100</f>
        <v>-20.894346086295378</v>
      </c>
      <c r="P279" s="204">
        <f t="shared" ref="P279" si="499">(P278/O278-1)*100</f>
        <v>11.198283108714113</v>
      </c>
      <c r="Q279" s="204">
        <f t="shared" ref="Q279" si="500">(Q278/P278-1)*100</f>
        <v>1.019833620232613</v>
      </c>
      <c r="R279" s="204">
        <f t="shared" ref="R279" si="501">(R278/Q278-1)*100</f>
        <v>-1.9322622516238064</v>
      </c>
      <c r="S279" s="204">
        <f t="shared" ref="S279" si="502">(S278/R278-1)*100</f>
        <v>-3.6212719771826052</v>
      </c>
      <c r="T279" s="204">
        <f t="shared" ref="T279" si="503">(T278/S278-1)*100</f>
        <v>-2.7912898066482228</v>
      </c>
      <c r="U279" s="204">
        <f t="shared" ref="U279" si="504">(U278/T278-1)*100</f>
        <v>-5.1846294445806791</v>
      </c>
    </row>
    <row r="280" spans="1:21" x14ac:dyDescent="0.2">
      <c r="A280" s="122"/>
      <c r="B280"/>
      <c r="C280" s="136"/>
      <c r="D280" s="206"/>
      <c r="E280" s="201"/>
      <c r="F280" s="201"/>
      <c r="G280" s="201"/>
      <c r="H280" s="201"/>
      <c r="I280" s="201"/>
      <c r="J280" s="201"/>
      <c r="K280" s="201"/>
      <c r="L280" s="201"/>
      <c r="M280" s="206"/>
      <c r="N280" s="202"/>
      <c r="O280" s="202"/>
      <c r="P280" s="202"/>
      <c r="Q280" s="202"/>
      <c r="R280" s="202"/>
      <c r="S280" s="202"/>
      <c r="T280" s="202"/>
      <c r="U280" s="202"/>
    </row>
    <row r="281" spans="1:21" s="143" customFormat="1" x14ac:dyDescent="0.2">
      <c r="A281" s="148" t="s">
        <v>20</v>
      </c>
      <c r="C281" s="144"/>
      <c r="D281" s="207"/>
      <c r="E281" s="208"/>
      <c r="F281" s="208"/>
      <c r="G281" s="208"/>
      <c r="H281" s="208"/>
      <c r="I281" s="208"/>
      <c r="J281" s="208"/>
      <c r="K281" s="208"/>
      <c r="L281" s="208"/>
      <c r="M281" s="207"/>
      <c r="N281" s="209"/>
      <c r="O281" s="209"/>
      <c r="P281" s="209"/>
      <c r="Q281" s="209"/>
      <c r="R281" s="209"/>
      <c r="S281" s="209"/>
      <c r="T281" s="209"/>
      <c r="U281" s="209"/>
    </row>
    <row r="282" spans="1:21" s="143" customFormat="1" ht="15" x14ac:dyDescent="0.25">
      <c r="A282" s="146" t="s">
        <v>273</v>
      </c>
      <c r="C282" s="144"/>
      <c r="D282" s="207"/>
      <c r="E282" s="208"/>
      <c r="F282" s="208"/>
      <c r="G282" s="208"/>
      <c r="H282" s="208"/>
      <c r="I282" s="208"/>
      <c r="J282" s="208"/>
      <c r="K282" s="208"/>
      <c r="L282" s="208"/>
      <c r="M282" s="207"/>
      <c r="N282" s="209"/>
      <c r="O282" s="209"/>
      <c r="P282" s="209"/>
      <c r="Q282" s="209"/>
      <c r="R282" s="209"/>
      <c r="S282" s="209"/>
      <c r="T282" s="209"/>
      <c r="U282" s="209"/>
    </row>
    <row r="283" spans="1:21" s="143" customFormat="1" x14ac:dyDescent="0.2">
      <c r="A283" s="149" t="s">
        <v>72</v>
      </c>
      <c r="C283" s="144"/>
      <c r="D283" s="207"/>
      <c r="E283" s="208"/>
      <c r="F283" s="208"/>
      <c r="G283" s="208"/>
      <c r="H283" s="208"/>
      <c r="I283" s="208"/>
      <c r="J283" s="208"/>
      <c r="K283" s="208"/>
      <c r="L283" s="208"/>
      <c r="M283" s="207"/>
      <c r="N283" s="209"/>
      <c r="O283" s="209"/>
      <c r="P283" s="209"/>
      <c r="Q283" s="209"/>
      <c r="R283" s="209"/>
      <c r="S283" s="209"/>
      <c r="T283" s="209"/>
      <c r="U283" s="209"/>
    </row>
    <row r="284" spans="1:21" x14ac:dyDescent="0.2">
      <c r="A284" s="12"/>
      <c r="B284"/>
      <c r="C284" s="136"/>
      <c r="D284" s="206"/>
      <c r="E284" s="201"/>
      <c r="F284" s="201"/>
      <c r="G284" s="201"/>
      <c r="H284" s="201"/>
      <c r="I284" s="201"/>
      <c r="J284" s="201"/>
      <c r="K284" s="201"/>
      <c r="L284" s="201"/>
      <c r="M284" s="206"/>
      <c r="N284" s="202"/>
      <c r="O284" s="202"/>
      <c r="P284" s="202"/>
      <c r="Q284" s="202"/>
      <c r="R284" s="202"/>
      <c r="S284" s="202"/>
      <c r="T284" s="202"/>
      <c r="U284" s="202"/>
    </row>
    <row r="285" spans="1:21" x14ac:dyDescent="0.2">
      <c r="A285" s="85"/>
      <c r="B285"/>
      <c r="C285" s="136"/>
      <c r="D285" s="206"/>
      <c r="E285" s="201"/>
      <c r="F285" s="201"/>
      <c r="G285" s="201"/>
      <c r="H285" s="201"/>
      <c r="I285" s="201"/>
      <c r="J285" s="201"/>
      <c r="K285" s="201"/>
      <c r="L285" s="201"/>
      <c r="M285" s="206"/>
      <c r="N285" s="202"/>
      <c r="O285" s="202"/>
      <c r="P285" s="202"/>
      <c r="Q285" s="202"/>
      <c r="R285" s="202"/>
      <c r="S285" s="202"/>
      <c r="T285" s="202"/>
      <c r="U285" s="202"/>
    </row>
    <row r="286" spans="1:21" x14ac:dyDescent="0.2">
      <c r="A286" s="87" t="s">
        <v>76</v>
      </c>
      <c r="B286"/>
      <c r="C286" s="136"/>
      <c r="D286" s="206"/>
      <c r="E286" s="201"/>
      <c r="F286" s="201"/>
      <c r="G286" s="201"/>
      <c r="H286" s="201"/>
      <c r="I286" s="201"/>
      <c r="J286" s="201"/>
      <c r="K286" s="201"/>
      <c r="L286" s="201"/>
      <c r="M286" s="206"/>
      <c r="N286" s="202"/>
      <c r="O286" s="202"/>
      <c r="P286" s="202"/>
      <c r="Q286" s="202"/>
      <c r="R286" s="202"/>
      <c r="S286" s="202"/>
      <c r="T286" s="202"/>
      <c r="U286" s="202"/>
    </row>
    <row r="287" spans="1:21" ht="22.5" x14ac:dyDescent="0.2">
      <c r="A287" s="97" t="s">
        <v>153</v>
      </c>
      <c r="B287" s="140" t="s">
        <v>274</v>
      </c>
      <c r="C287" s="131">
        <f>[1]!FAMEData($B$5&amp;B287,$B$1,$C$1, 0,"Quarterly", "Across", "No Heading", "Normal")</f>
        <v>0.96988006666666704</v>
      </c>
      <c r="D287" s="200">
        <v>0.991380066666667</v>
      </c>
      <c r="E287" s="201">
        <v>1.00009953333333</v>
      </c>
      <c r="F287" s="201">
        <v>1.001387</v>
      </c>
      <c r="G287" s="201">
        <v>0.98928126666666705</v>
      </c>
      <c r="H287" s="201">
        <v>1.00916038</v>
      </c>
      <c r="I287" s="201">
        <v>1.0127050399999999</v>
      </c>
      <c r="J287" s="201">
        <v>1.0157517199999999</v>
      </c>
      <c r="K287" s="201">
        <v>1.0192385799999999</v>
      </c>
      <c r="L287" s="201">
        <v>1.0214911799999999</v>
      </c>
      <c r="M287" s="200">
        <f>[1]!FAMEData("$eval_opt(""convert("&amp;$B$5&amp;B287&amp;", annual, discrete, average)"" , ""convert automatic off"")", $B$2, $C$2, 0,"annual", "Across", "No Heading", "Normal")</f>
        <v>1.0022256500000022</v>
      </c>
      <c r="N287" s="202">
        <v>1.00425575</v>
      </c>
      <c r="O287" s="202">
        <v>0.9746234999999992</v>
      </c>
      <c r="P287" s="202">
        <v>0.99998204499999932</v>
      </c>
      <c r="Q287" s="202">
        <v>1.0172966299999999</v>
      </c>
      <c r="R287" s="202">
        <v>1.0275362448999998</v>
      </c>
      <c r="S287" s="202">
        <v>1.0360592459</v>
      </c>
      <c r="T287" s="202">
        <v>1.04434891505</v>
      </c>
      <c r="U287" s="202">
        <v>1.0553431077500002</v>
      </c>
    </row>
    <row r="288" spans="1:21" x14ac:dyDescent="0.2">
      <c r="A288" s="88" t="s">
        <v>36</v>
      </c>
      <c r="B288" t="str">
        <f>"annpct(nagpmt'"&amp;B287&amp;")"</f>
        <v>annpct(nagpmt'jindlw)</v>
      </c>
      <c r="C288" s="131">
        <f>[1]!FAMEData(B288,$B$1,$C$1, 0,"Quarterly", "Across", "No Heading", "Normal")</f>
        <v>19.393694623917607</v>
      </c>
      <c r="D288" s="200">
        <v>9.1663010860761034</v>
      </c>
      <c r="E288" s="201">
        <v>3.5647994963748224</v>
      </c>
      <c r="F288" s="201">
        <v>0.51593061137630003</v>
      </c>
      <c r="G288" s="201">
        <v>-4.7486050683573771</v>
      </c>
      <c r="H288" s="201">
        <v>8.2833356323577068</v>
      </c>
      <c r="I288" s="201">
        <v>1.4124136006029666</v>
      </c>
      <c r="J288" s="201">
        <v>1.2088243606628681</v>
      </c>
      <c r="K288" s="201">
        <v>1.3802016893082949</v>
      </c>
      <c r="L288" s="201">
        <v>0.88696746628188061</v>
      </c>
      <c r="M288" s="206"/>
      <c r="N288" s="204">
        <f t="shared" ref="N288" si="505">(N287/M287-1)*100</f>
        <v>0.20255917417377756</v>
      </c>
      <c r="O288" s="204">
        <f t="shared" ref="O288" si="506">(O287/N287-1)*100</f>
        <v>-2.9506676959530242</v>
      </c>
      <c r="P288" s="204">
        <f t="shared" ref="P288" si="507">(P287/O287-1)*100</f>
        <v>2.6018811366645744</v>
      </c>
      <c r="Q288" s="204">
        <f t="shared" ref="Q288" si="508">(Q287/P287-1)*100</f>
        <v>1.7314895888956405</v>
      </c>
      <c r="R288" s="204">
        <f t="shared" ref="R288" si="509">(R287/Q287-1)*100</f>
        <v>1.0065515404292569</v>
      </c>
      <c r="S288" s="204">
        <f t="shared" ref="S288" si="510">(S287/R287-1)*100</f>
        <v>0.82945988935207993</v>
      </c>
      <c r="T288" s="204">
        <f t="shared" ref="T288" si="511">(T287/S287-1)*100</f>
        <v>0.80011535853812266</v>
      </c>
      <c r="U288" s="204">
        <f t="shared" ref="U288" si="512">(U287/T287-1)*100</f>
        <v>1.0527317586645601</v>
      </c>
    </row>
    <row r="289" spans="1:21" x14ac:dyDescent="0.2">
      <c r="A289" s="101"/>
      <c r="B289"/>
      <c r="C289" s="136"/>
      <c r="D289" s="206"/>
      <c r="E289" s="201"/>
      <c r="F289" s="201"/>
      <c r="G289" s="201"/>
      <c r="H289" s="201"/>
      <c r="I289" s="201"/>
      <c r="J289" s="201"/>
      <c r="K289" s="201"/>
      <c r="L289" s="201"/>
      <c r="M289" s="206"/>
      <c r="N289" s="202"/>
      <c r="O289" s="202"/>
      <c r="P289" s="202"/>
      <c r="Q289" s="202"/>
      <c r="R289" s="202"/>
      <c r="S289" s="202"/>
      <c r="T289" s="202"/>
      <c r="U289" s="202"/>
    </row>
    <row r="290" spans="1:21" x14ac:dyDescent="0.2">
      <c r="A290" s="116" t="s">
        <v>82</v>
      </c>
      <c r="B290"/>
      <c r="C290" s="136"/>
      <c r="D290" s="206"/>
      <c r="E290" s="201"/>
      <c r="F290" s="201"/>
      <c r="G290" s="201"/>
      <c r="H290" s="201"/>
      <c r="I290" s="201"/>
      <c r="J290" s="201"/>
      <c r="K290" s="201"/>
      <c r="L290" s="201"/>
      <c r="M290" s="206"/>
      <c r="N290" s="202"/>
      <c r="O290" s="202"/>
      <c r="P290" s="202"/>
      <c r="Q290" s="202"/>
      <c r="R290" s="202"/>
      <c r="S290" s="202"/>
      <c r="T290" s="202"/>
      <c r="U290" s="202"/>
    </row>
    <row r="291" spans="1:21" x14ac:dyDescent="0.2">
      <c r="A291" s="87" t="s">
        <v>80</v>
      </c>
      <c r="B291" s="140" t="s">
        <v>275</v>
      </c>
      <c r="C291" s="131">
        <f>[1]!FAMEData($B$5&amp;B291,$B$1,$C$1, 0,"Quarterly", "Across", "No Heading", "Normal")</f>
        <v>62.857073450411903</v>
      </c>
      <c r="D291" s="200">
        <v>62.503797027044001</v>
      </c>
      <c r="E291" s="201">
        <v>61.918590091145603</v>
      </c>
      <c r="F291" s="201">
        <v>62.9883210903213</v>
      </c>
      <c r="G291" s="201">
        <v>63.846112188190297</v>
      </c>
      <c r="H291" s="201">
        <v>65</v>
      </c>
      <c r="I291" s="201">
        <v>65</v>
      </c>
      <c r="J291" s="201">
        <v>65</v>
      </c>
      <c r="K291" s="201">
        <v>64.967500000000001</v>
      </c>
      <c r="L291" s="201">
        <v>64.935016250000004</v>
      </c>
      <c r="M291" s="200">
        <f>[1]!FAMEData("$eval_opt(""convert("&amp;$B$5&amp;B291&amp;", annual, discrete, average)"" , ""convert automatic off"")", $B$2, $C$2, 0,"annual", "Across", "No Heading", "Normal")</f>
        <v>73.029320304774103</v>
      </c>
      <c r="N291" s="202">
        <v>67.17170525309659</v>
      </c>
      <c r="O291" s="202">
        <v>63.08486273268835</v>
      </c>
      <c r="P291" s="202">
        <v>63.4382558424143</v>
      </c>
      <c r="Q291" s="202">
        <v>64.975629062500005</v>
      </c>
      <c r="R291" s="202">
        <v>64.853888053927591</v>
      </c>
      <c r="S291" s="202">
        <v>64.724277526228974</v>
      </c>
      <c r="T291" s="202">
        <v>64.594926025234699</v>
      </c>
      <c r="U291" s="202">
        <v>64.401376873826365</v>
      </c>
    </row>
    <row r="292" spans="1:21" x14ac:dyDescent="0.2">
      <c r="A292" s="87"/>
      <c r="B292" s="140"/>
      <c r="C292" s="141"/>
      <c r="D292" s="206"/>
      <c r="E292" s="201"/>
      <c r="F292" s="201"/>
      <c r="G292" s="201"/>
      <c r="H292" s="201"/>
      <c r="I292" s="201"/>
      <c r="J292" s="201"/>
      <c r="K292" s="201"/>
      <c r="L292" s="201"/>
      <c r="M292" s="206"/>
      <c r="N292" s="202"/>
      <c r="O292" s="202"/>
      <c r="P292" s="202"/>
      <c r="Q292" s="202"/>
      <c r="R292" s="202"/>
      <c r="S292" s="202"/>
      <c r="T292" s="202"/>
      <c r="U292" s="202"/>
    </row>
    <row r="293" spans="1:21" x14ac:dyDescent="0.2">
      <c r="A293" s="87" t="s">
        <v>83</v>
      </c>
      <c r="B293" s="140" t="s">
        <v>253</v>
      </c>
      <c r="C293" s="131">
        <f>[1]!FAMEData($B$5&amp;B293,$B$1,$C$1, 0,"Quarterly", "Across", "No Heading", "Normal")</f>
        <v>982.50733470972318</v>
      </c>
      <c r="D293" s="200">
        <v>971.91507242198963</v>
      </c>
      <c r="E293" s="201">
        <v>969.6444838379814</v>
      </c>
      <c r="F293" s="201">
        <v>987.43569481923862</v>
      </c>
      <c r="G293" s="201">
        <v>1045.8757985997327</v>
      </c>
      <c r="H293" s="201">
        <v>1102.2909501495333</v>
      </c>
      <c r="I293" s="201">
        <v>1160.4867637932362</v>
      </c>
      <c r="J293" s="201">
        <v>1196.4200542286701</v>
      </c>
      <c r="K293" s="201">
        <v>1183.2563485575058</v>
      </c>
      <c r="L293" s="201">
        <v>1173.3651995547741</v>
      </c>
      <c r="M293" s="200">
        <f>[1]!FAMEData("$eval_opt(""convert("&amp;$B$5&amp;B293&amp;", annual, discrete, average)"" , ""convert automatic off"")", $B$2, $C$2, 0,"annual", "Across", "No Heading", "Normal")</f>
        <v>971.58355534426619</v>
      </c>
      <c r="N293" s="202">
        <v>1021.1970708350659</v>
      </c>
      <c r="O293" s="202">
        <v>987.19592000044895</v>
      </c>
      <c r="P293" s="202">
        <v>1026.3117318516215</v>
      </c>
      <c r="Q293" s="202">
        <v>1178.3820915335466</v>
      </c>
      <c r="R293" s="202">
        <v>1131.3605264637461</v>
      </c>
      <c r="S293" s="202">
        <v>1063.2495817522426</v>
      </c>
      <c r="T293" s="202">
        <v>1019.5198996929853</v>
      </c>
      <c r="U293" s="202">
        <v>1000.1806031361506</v>
      </c>
    </row>
    <row r="294" spans="1:21" x14ac:dyDescent="0.2">
      <c r="A294" s="101"/>
      <c r="B294"/>
      <c r="C294" s="136"/>
      <c r="D294" s="206"/>
      <c r="E294" s="201"/>
      <c r="F294" s="201"/>
      <c r="G294" s="201"/>
      <c r="H294" s="201"/>
      <c r="I294" s="201"/>
      <c r="J294" s="201"/>
      <c r="K294" s="201"/>
      <c r="L294" s="201"/>
      <c r="M294" s="206"/>
      <c r="N294" s="202"/>
      <c r="O294" s="202"/>
      <c r="P294" s="202"/>
      <c r="Q294" s="202"/>
      <c r="R294" s="202"/>
      <c r="S294" s="202"/>
      <c r="T294" s="202"/>
      <c r="U294" s="202"/>
    </row>
    <row r="295" spans="1:21" x14ac:dyDescent="0.2">
      <c r="A295" s="116" t="s">
        <v>61</v>
      </c>
      <c r="B295"/>
      <c r="C295" s="136"/>
      <c r="D295" s="206"/>
      <c r="E295" s="201"/>
      <c r="F295" s="201"/>
      <c r="G295" s="201"/>
      <c r="H295" s="201"/>
      <c r="I295" s="201"/>
      <c r="J295" s="201"/>
      <c r="K295" s="201"/>
      <c r="L295" s="201"/>
      <c r="M295" s="206"/>
      <c r="N295" s="202"/>
      <c r="O295" s="202"/>
      <c r="P295" s="202"/>
      <c r="Q295" s="202"/>
      <c r="R295" s="202"/>
      <c r="S295" s="202"/>
      <c r="T295" s="202"/>
      <c r="U295" s="202"/>
    </row>
    <row r="296" spans="1:21" x14ac:dyDescent="0.2">
      <c r="A296" s="87" t="s">
        <v>257</v>
      </c>
      <c r="B296" s="140" t="s">
        <v>276</v>
      </c>
      <c r="C296" s="131">
        <f>[1]!FAMEData($B$5&amp;B296,$B$1,$C$1, 0,"Quarterly", "Across", "No Heading", "Normal")</f>
        <v>57.763299109553301</v>
      </c>
      <c r="D296" s="200">
        <v>65.842891290191403</v>
      </c>
      <c r="E296" s="201">
        <v>55.607699553778602</v>
      </c>
      <c r="F296" s="201">
        <v>61.779136831595899</v>
      </c>
      <c r="G296" s="201">
        <v>70.905080820931403</v>
      </c>
      <c r="H296" s="201">
        <v>65.595424699999995</v>
      </c>
      <c r="I296" s="201">
        <v>65.825827599999997</v>
      </c>
      <c r="J296" s="201">
        <v>66.023861800000006</v>
      </c>
      <c r="K296" s="201">
        <v>66.217382446149998</v>
      </c>
      <c r="L296" s="201">
        <v>66.3305463725317</v>
      </c>
      <c r="M296" s="200">
        <f>[1]!FAMEData("$eval_opt(""convert("&amp;$B$5&amp;B296&amp;", annual, discrete, sum)"" , ""convert automatic off"")", $B$2, $C$2, 0,"annual", "Across", "No Heading", "Normal")</f>
        <v>335.62615137158849</v>
      </c>
      <c r="N296" s="201">
        <v>266.2411737971662</v>
      </c>
      <c r="O296" s="201">
        <v>242.72922227773023</v>
      </c>
      <c r="P296" s="201">
        <v>253.88734190630589</v>
      </c>
      <c r="Q296" s="201">
        <v>264.39761821868171</v>
      </c>
      <c r="R296" s="201">
        <v>266.5584830170975</v>
      </c>
      <c r="S296" s="201">
        <v>268.23242737456042</v>
      </c>
      <c r="T296" s="201">
        <v>269.8381864565107</v>
      </c>
      <c r="U296" s="201">
        <v>271.86133972360471</v>
      </c>
    </row>
    <row r="297" spans="1:21" x14ac:dyDescent="0.2">
      <c r="A297" s="88" t="s">
        <v>36</v>
      </c>
      <c r="B297" t="str">
        <f>"annpct(nagpmt'"&amp;B296&amp;")"</f>
        <v>annpct(nagpmt'prwapc_lw_nam)</v>
      </c>
      <c r="C297" s="131">
        <f>[1]!FAMEData(B297,$B$1,$C$1, 0,"Quarterly", "Across", "No Heading", "Normal")</f>
        <v>46.681213401429275</v>
      </c>
      <c r="D297" s="200">
        <v>68.821445542098616</v>
      </c>
      <c r="E297" s="201">
        <v>-49.125032739348114</v>
      </c>
      <c r="F297" s="201">
        <v>52.344797660589514</v>
      </c>
      <c r="G297" s="201">
        <v>73.517020259056679</v>
      </c>
      <c r="H297" s="201">
        <v>-26.753855821633227</v>
      </c>
      <c r="I297" s="201">
        <v>1.4124136006030563</v>
      </c>
      <c r="J297" s="201">
        <v>1.2088243606629578</v>
      </c>
      <c r="K297" s="201">
        <v>1.1775933055484364</v>
      </c>
      <c r="L297" s="201">
        <v>0.68534481136348735</v>
      </c>
      <c r="M297" s="200"/>
      <c r="N297" s="204">
        <f>(N296/M296-1)*100</f>
        <v>-20.6732929751957</v>
      </c>
      <c r="O297" s="204">
        <f t="shared" ref="O297" si="513">(O296/N296-1)*100</f>
        <v>-8.8310726639705841</v>
      </c>
      <c r="P297" s="204">
        <f t="shared" ref="P297" si="514">(P296/O296-1)*100</f>
        <v>4.5969412021633627</v>
      </c>
      <c r="Q297" s="204">
        <f t="shared" ref="Q297" si="515">(Q296/P296-1)*100</f>
        <v>4.1397401829723846</v>
      </c>
      <c r="R297" s="204">
        <f t="shared" ref="R297" si="516">(R296/Q296-1)*100</f>
        <v>0.81727846603691923</v>
      </c>
      <c r="S297" s="204">
        <f t="shared" ref="S297" si="517">(S296/R296-1)*100</f>
        <v>0.62798390001175264</v>
      </c>
      <c r="T297" s="204">
        <f t="shared" ref="T297" si="518">(T296/S296-1)*100</f>
        <v>0.59864465220231811</v>
      </c>
      <c r="U297" s="204">
        <f t="shared" ref="U297" si="519">(U296/T296-1)*100</f>
        <v>0.74976536629669521</v>
      </c>
    </row>
    <row r="298" spans="1:21" x14ac:dyDescent="0.2">
      <c r="A298" s="101"/>
      <c r="B298"/>
      <c r="C298" s="136"/>
      <c r="D298" s="206"/>
      <c r="E298" s="201"/>
      <c r="F298" s="201"/>
      <c r="G298" s="201"/>
      <c r="H298" s="201"/>
      <c r="I298" s="201"/>
      <c r="J298" s="201"/>
      <c r="K298" s="201"/>
      <c r="L298" s="201"/>
      <c r="M298" s="206"/>
      <c r="N298" s="202"/>
      <c r="O298" s="202"/>
      <c r="P298" s="202"/>
      <c r="Q298" s="202"/>
      <c r="R298" s="202"/>
      <c r="S298" s="202"/>
      <c r="T298" s="202"/>
      <c r="U298" s="202"/>
    </row>
    <row r="299" spans="1:21" x14ac:dyDescent="0.2">
      <c r="A299" s="88" t="s">
        <v>63</v>
      </c>
      <c r="B299" s="140" t="s">
        <v>277</v>
      </c>
      <c r="C299" s="131">
        <f>[1]!FAMEData($B$5&amp;B299,$B$1,$C$1, 0,"Quarterly", "Across", "No Heading", "Normal")</f>
        <v>47.349907356539902</v>
      </c>
      <c r="D299" s="200">
        <v>55.6822811055305</v>
      </c>
      <c r="E299" s="201">
        <v>45.194418719751802</v>
      </c>
      <c r="F299" s="201">
        <v>47.089096674748198</v>
      </c>
      <c r="G299" s="201">
        <v>57.867836943368197</v>
      </c>
      <c r="H299" s="201">
        <v>53.644506756659503</v>
      </c>
      <c r="I299" s="201">
        <v>53.820591327968302</v>
      </c>
      <c r="J299" s="201">
        <v>53.970115990792102</v>
      </c>
      <c r="K299" s="201">
        <v>54.115863321438397</v>
      </c>
      <c r="L299" s="201">
        <v>54.195867497707901</v>
      </c>
      <c r="M299" s="200">
        <f>[1]!FAMEData("$eval_opt(""convert("&amp;$B$5&amp;B299&amp;", annual, discrete, sum)"" , ""convert automatic off"")", $B$2, $C$2, 0,"annual", "Across", "No Heading", "Normal")</f>
        <v>279.32741217293972</v>
      </c>
      <c r="N299" s="201">
        <v>208.3217984695365</v>
      </c>
      <c r="O299" s="201">
        <v>198.99173652638953</v>
      </c>
      <c r="P299" s="201">
        <v>203.79585909452769</v>
      </c>
      <c r="Q299" s="201">
        <v>216.10243813790672</v>
      </c>
      <c r="R299" s="201">
        <v>217.66782098343589</v>
      </c>
      <c r="S299" s="201">
        <v>218.83175959177839</v>
      </c>
      <c r="T299" s="201">
        <v>219.93659219730961</v>
      </c>
      <c r="U299" s="201">
        <v>217.96425975025181</v>
      </c>
    </row>
    <row r="300" spans="1:21" x14ac:dyDescent="0.2">
      <c r="A300" s="93" t="s">
        <v>36</v>
      </c>
      <c r="B300" t="str">
        <f>"annpct(nagpmt'"&amp;B299&amp;")"</f>
        <v>annpct(nagpmt'cfsapc_lw_nam)</v>
      </c>
      <c r="C300" s="131">
        <f>[1]!FAMEData(B300,$B$1,$C$1, 0,"Quarterly", "Across", "No Heading", "Normal")</f>
        <v>47.999971380117216</v>
      </c>
      <c r="D300" s="200">
        <v>91.245638459903262</v>
      </c>
      <c r="E300" s="201">
        <v>-56.601857052354198</v>
      </c>
      <c r="F300" s="201">
        <v>17.853427461414014</v>
      </c>
      <c r="G300" s="201">
        <v>128.06968304066459</v>
      </c>
      <c r="H300" s="201">
        <v>-26.14973984431963</v>
      </c>
      <c r="I300" s="201">
        <v>1.3194525205413943</v>
      </c>
      <c r="J300" s="201">
        <v>1.1159218386607705</v>
      </c>
      <c r="K300" s="201">
        <v>1.0845912169409193</v>
      </c>
      <c r="L300" s="201">
        <v>0.59266737659194302</v>
      </c>
      <c r="M300" s="200"/>
      <c r="N300" s="204">
        <f>(N299/M299-1)*100</f>
        <v>-25.420209621045565</v>
      </c>
      <c r="O300" s="204">
        <f t="shared" ref="O300" si="520">(O299/N299-1)*100</f>
        <v>-4.4786777052096767</v>
      </c>
      <c r="P300" s="204">
        <f t="shared" ref="P300" si="521">(P299/O299-1)*100</f>
        <v>2.4142321947630441</v>
      </c>
      <c r="Q300" s="204">
        <f t="shared" ref="Q300" si="522">(Q299/P299-1)*100</f>
        <v>6.0386796366018514</v>
      </c>
      <c r="R300" s="204">
        <f t="shared" ref="R300" si="523">(R299/Q299-1)*100</f>
        <v>0.72437074704831961</v>
      </c>
      <c r="S300" s="204">
        <f t="shared" ref="S300" si="524">(S299/R299-1)*100</f>
        <v>0.53473159380370561</v>
      </c>
      <c r="T300" s="204">
        <f t="shared" ref="T300" si="525">(T299/S299-1)*100</f>
        <v>0.50487763183564294</v>
      </c>
      <c r="U300" s="204">
        <f t="shared" ref="U300" si="526">(U299/T299-1)*100</f>
        <v>-0.89677321420364997</v>
      </c>
    </row>
    <row r="301" spans="1:21" x14ac:dyDescent="0.2">
      <c r="A301" s="88"/>
      <c r="B301"/>
      <c r="C301" s="136"/>
      <c r="D301" s="206"/>
      <c r="E301" s="201"/>
      <c r="F301" s="201"/>
      <c r="G301" s="201"/>
      <c r="H301" s="201"/>
      <c r="I301" s="201"/>
      <c r="J301" s="201"/>
      <c r="K301" s="201"/>
      <c r="L301" s="201"/>
      <c r="M301" s="206"/>
      <c r="N301" s="202"/>
      <c r="O301" s="202"/>
      <c r="P301" s="202"/>
      <c r="Q301" s="202"/>
      <c r="R301" s="202"/>
      <c r="S301" s="202"/>
      <c r="T301" s="202"/>
      <c r="U301" s="202"/>
    </row>
    <row r="302" spans="1:21" x14ac:dyDescent="0.2">
      <c r="A302" s="88" t="s">
        <v>62</v>
      </c>
      <c r="B302" s="140" t="s">
        <v>278</v>
      </c>
      <c r="C302" s="131">
        <f>[1]!FAMEData($B$5&amp;B302,$B$1,$C$1, 0,"Quarterly", "Across", "No Heading", "Normal")</f>
        <v>9.4025351249539906</v>
      </c>
      <c r="D302" s="200">
        <v>9.2194723606348195</v>
      </c>
      <c r="E302" s="201">
        <v>9.4009921187024297</v>
      </c>
      <c r="F302" s="201">
        <v>13.3201963455877</v>
      </c>
      <c r="G302" s="201">
        <v>12.0329738532325</v>
      </c>
      <c r="H302" s="201">
        <v>11.020577664626799</v>
      </c>
      <c r="I302" s="201">
        <v>11.0703465580205</v>
      </c>
      <c r="J302" s="201">
        <v>11.114754875578299</v>
      </c>
      <c r="K302" s="201">
        <v>11.158480347566799</v>
      </c>
      <c r="L302" s="201">
        <v>11.188727474117799</v>
      </c>
      <c r="M302" s="200">
        <f>[1]!FAMEData("$eval_opt(""convert("&amp;$B$5&amp;B302&amp;", annual, discrete, sum)"" , ""convert automatic off"")", $B$2, $C$2, 0,"annual", "Across", "No Heading", "Normal")</f>
        <v>48.863014117024107</v>
      </c>
      <c r="N302" s="201">
        <v>50.810859780669205</v>
      </c>
      <c r="O302" s="201">
        <v>39.141341473765991</v>
      </c>
      <c r="P302" s="201">
        <v>45.774739982149427</v>
      </c>
      <c r="Q302" s="201">
        <v>44.532309255283394</v>
      </c>
      <c r="R302" s="201">
        <v>45.0760781527879</v>
      </c>
      <c r="S302" s="201">
        <v>45.540828892899405</v>
      </c>
      <c r="T302" s="201">
        <v>45.997005281839996</v>
      </c>
      <c r="U302" s="201">
        <v>47.032401267148998</v>
      </c>
    </row>
    <row r="303" spans="1:21" x14ac:dyDescent="0.2">
      <c r="A303" s="93" t="s">
        <v>36</v>
      </c>
      <c r="B303" t="str">
        <f>"annpct(nagpmt'"&amp;B302&amp;")"</f>
        <v>annpct(nagpmt'cmeapc_lw_nam)</v>
      </c>
      <c r="C303" s="131">
        <f>[1]!FAMEData(B303,$B$1,$C$1, 0,"Quarterly", "Across", "No Heading", "Normal")</f>
        <v>29.975907676964603</v>
      </c>
      <c r="D303" s="200">
        <v>-7.5633051070570128</v>
      </c>
      <c r="E303" s="201">
        <v>8.1111501607873873</v>
      </c>
      <c r="F303" s="201">
        <v>303.03963042852894</v>
      </c>
      <c r="G303" s="201">
        <v>-33.403809683026772</v>
      </c>
      <c r="H303" s="201">
        <v>-29.640046154375689</v>
      </c>
      <c r="I303" s="201">
        <v>1.8186721352378161</v>
      </c>
      <c r="J303" s="201">
        <v>1.6142673159885164</v>
      </c>
      <c r="K303" s="201">
        <v>1.5829111491400927</v>
      </c>
      <c r="L303" s="201">
        <v>1.0886907055197592</v>
      </c>
      <c r="M303" s="200"/>
      <c r="N303" s="204">
        <f>(N302/M302-1)*100</f>
        <v>3.9863395634581966</v>
      </c>
      <c r="O303" s="204">
        <f t="shared" ref="O303" si="527">(O302/N302-1)*100</f>
        <v>-22.96658304401068</v>
      </c>
      <c r="P303" s="204">
        <f t="shared" ref="P303" si="528">(P302/O302-1)*100</f>
        <v>16.947294749285469</v>
      </c>
      <c r="Q303" s="204">
        <f t="shared" ref="Q303" si="529">(Q302/P302-1)*100</f>
        <v>-2.7142278194273506</v>
      </c>
      <c r="R303" s="204">
        <f t="shared" ref="R303" si="530">(R302/Q302-1)*100</f>
        <v>1.2210660228449521</v>
      </c>
      <c r="S303" s="204">
        <f t="shared" ref="S303" si="531">(S302/R302-1)*100</f>
        <v>1.0310363260446209</v>
      </c>
      <c r="T303" s="204">
        <f t="shared" ref="T303" si="532">(T302/S302-1)*100</f>
        <v>1.0016866184263007</v>
      </c>
      <c r="U303" s="204">
        <f t="shared" ref="U303" si="533">(U302/T302-1)*100</f>
        <v>2.2510073839911104</v>
      </c>
    </row>
    <row r="304" spans="1:21" x14ac:dyDescent="0.2">
      <c r="A304" s="88"/>
      <c r="B304"/>
      <c r="C304" s="136"/>
      <c r="D304" s="206"/>
      <c r="E304" s="201"/>
      <c r="F304" s="201"/>
      <c r="G304" s="201"/>
      <c r="H304" s="201"/>
      <c r="I304" s="201"/>
      <c r="J304" s="201"/>
      <c r="K304" s="201"/>
      <c r="L304" s="201"/>
      <c r="M304" s="206"/>
      <c r="N304" s="202"/>
      <c r="O304" s="202"/>
      <c r="P304" s="202"/>
      <c r="Q304" s="202"/>
      <c r="R304" s="202"/>
      <c r="S304" s="202"/>
      <c r="T304" s="202"/>
      <c r="U304" s="202"/>
    </row>
    <row r="305" spans="1:21" x14ac:dyDescent="0.2">
      <c r="A305" s="88" t="s">
        <v>64</v>
      </c>
      <c r="B305" s="140" t="s">
        <v>279</v>
      </c>
      <c r="C305" s="131">
        <f>[1]!FAMEData($B$5&amp;B305,$B$1,$C$1, 0,"Quarterly", "Across", "No Heading", "Normal")</f>
        <v>0.800719378364529</v>
      </c>
      <c r="D305" s="200">
        <v>0.73234181022637801</v>
      </c>
      <c r="E305" s="201">
        <v>0.76938871819476695</v>
      </c>
      <c r="F305" s="201">
        <v>1.0864214050946801</v>
      </c>
      <c r="G305" s="201">
        <v>0.79380237863409098</v>
      </c>
      <c r="H305" s="201">
        <v>0.73582799932836696</v>
      </c>
      <c r="I305" s="201">
        <v>0.73988940879738097</v>
      </c>
      <c r="J305" s="201">
        <v>0.74359956525437498</v>
      </c>
      <c r="K305" s="201">
        <v>0.74727066681274201</v>
      </c>
      <c r="L305" s="201">
        <v>0.750044830018475</v>
      </c>
      <c r="M305" s="200">
        <f>[1]!FAMEData("$eval_opt(""convert("&amp;$B$5&amp;B305&amp;", annual, discrete, sum)"" , ""convert automatic off"")", $B$2, $C$2, 0,"annual", "Across", "No Heading", "Normal")</f>
        <v>5.9329096498927498</v>
      </c>
      <c r="N305" s="201">
        <v>5.6329390584826395</v>
      </c>
      <c r="O305" s="201">
        <v>3.595095741206606</v>
      </c>
      <c r="P305" s="201">
        <v>3.3854405012519049</v>
      </c>
      <c r="Q305" s="201">
        <v>2.9808044708829735</v>
      </c>
      <c r="R305" s="201">
        <v>3.0292742959859291</v>
      </c>
      <c r="S305" s="201">
        <v>3.0727534171713904</v>
      </c>
      <c r="T305" s="201">
        <v>3.1159544403177302</v>
      </c>
      <c r="U305" s="201">
        <v>4.3497814355776807</v>
      </c>
    </row>
    <row r="306" spans="1:21" x14ac:dyDescent="0.2">
      <c r="A306" s="93" t="s">
        <v>36</v>
      </c>
      <c r="B306" t="str">
        <f>"annpct(nagpmt'"&amp;B305&amp;")"</f>
        <v>annpct(nagpmt'ufsapc_lw_nam)</v>
      </c>
      <c r="C306" s="131">
        <f>[1]!FAMEData(B306,$B$1,$C$1, 0,"Quarterly", "Across", "No Heading", "Normal")</f>
        <v>211.1561022955876</v>
      </c>
      <c r="D306" s="200">
        <v>-30.026441493869399</v>
      </c>
      <c r="E306" s="201">
        <v>21.822620815555123</v>
      </c>
      <c r="F306" s="201">
        <v>297.56669857279508</v>
      </c>
      <c r="G306" s="201">
        <v>-71.499247344597421</v>
      </c>
      <c r="H306" s="201">
        <v>-26.166126415697626</v>
      </c>
      <c r="I306" s="201">
        <v>2.2261500541543837</v>
      </c>
      <c r="J306" s="201">
        <v>2.0209272076346618</v>
      </c>
      <c r="K306" s="201">
        <v>1.9894455535342754</v>
      </c>
      <c r="L306" s="201">
        <v>1.4932472416714573</v>
      </c>
      <c r="M306" s="200"/>
      <c r="N306" s="204">
        <f>(N305/M305-1)*100</f>
        <v>-5.056045163531742</v>
      </c>
      <c r="O306" s="204">
        <f t="shared" ref="O306" si="534">(O305/N305-1)*100</f>
        <v>-36.177265475777631</v>
      </c>
      <c r="P306" s="204">
        <f t="shared" ref="P306" si="535">(P305/O305-1)*100</f>
        <v>-5.8317011575423461</v>
      </c>
      <c r="Q306" s="204">
        <f t="shared" ref="Q306" si="536">(Q305/P305-1)*100</f>
        <v>-11.952241671927199</v>
      </c>
      <c r="R306" s="204">
        <f t="shared" ref="R306" si="537">(R305/Q305-1)*100</f>
        <v>1.6260652309273427</v>
      </c>
      <c r="S306" s="204">
        <f t="shared" ref="S306" si="538">(S305/R305-1)*100</f>
        <v>1.4352982575092321</v>
      </c>
      <c r="T306" s="204">
        <f t="shared" ref="T306" si="539">(T305/S305-1)*100</f>
        <v>1.4059384949316245</v>
      </c>
      <c r="U306" s="204">
        <f t="shared" ref="U306" si="540">(U305/T305-1)*100</f>
        <v>39.597080730555831</v>
      </c>
    </row>
    <row r="307" spans="1:21" x14ac:dyDescent="0.2">
      <c r="A307" s="88"/>
      <c r="B307"/>
      <c r="C307" s="136"/>
      <c r="D307" s="206"/>
      <c r="E307" s="201"/>
      <c r="F307" s="201"/>
      <c r="G307" s="201"/>
      <c r="H307" s="201"/>
      <c r="I307" s="201"/>
      <c r="J307" s="201"/>
      <c r="K307" s="201"/>
      <c r="L307" s="201"/>
      <c r="M307" s="206"/>
      <c r="N307" s="202"/>
      <c r="O307" s="202"/>
      <c r="P307" s="202"/>
      <c r="Q307" s="202"/>
      <c r="R307" s="202"/>
      <c r="S307" s="202"/>
      <c r="T307" s="202"/>
      <c r="U307" s="202"/>
    </row>
    <row r="308" spans="1:21" x14ac:dyDescent="0.2">
      <c r="A308" s="88" t="s">
        <v>65</v>
      </c>
      <c r="B308" s="140" t="s">
        <v>280</v>
      </c>
      <c r="C308" s="131">
        <f>[1]!FAMEData($B$5&amp;B308,$B$1,$C$1, 0,"Quarterly", "Across", "No Heading", "Normal")</f>
        <v>0.210137249694865</v>
      </c>
      <c r="D308" s="200">
        <v>0.208796013799673</v>
      </c>
      <c r="E308" s="201">
        <v>0.242899997129569</v>
      </c>
      <c r="F308" s="201">
        <v>0.28342240616537301</v>
      </c>
      <c r="G308" s="201">
        <v>0.21046764569670601</v>
      </c>
      <c r="H308" s="201">
        <v>0.19451227938531701</v>
      </c>
      <c r="I308" s="201">
        <v>0.19500030521384801</v>
      </c>
      <c r="J308" s="201">
        <v>0.19539136837520801</v>
      </c>
      <c r="K308" s="201">
        <v>0.19576811033206401</v>
      </c>
      <c r="L308" s="201">
        <v>0.195906570687429</v>
      </c>
      <c r="M308" s="200">
        <f>[1]!FAMEData("$eval_opt(""convert("&amp;$B$5&amp;B308&amp;", annual, discrete, sum)"" , ""convert automatic off"")", $B$2, $C$2, 0,"annual", "Across", "No Heading", "Normal")</f>
        <v>1.5028154317320881</v>
      </c>
      <c r="N308" s="201">
        <v>1.4755764884777691</v>
      </c>
      <c r="O308" s="201">
        <v>1.001048536368069</v>
      </c>
      <c r="P308" s="201">
        <v>0.93130232837696514</v>
      </c>
      <c r="Q308" s="201">
        <v>0.78206635460854901</v>
      </c>
      <c r="R308" s="201">
        <v>0.78530958488771607</v>
      </c>
      <c r="S308" s="201">
        <v>0.78708547271129303</v>
      </c>
      <c r="T308" s="201">
        <v>0.78863453704355702</v>
      </c>
      <c r="U308" s="201">
        <v>2.5148972706262658</v>
      </c>
    </row>
    <row r="309" spans="1:21" x14ac:dyDescent="0.2">
      <c r="A309" s="93" t="s">
        <v>36</v>
      </c>
      <c r="B309" t="str">
        <f>"annpct(nagpmt'"&amp;B308&amp;")"</f>
        <v>annpct(nagpmt'umeapc_lw_nam)</v>
      </c>
      <c r="C309" s="131">
        <f>[1]!FAMEData(B309,$B$1,$C$1, 0,"Quarterly", "Across", "No Heading", "Normal")</f>
        <v>289.20473203092752</v>
      </c>
      <c r="D309" s="200">
        <v>-2.5287272170905899</v>
      </c>
      <c r="E309" s="201">
        <v>83.156032000325624</v>
      </c>
      <c r="F309" s="201">
        <v>85.364551301828257</v>
      </c>
      <c r="G309" s="201">
        <v>-69.590824207099729</v>
      </c>
      <c r="H309" s="201">
        <v>-27.046401214392539</v>
      </c>
      <c r="I309" s="201">
        <v>1.0073720151331633</v>
      </c>
      <c r="J309" s="201">
        <v>0.80459591143268261</v>
      </c>
      <c r="K309" s="201">
        <v>0.77348959327682543</v>
      </c>
      <c r="L309" s="201">
        <v>0.28320714154543197</v>
      </c>
      <c r="M309" s="200"/>
      <c r="N309" s="204">
        <f>(N308/M308-1)*100</f>
        <v>-1.8125275186271161</v>
      </c>
      <c r="O309" s="204">
        <f t="shared" ref="O309" si="541">(O308/N308-1)*100</f>
        <v>-32.158817642806945</v>
      </c>
      <c r="P309" s="204">
        <f t="shared" ref="P309" si="542">(P308/O308-1)*100</f>
        <v>-6.9673153156141643</v>
      </c>
      <c r="Q309" s="204">
        <f t="shared" ref="Q309" si="543">(Q308/P308-1)*100</f>
        <v>-16.024439027066361</v>
      </c>
      <c r="R309" s="204">
        <f t="shared" ref="R309" si="544">(R308/Q308-1)*100</f>
        <v>0.41470014149762591</v>
      </c>
      <c r="S309" s="204">
        <f t="shared" ref="S309" si="545">(S308/R308-1)*100</f>
        <v>0.22613856468221005</v>
      </c>
      <c r="T309" s="204">
        <f t="shared" ref="T309" si="546">(T308/S308-1)*100</f>
        <v>0.19681017957653424</v>
      </c>
      <c r="U309" s="204">
        <f t="shared" ref="U309" si="547">(U308/T308-1)*100</f>
        <v>218.89261153260469</v>
      </c>
    </row>
    <row r="310" spans="1:21" x14ac:dyDescent="0.2">
      <c r="A310" s="122"/>
      <c r="B310"/>
      <c r="C310" s="136"/>
      <c r="D310" s="206"/>
      <c r="E310" s="201"/>
      <c r="F310" s="201"/>
      <c r="G310" s="201"/>
      <c r="H310" s="201"/>
      <c r="I310" s="201"/>
      <c r="J310" s="201"/>
      <c r="K310" s="201"/>
      <c r="L310" s="201"/>
      <c r="M310" s="206"/>
      <c r="N310" s="202"/>
      <c r="O310" s="202"/>
      <c r="P310" s="202"/>
      <c r="Q310" s="202"/>
      <c r="R310" s="202"/>
      <c r="S310" s="202"/>
      <c r="T310" s="202"/>
      <c r="U310" s="202"/>
    </row>
    <row r="311" spans="1:21" s="143" customFormat="1" x14ac:dyDescent="0.2">
      <c r="A311" s="148" t="s">
        <v>19</v>
      </c>
      <c r="C311" s="144"/>
      <c r="D311" s="207"/>
      <c r="E311" s="208"/>
      <c r="F311" s="208"/>
      <c r="G311" s="208"/>
      <c r="H311" s="208"/>
      <c r="I311" s="208"/>
      <c r="J311" s="208"/>
      <c r="K311" s="208"/>
      <c r="L311" s="208"/>
      <c r="M311" s="207"/>
      <c r="N311" s="209"/>
      <c r="O311" s="209"/>
      <c r="P311" s="209"/>
      <c r="Q311" s="209"/>
      <c r="R311" s="209"/>
      <c r="S311" s="209"/>
      <c r="T311" s="209"/>
      <c r="U311" s="209"/>
    </row>
    <row r="312" spans="1:21" s="143" customFormat="1" ht="15" x14ac:dyDescent="0.25">
      <c r="A312" s="146" t="s">
        <v>281</v>
      </c>
      <c r="C312" s="144"/>
      <c r="D312" s="207"/>
      <c r="E312" s="208"/>
      <c r="F312" s="208"/>
      <c r="G312" s="208"/>
      <c r="H312" s="208"/>
      <c r="I312" s="208"/>
      <c r="J312" s="208"/>
      <c r="K312" s="208"/>
      <c r="L312" s="208"/>
      <c r="M312" s="207"/>
      <c r="N312" s="209"/>
      <c r="O312" s="209"/>
      <c r="P312" s="209"/>
      <c r="Q312" s="209"/>
      <c r="R312" s="209"/>
      <c r="S312" s="209"/>
      <c r="T312" s="209"/>
      <c r="U312" s="209"/>
    </row>
    <row r="313" spans="1:21" s="143" customFormat="1" x14ac:dyDescent="0.2">
      <c r="A313" s="149" t="s">
        <v>72</v>
      </c>
      <c r="C313" s="144"/>
      <c r="D313" s="207"/>
      <c r="E313" s="208"/>
      <c r="F313" s="208"/>
      <c r="G313" s="208"/>
      <c r="H313" s="208"/>
      <c r="I313" s="208"/>
      <c r="J313" s="208"/>
      <c r="K313" s="208"/>
      <c r="L313" s="208"/>
      <c r="M313" s="207"/>
      <c r="N313" s="209"/>
      <c r="O313" s="209"/>
      <c r="P313" s="209"/>
      <c r="Q313" s="209"/>
      <c r="R313" s="209"/>
      <c r="S313" s="209"/>
      <c r="T313" s="209"/>
      <c r="U313" s="209"/>
    </row>
    <row r="314" spans="1:21" x14ac:dyDescent="0.2">
      <c r="A314" s="12"/>
      <c r="B314"/>
      <c r="C314" s="136"/>
      <c r="D314" s="206"/>
      <c r="E314" s="201"/>
      <c r="F314" s="201"/>
      <c r="G314" s="201"/>
      <c r="H314" s="201"/>
      <c r="I314" s="201"/>
      <c r="J314" s="201"/>
      <c r="K314" s="201"/>
      <c r="L314" s="201"/>
      <c r="M314" s="206"/>
      <c r="N314" s="202"/>
      <c r="O314" s="202"/>
      <c r="P314" s="202"/>
      <c r="Q314" s="202"/>
      <c r="R314" s="202"/>
      <c r="S314" s="202"/>
      <c r="T314" s="202"/>
      <c r="U314" s="202"/>
    </row>
    <row r="315" spans="1:21" x14ac:dyDescent="0.2">
      <c r="A315" s="85"/>
      <c r="B315"/>
      <c r="C315" s="136"/>
      <c r="D315" s="206"/>
      <c r="E315" s="201"/>
      <c r="F315" s="201"/>
      <c r="G315" s="201"/>
      <c r="H315" s="201"/>
      <c r="I315" s="201"/>
      <c r="J315" s="201"/>
      <c r="K315" s="201"/>
      <c r="L315" s="201"/>
      <c r="M315" s="206"/>
      <c r="N315" s="202"/>
      <c r="O315" s="202"/>
      <c r="P315" s="202"/>
      <c r="Q315" s="202"/>
      <c r="R315" s="202"/>
      <c r="S315" s="202"/>
      <c r="T315" s="202"/>
      <c r="U315" s="202"/>
    </row>
    <row r="316" spans="1:21" x14ac:dyDescent="0.2">
      <c r="A316" s="87" t="s">
        <v>76</v>
      </c>
      <c r="B316"/>
      <c r="C316" s="136"/>
      <c r="D316" s="206"/>
      <c r="E316" s="201"/>
      <c r="F316" s="201"/>
      <c r="G316" s="201"/>
      <c r="H316" s="201"/>
      <c r="I316" s="201"/>
      <c r="J316" s="201"/>
      <c r="K316" s="201"/>
      <c r="L316" s="201"/>
      <c r="M316" s="206"/>
      <c r="N316" s="202"/>
      <c r="O316" s="202"/>
      <c r="P316" s="202"/>
      <c r="Q316" s="202"/>
      <c r="R316" s="202"/>
      <c r="S316" s="202"/>
      <c r="T316" s="202"/>
      <c r="U316" s="202"/>
    </row>
    <row r="317" spans="1:21" x14ac:dyDescent="0.2">
      <c r="A317" s="97" t="s">
        <v>293</v>
      </c>
      <c r="B317" s="140" t="s">
        <v>292</v>
      </c>
      <c r="C317" s="131">
        <f>[1]!FAMEData($B$5&amp;B317,$B$1,$C$1, 0,"Quarterly", "Across", "No Heading", "Normal")</f>
        <v>1.14296653540063</v>
      </c>
      <c r="D317" s="200">
        <v>1.15643708343184</v>
      </c>
      <c r="E317" s="201">
        <v>1.1742067932959701</v>
      </c>
      <c r="F317" s="201">
        <v>1.19666286640786</v>
      </c>
      <c r="G317" s="201">
        <v>1.2193567307883799</v>
      </c>
      <c r="H317" s="201">
        <v>1.2362042921046601</v>
      </c>
      <c r="I317" s="201">
        <v>1.2434284640808999</v>
      </c>
      <c r="J317" s="201">
        <v>1.2517908828297699</v>
      </c>
      <c r="K317" s="201">
        <v>1.2599413644236599</v>
      </c>
      <c r="L317" s="201">
        <v>1.26946544289789</v>
      </c>
      <c r="M317" s="200">
        <f>[1]!FAMEData("$eval_opt(""convert("&amp;$B$5&amp;B317&amp;", annual, discrete, average)"" , ""convert automatic off"")", $B$2, $C$2, 0,"annual", "Across", "No Heading", "Normal")</f>
        <v>1.1513220467736425</v>
      </c>
      <c r="N317" s="202">
        <v>1.17586098498292</v>
      </c>
      <c r="O317" s="202">
        <v>1.1327368088400673</v>
      </c>
      <c r="P317" s="202">
        <v>1.2066076706492175</v>
      </c>
      <c r="Q317" s="202">
        <v>1.2561565385580549</v>
      </c>
      <c r="R317" s="202">
        <v>1.2847939918146776</v>
      </c>
      <c r="S317" s="202">
        <v>1.310733268712845</v>
      </c>
      <c r="T317" s="202">
        <v>1.3379272607272523</v>
      </c>
      <c r="U317" s="202">
        <v>1.36444654914437</v>
      </c>
    </row>
    <row r="318" spans="1:21" x14ac:dyDescent="0.2">
      <c r="A318" s="88" t="s">
        <v>36</v>
      </c>
      <c r="B318" t="str">
        <f>"annpct(nagpmt'"&amp;B317&amp;")"</f>
        <v>annpct(nagpmt'jgdpr_nam)</v>
      </c>
      <c r="C318" s="131">
        <f>[1]!FAMEData(B318,$B$1,$C$1, 0,"Quarterly", "Across", "No Heading", "Normal")</f>
        <v>34.213972450887034</v>
      </c>
      <c r="D318" s="200">
        <v>4.7982375508453767</v>
      </c>
      <c r="E318" s="201">
        <v>6.2894881368268498</v>
      </c>
      <c r="F318" s="201">
        <v>7.8720430446766203</v>
      </c>
      <c r="G318" s="201">
        <v>7.8042446434315345</v>
      </c>
      <c r="H318" s="201">
        <v>5.6423051100718924</v>
      </c>
      <c r="I318" s="201">
        <v>2.3581035523387941</v>
      </c>
      <c r="J318" s="201">
        <v>2.7173761616267824</v>
      </c>
      <c r="K318" s="201">
        <v>2.6299696452646604</v>
      </c>
      <c r="L318" s="201">
        <v>3.0581151824485526</v>
      </c>
      <c r="M318" s="206"/>
      <c r="N318" s="204">
        <f t="shared" ref="N318" si="548">(N317/M317-1)*100</f>
        <v>2.1313704777949027</v>
      </c>
      <c r="O318" s="204">
        <f t="shared" ref="O318" si="549">(O317/N317-1)*100</f>
        <v>-3.6674553109251384</v>
      </c>
      <c r="P318" s="204">
        <f t="shared" ref="P318" si="550">(P317/O317-1)*100</f>
        <v>6.5214497518443437</v>
      </c>
      <c r="Q318" s="204">
        <f t="shared" ref="Q318" si="551">(Q317/P317-1)*100</f>
        <v>4.1064605433991153</v>
      </c>
      <c r="R318" s="204">
        <f t="shared" ref="R318" si="552">(R317/Q317-1)*100</f>
        <v>2.2797678774570285</v>
      </c>
      <c r="S318" s="204">
        <f t="shared" ref="S318" si="553">(S317/R317-1)*100</f>
        <v>2.0189444427219039</v>
      </c>
      <c r="T318" s="204">
        <f t="shared" ref="T318" si="554">(T317/S317-1)*100</f>
        <v>2.0747159367604961</v>
      </c>
      <c r="U318" s="204">
        <f t="shared" ref="U318" si="555">(U317/T317-1)*100</f>
        <v>1.982117353876367</v>
      </c>
    </row>
    <row r="319" spans="1:21" x14ac:dyDescent="0.2">
      <c r="A319" s="101"/>
      <c r="B319"/>
      <c r="C319" s="136"/>
      <c r="D319" s="206"/>
      <c r="E319" s="201"/>
      <c r="F319" s="201"/>
      <c r="G319" s="201"/>
      <c r="H319" s="201"/>
      <c r="I319" s="201"/>
      <c r="J319" s="201"/>
      <c r="K319" s="201"/>
      <c r="L319" s="201"/>
      <c r="M319" s="206"/>
      <c r="N319" s="202"/>
      <c r="O319" s="202"/>
      <c r="P319" s="202"/>
      <c r="Q319" s="202"/>
      <c r="R319" s="202"/>
      <c r="S319" s="202"/>
      <c r="T319" s="202"/>
      <c r="U319" s="202"/>
    </row>
    <row r="320" spans="1:21" x14ac:dyDescent="0.2">
      <c r="A320" s="116" t="s">
        <v>82</v>
      </c>
      <c r="B320"/>
      <c r="C320" s="136"/>
      <c r="D320" s="206"/>
      <c r="E320" s="201"/>
      <c r="F320" s="201"/>
      <c r="G320" s="201"/>
      <c r="H320" s="201"/>
      <c r="I320" s="201"/>
      <c r="J320" s="201"/>
      <c r="K320" s="201"/>
      <c r="L320" s="201"/>
      <c r="M320" s="206"/>
      <c r="N320" s="202"/>
      <c r="O320" s="202"/>
      <c r="P320" s="202"/>
      <c r="Q320" s="202"/>
      <c r="R320" s="202"/>
      <c r="S320" s="202"/>
      <c r="T320" s="202"/>
      <c r="U320" s="202"/>
    </row>
    <row r="321" spans="1:21" x14ac:dyDescent="0.2">
      <c r="A321" s="87" t="s">
        <v>80</v>
      </c>
      <c r="B321" s="140" t="s">
        <v>294</v>
      </c>
      <c r="C321" s="131">
        <f>[1]!FAMEData($B$5&amp;B321,$B$1,$C$1, 0,"Quarterly", "Across", "No Heading", "Normal")</f>
        <v>167.28181922112901</v>
      </c>
      <c r="D321" s="200">
        <v>166.28938458309599</v>
      </c>
      <c r="E321" s="201">
        <v>168</v>
      </c>
      <c r="F321" s="201">
        <v>168.33118457443501</v>
      </c>
      <c r="G321" s="201">
        <v>171.14939476954001</v>
      </c>
      <c r="H321" s="201">
        <v>167</v>
      </c>
      <c r="I321" s="201">
        <v>164.57849999999999</v>
      </c>
      <c r="J321" s="201">
        <v>161.7806655</v>
      </c>
      <c r="K321" s="201">
        <v>158.86861352099999</v>
      </c>
      <c r="L321" s="201">
        <v>156.00897847762201</v>
      </c>
      <c r="M321" s="200">
        <f>[1]!FAMEData("$eval_opt(""convert("&amp;$B$5&amp;B321&amp;", annual, discrete, average)"" , ""convert automatic off"")", $B$2, $C$2, 0,"annual", "Across", "No Heading", "Normal")</f>
        <v>183.92143387954025</v>
      </c>
      <c r="N321" s="202">
        <v>173.01694742866601</v>
      </c>
      <c r="O321" s="202">
        <v>167.24272981893225</v>
      </c>
      <c r="P321" s="202">
        <v>168.62014483599376</v>
      </c>
      <c r="Q321" s="202">
        <v>160.30918937465549</v>
      </c>
      <c r="R321" s="202">
        <v>149.90482880567225</v>
      </c>
      <c r="S321" s="202">
        <v>141.00148764166727</v>
      </c>
      <c r="T321" s="202">
        <v>132.7298540096005</v>
      </c>
      <c r="U321" s="202">
        <v>125.054336540809</v>
      </c>
    </row>
    <row r="322" spans="1:21" x14ac:dyDescent="0.2">
      <c r="A322" s="87"/>
      <c r="B322" s="140"/>
      <c r="C322" s="141"/>
      <c r="D322" s="206"/>
      <c r="E322" s="201"/>
      <c r="F322" s="201"/>
      <c r="G322" s="201"/>
      <c r="H322" s="201"/>
      <c r="I322" s="201"/>
      <c r="J322" s="201"/>
      <c r="K322" s="201"/>
      <c r="L322" s="201"/>
      <c r="M322" s="206"/>
      <c r="N322" s="202"/>
      <c r="O322" s="202"/>
      <c r="P322" s="202"/>
      <c r="Q322" s="202"/>
      <c r="R322" s="202"/>
      <c r="S322" s="202"/>
      <c r="T322" s="202"/>
      <c r="U322" s="202"/>
    </row>
    <row r="323" spans="1:21" x14ac:dyDescent="0.2">
      <c r="A323" s="87" t="s">
        <v>83</v>
      </c>
      <c r="B323" s="140" t="s">
        <v>236</v>
      </c>
      <c r="C323" s="131">
        <f>[1]!FAMEData($B$5&amp;B323,$B$1,$C$1, 0,"Quarterly", "Across", "No Heading", "Normal")</f>
        <v>957.44337208957711</v>
      </c>
      <c r="D323" s="200">
        <v>947.1213205744898</v>
      </c>
      <c r="E323" s="201">
        <v>923.24235507345747</v>
      </c>
      <c r="F323" s="201">
        <v>960.87492454720223</v>
      </c>
      <c r="G323" s="201">
        <v>997.91403860477442</v>
      </c>
      <c r="H323" s="201">
        <v>1036.0962047854011</v>
      </c>
      <c r="I323" s="201">
        <v>1062.9506404433341</v>
      </c>
      <c r="J323" s="201">
        <v>1061.8485582973451</v>
      </c>
      <c r="K323" s="201">
        <v>1050.1873768178448</v>
      </c>
      <c r="L323" s="201">
        <v>1040.2128494578362</v>
      </c>
      <c r="M323" s="200">
        <f>[1]!FAMEData("$eval_opt(""convert("&amp;$B$5&amp;B323&amp;", annual, discrete, average)"" , ""convert automatic off"")", $B$2, $C$2, 0,"annual", "Across", "No Heading", "Normal")</f>
        <v>927.66086894436341</v>
      </c>
      <c r="N323" s="202">
        <v>991.1512066622621</v>
      </c>
      <c r="O323" s="202">
        <v>969.71588970363143</v>
      </c>
      <c r="P323" s="202">
        <v>979.53188075270873</v>
      </c>
      <c r="Q323" s="202">
        <v>1053.7998562540902</v>
      </c>
      <c r="R323" s="202">
        <v>990.61200304653266</v>
      </c>
      <c r="S323" s="202">
        <v>948.52381864590609</v>
      </c>
      <c r="T323" s="202">
        <v>960.86712312406053</v>
      </c>
      <c r="U323" s="202">
        <v>972.07048623426772</v>
      </c>
    </row>
    <row r="324" spans="1:21" x14ac:dyDescent="0.2">
      <c r="A324" s="101"/>
      <c r="B324"/>
      <c r="C324" s="136"/>
      <c r="D324" s="206"/>
      <c r="E324" s="201"/>
      <c r="F324" s="201"/>
      <c r="G324" s="201"/>
      <c r="H324" s="201"/>
      <c r="I324" s="201"/>
      <c r="J324" s="201"/>
      <c r="K324" s="201"/>
      <c r="L324" s="201"/>
      <c r="M324" s="206"/>
      <c r="N324" s="202"/>
      <c r="O324" s="202"/>
      <c r="P324" s="202"/>
      <c r="Q324" s="202"/>
      <c r="R324" s="202"/>
      <c r="S324" s="202"/>
      <c r="T324" s="202"/>
      <c r="U324" s="202"/>
    </row>
    <row r="325" spans="1:21" x14ac:dyDescent="0.2">
      <c r="A325" s="116" t="s">
        <v>61</v>
      </c>
      <c r="B325"/>
      <c r="C325" s="136"/>
      <c r="D325" s="206"/>
      <c r="E325" s="201"/>
      <c r="F325" s="201"/>
      <c r="G325" s="201"/>
      <c r="H325" s="201"/>
      <c r="I325" s="201"/>
      <c r="J325" s="201"/>
      <c r="K325" s="201"/>
      <c r="L325" s="201"/>
      <c r="M325" s="206"/>
      <c r="N325" s="202"/>
      <c r="O325" s="202"/>
      <c r="P325" s="202"/>
      <c r="Q325" s="202"/>
      <c r="R325" s="202"/>
      <c r="S325" s="202"/>
      <c r="T325" s="202"/>
      <c r="U325" s="202"/>
    </row>
    <row r="326" spans="1:21" x14ac:dyDescent="0.2">
      <c r="A326" s="87" t="s">
        <v>257</v>
      </c>
      <c r="B326" s="140" t="s">
        <v>295</v>
      </c>
      <c r="C326" s="131">
        <f>[1]!FAMEData($B$5&amp;B326,$B$1,$C$1, 0,"Quarterly", "Across", "No Heading", "Normal")</f>
        <v>179.20092966040701</v>
      </c>
      <c r="D326" s="200">
        <v>199.07845913004999</v>
      </c>
      <c r="E326" s="201">
        <v>205.19791162042401</v>
      </c>
      <c r="F326" s="201">
        <v>207.96637637010301</v>
      </c>
      <c r="G326" s="201">
        <v>196.80955430646</v>
      </c>
      <c r="H326" s="201">
        <v>206.446116781478</v>
      </c>
      <c r="I326" s="201">
        <v>204.64159147573801</v>
      </c>
      <c r="J326" s="201">
        <v>202.515562091032</v>
      </c>
      <c r="K326" s="201">
        <v>200.16513768374401</v>
      </c>
      <c r="L326" s="201">
        <v>198.04800695914199</v>
      </c>
      <c r="M326" s="200">
        <f>[1]!FAMEData("$eval_opt(""convert("&amp;$B$5&amp;B326&amp;", annual, discrete, sum)"" , ""convert automatic off"")", $B$2, $C$2, 0,"annual", "Across", "No Heading", "Normal")</f>
        <v>848.55065051032307</v>
      </c>
      <c r="N326" s="201">
        <v>821.3760035499979</v>
      </c>
      <c r="O326" s="201">
        <v>738.57344979991296</v>
      </c>
      <c r="P326" s="201">
        <v>816.4199590784649</v>
      </c>
      <c r="Q326" s="201">
        <v>805.37029820965597</v>
      </c>
      <c r="R326" s="201">
        <v>770.311618236703</v>
      </c>
      <c r="S326" s="201">
        <v>739.18594882653611</v>
      </c>
      <c r="T326" s="201">
        <v>710.25882511261398</v>
      </c>
      <c r="U326" s="201">
        <v>682.46181607899291</v>
      </c>
    </row>
    <row r="327" spans="1:21" x14ac:dyDescent="0.2">
      <c r="A327" s="88" t="s">
        <v>36</v>
      </c>
      <c r="B327" t="str">
        <f>"annpct(nagpmt'"&amp;B326&amp;")"</f>
        <v>annpct(nagpmt'prwapc_env_nam)</v>
      </c>
      <c r="C327" s="131">
        <f>[1]!FAMEData(B327,$B$1,$C$1, 0,"Quarterly", "Across", "No Heading", "Normal")</f>
        <v>75.684447141323048</v>
      </c>
      <c r="D327" s="200">
        <v>52.312676251901244</v>
      </c>
      <c r="E327" s="201">
        <v>12.874194306685965</v>
      </c>
      <c r="F327" s="201">
        <v>5.5068732868036516</v>
      </c>
      <c r="G327" s="201">
        <v>-19.793011081481868</v>
      </c>
      <c r="H327" s="201">
        <v>21.07156653037973</v>
      </c>
      <c r="I327" s="201">
        <v>-3.4507853872132408</v>
      </c>
      <c r="J327" s="201">
        <v>-4.0913035099185366</v>
      </c>
      <c r="K327" s="201">
        <v>-4.562258886450576</v>
      </c>
      <c r="L327" s="201">
        <v>-4.164117455855286</v>
      </c>
      <c r="M327" s="200"/>
      <c r="N327" s="204">
        <f>(N326/M326-1)*100</f>
        <v>-3.2024778890903161</v>
      </c>
      <c r="O327" s="204">
        <f t="shared" ref="O327" si="556">(O326/N326-1)*100</f>
        <v>-10.080956028933308</v>
      </c>
      <c r="P327" s="204">
        <f t="shared" ref="P327" si="557">(P326/O326-1)*100</f>
        <v>10.540117479126998</v>
      </c>
      <c r="Q327" s="204">
        <f t="shared" ref="Q327" si="558">(Q326/P326-1)*100</f>
        <v>-1.3534285567052051</v>
      </c>
      <c r="R327" s="204">
        <f t="shared" ref="R327" si="559">(R326/Q326-1)*100</f>
        <v>-4.3531131022448548</v>
      </c>
      <c r="S327" s="204">
        <f t="shared" ref="S327" si="560">(S326/R326-1)*100</f>
        <v>-4.0406594777079636</v>
      </c>
      <c r="T327" s="204">
        <f t="shared" ref="T327" si="561">(T326/S326-1)*100</f>
        <v>-3.9133757561063187</v>
      </c>
      <c r="U327" s="204">
        <f t="shared" ref="U327" si="562">(U326/T326-1)*100</f>
        <v>-3.9136450052857485</v>
      </c>
    </row>
    <row r="328" spans="1:21" x14ac:dyDescent="0.2">
      <c r="A328" s="101"/>
      <c r="B328"/>
      <c r="C328" s="136"/>
      <c r="D328" s="206"/>
      <c r="E328" s="201"/>
      <c r="F328" s="201"/>
      <c r="G328" s="201"/>
      <c r="H328" s="201"/>
      <c r="I328" s="201"/>
      <c r="J328" s="201"/>
      <c r="K328" s="201"/>
      <c r="L328" s="201"/>
      <c r="M328" s="206"/>
      <c r="N328" s="202"/>
      <c r="O328" s="202"/>
      <c r="P328" s="202"/>
      <c r="Q328" s="202"/>
      <c r="R328" s="202"/>
      <c r="S328" s="202"/>
      <c r="T328" s="202"/>
      <c r="U328" s="202"/>
    </row>
    <row r="329" spans="1:21" x14ac:dyDescent="0.2">
      <c r="A329" s="88" t="s">
        <v>63</v>
      </c>
      <c r="B329" s="140" t="s">
        <v>296</v>
      </c>
      <c r="C329" s="131">
        <f>[1]!FAMEData($B$5&amp;B329,$B$1,$C$1, 0,"Quarterly", "Across", "No Heading", "Normal")</f>
        <v>0</v>
      </c>
      <c r="D329" s="200">
        <v>0</v>
      </c>
      <c r="E329" s="201">
        <v>0</v>
      </c>
      <c r="F329" s="201">
        <v>0</v>
      </c>
      <c r="G329" s="201">
        <v>0</v>
      </c>
      <c r="H329" s="201">
        <v>0</v>
      </c>
      <c r="I329" s="201">
        <v>0</v>
      </c>
      <c r="J329" s="201">
        <v>0</v>
      </c>
      <c r="K329" s="201">
        <v>0</v>
      </c>
      <c r="L329" s="201">
        <v>0</v>
      </c>
      <c r="M329" s="200">
        <f>[1]!FAMEData("$eval_opt(""convert("&amp;$B$5&amp;B329&amp;", annual, discrete, sum)"" , ""convert automatic off"")", $B$2, $C$2, 0,"annual", "Across", "No Heading", "Normal")</f>
        <v>0.61489664249060805</v>
      </c>
      <c r="N329" s="201">
        <v>0</v>
      </c>
      <c r="O329" s="201">
        <v>0</v>
      </c>
      <c r="P329" s="201">
        <v>0</v>
      </c>
      <c r="Q329" s="201">
        <v>0</v>
      </c>
      <c r="R329" s="201">
        <v>0</v>
      </c>
      <c r="S329" s="201">
        <v>0</v>
      </c>
      <c r="T329" s="201">
        <v>0</v>
      </c>
      <c r="U329" s="201">
        <v>0</v>
      </c>
    </row>
    <row r="330" spans="1:21" x14ac:dyDescent="0.2">
      <c r="A330" s="88"/>
      <c r="B330"/>
      <c r="C330" s="136"/>
      <c r="D330" s="206"/>
      <c r="E330" s="201"/>
      <c r="F330" s="201"/>
      <c r="G330" s="201"/>
      <c r="H330" s="201"/>
      <c r="I330" s="201"/>
      <c r="J330" s="201"/>
      <c r="K330" s="201"/>
      <c r="L330" s="201"/>
      <c r="M330" s="206"/>
      <c r="N330" s="202"/>
      <c r="O330" s="202"/>
      <c r="P330" s="202"/>
      <c r="Q330" s="202"/>
      <c r="R330" s="202"/>
      <c r="S330" s="202"/>
      <c r="T330" s="202"/>
      <c r="U330" s="202"/>
    </row>
    <row r="331" spans="1:21" x14ac:dyDescent="0.2">
      <c r="A331" s="88" t="s">
        <v>62</v>
      </c>
      <c r="B331" s="140" t="s">
        <v>297</v>
      </c>
      <c r="C331" s="131">
        <f>[1]!FAMEData($B$5&amp;B331,$B$1,$C$1, 0,"Quarterly", "Across", "No Heading", "Normal")</f>
        <v>0</v>
      </c>
      <c r="D331" s="200">
        <v>0</v>
      </c>
      <c r="E331" s="201">
        <v>0</v>
      </c>
      <c r="F331" s="201">
        <v>0</v>
      </c>
      <c r="G331" s="201">
        <v>0</v>
      </c>
      <c r="H331" s="201">
        <v>2.0644611678147799E-2</v>
      </c>
      <c r="I331" s="201">
        <v>2.04641591475738E-2</v>
      </c>
      <c r="J331" s="201">
        <v>2.02515562091032E-2</v>
      </c>
      <c r="K331" s="201">
        <v>2.0016513768374398E-2</v>
      </c>
      <c r="L331" s="201">
        <v>1.9804800695914199E-2</v>
      </c>
      <c r="M331" s="200">
        <f>[1]!FAMEData("$eval_opt(""convert("&amp;$B$5&amp;B331&amp;", annual, discrete, sum)"" , ""convert automatic off"")", $B$2, $C$2, 0,"annual", "Across", "No Heading", "Normal")</f>
        <v>0.89213196616425994</v>
      </c>
      <c r="N331" s="201">
        <v>1.1814200989210881</v>
      </c>
      <c r="O331" s="201">
        <v>7.9325350293067101E-2</v>
      </c>
      <c r="P331" s="201">
        <v>2.0644611678147799E-2</v>
      </c>
      <c r="Q331" s="201">
        <v>8.0537029820965597E-2</v>
      </c>
      <c r="R331" s="201">
        <v>7.7031161823670299E-2</v>
      </c>
      <c r="S331" s="201">
        <v>7.3918594882653607E-2</v>
      </c>
      <c r="T331" s="201">
        <v>7.102588251126149E-2</v>
      </c>
      <c r="U331" s="201">
        <v>6.8246181607899303E-2</v>
      </c>
    </row>
    <row r="332" spans="1:21" x14ac:dyDescent="0.2">
      <c r="A332" s="88"/>
      <c r="B332"/>
      <c r="C332" s="136"/>
      <c r="D332" s="206"/>
      <c r="E332" s="201"/>
      <c r="F332" s="201"/>
      <c r="G332" s="201"/>
      <c r="H332" s="201"/>
      <c r="I332" s="201"/>
      <c r="J332" s="201"/>
      <c r="K332" s="201"/>
      <c r="L332" s="201"/>
      <c r="M332" s="206"/>
      <c r="N332" s="202"/>
      <c r="O332" s="202"/>
      <c r="P332" s="202"/>
      <c r="Q332" s="202"/>
      <c r="R332" s="202"/>
      <c r="S332" s="202"/>
      <c r="T332" s="202"/>
      <c r="U332" s="202"/>
    </row>
    <row r="333" spans="1:21" x14ac:dyDescent="0.2">
      <c r="A333" s="88" t="s">
        <v>64</v>
      </c>
      <c r="B333" s="140" t="s">
        <v>298</v>
      </c>
      <c r="C333" s="131">
        <f>[1]!FAMEData($B$5&amp;B333,$B$1,$C$1, 0,"Quarterly", "Across", "No Heading", "Normal")</f>
        <v>179.20092966040701</v>
      </c>
      <c r="D333" s="200">
        <v>199.07845913004999</v>
      </c>
      <c r="E333" s="201">
        <v>205.19791162042401</v>
      </c>
      <c r="F333" s="201">
        <v>207.96637637010301</v>
      </c>
      <c r="G333" s="201">
        <v>196.80955430646</v>
      </c>
      <c r="H333" s="201">
        <v>206.40482755812201</v>
      </c>
      <c r="I333" s="201">
        <v>204.60066315744299</v>
      </c>
      <c r="J333" s="201">
        <v>202.47505897861399</v>
      </c>
      <c r="K333" s="201">
        <v>200.12510465620801</v>
      </c>
      <c r="L333" s="201">
        <v>198.00839735775</v>
      </c>
      <c r="M333" s="200">
        <f>[1]!FAMEData("$eval_opt(""convert("&amp;$B$5&amp;B333&amp;", annual, discrete, sum)"" , ""convert automatic off"")", $B$2, $C$2, 0,"annual", "Across", "No Heading", "Normal")</f>
        <v>846.702811180872</v>
      </c>
      <c r="N333" s="201">
        <v>819.85348906474701</v>
      </c>
      <c r="O333" s="201">
        <v>738.49412444962002</v>
      </c>
      <c r="P333" s="201">
        <v>816.37866985510891</v>
      </c>
      <c r="Q333" s="201">
        <v>805.20922415001496</v>
      </c>
      <c r="R333" s="201">
        <v>770.15755591305492</v>
      </c>
      <c r="S333" s="201">
        <v>739.03811163677199</v>
      </c>
      <c r="T333" s="201">
        <v>710.11677334759202</v>
      </c>
      <c r="U333" s="201">
        <v>682.32532371577713</v>
      </c>
    </row>
    <row r="334" spans="1:21" x14ac:dyDescent="0.2">
      <c r="A334" s="93" t="s">
        <v>36</v>
      </c>
      <c r="B334" t="str">
        <f>"annpct(nagpmt'"&amp;B333&amp;")"</f>
        <v>annpct(nagpmt'ufsapc_env_nam)</v>
      </c>
      <c r="C334" s="131">
        <f>[1]!FAMEData(B334,$B$1,$C$1, 0,"Quarterly", "Across", "No Heading", "Normal")</f>
        <v>75.774166346662724</v>
      </c>
      <c r="D334" s="200">
        <v>52.312676251901244</v>
      </c>
      <c r="E334" s="201">
        <v>12.874194306685965</v>
      </c>
      <c r="F334" s="201">
        <v>5.5068732868036516</v>
      </c>
      <c r="G334" s="201">
        <v>-19.793011081481868</v>
      </c>
      <c r="H334" s="201">
        <v>20.974738330458027</v>
      </c>
      <c r="I334" s="201">
        <v>-3.4507853872135432</v>
      </c>
      <c r="J334" s="201">
        <v>-4.0913035099184079</v>
      </c>
      <c r="K334" s="201">
        <v>-4.5622588864495039</v>
      </c>
      <c r="L334" s="201">
        <v>-4.1641174558570064</v>
      </c>
      <c r="M334" s="200"/>
      <c r="N334" s="204">
        <f>(N333/M333-1)*100</f>
        <v>-3.1710444044326547</v>
      </c>
      <c r="O334" s="204">
        <f t="shared" ref="O334" si="563">(O333/N333-1)*100</f>
        <v>-9.9236468101072788</v>
      </c>
      <c r="P334" s="204">
        <f t="shared" ref="P334" si="564">(P333/O333-1)*100</f>
        <v>10.546400144149315</v>
      </c>
      <c r="Q334" s="204">
        <f t="shared" ref="Q334" si="565">(Q333/P333-1)*100</f>
        <v>-1.3681697130911497</v>
      </c>
      <c r="R334" s="204">
        <f t="shared" ref="R334" si="566">(R333/Q333-1)*100</f>
        <v>-4.3531131022450538</v>
      </c>
      <c r="S334" s="204">
        <f t="shared" ref="S334" si="567">(S333/R333-1)*100</f>
        <v>-4.0406594777077087</v>
      </c>
      <c r="T334" s="204">
        <f t="shared" ref="T334" si="568">(T333/S333-1)*100</f>
        <v>-3.9133757561063964</v>
      </c>
      <c r="U334" s="204">
        <f t="shared" ref="U334" si="569">(U333/T333-1)*100</f>
        <v>-3.9136450052858263</v>
      </c>
    </row>
    <row r="335" spans="1:21" x14ac:dyDescent="0.2">
      <c r="A335" s="88"/>
      <c r="B335"/>
      <c r="C335" s="136"/>
      <c r="D335" s="206"/>
      <c r="E335" s="201"/>
      <c r="F335" s="201"/>
      <c r="G335" s="201"/>
      <c r="H335" s="201"/>
      <c r="I335" s="201"/>
      <c r="J335" s="201"/>
      <c r="K335" s="201"/>
      <c r="L335" s="201"/>
      <c r="M335" s="206"/>
      <c r="N335" s="202"/>
      <c r="O335" s="202"/>
      <c r="P335" s="202"/>
      <c r="Q335" s="202"/>
      <c r="R335" s="202"/>
      <c r="S335" s="202"/>
      <c r="T335" s="202"/>
      <c r="U335" s="202"/>
    </row>
    <row r="336" spans="1:21" x14ac:dyDescent="0.2">
      <c r="A336" s="88" t="s">
        <v>65</v>
      </c>
      <c r="B336" s="140" t="s">
        <v>299</v>
      </c>
      <c r="C336" s="131">
        <f>[1]!FAMEData($B$5&amp;B336,$B$1,$C$1, 0,"Quarterly", "Across", "No Heading", "Normal")</f>
        <v>0</v>
      </c>
      <c r="D336" s="200">
        <v>0</v>
      </c>
      <c r="E336" s="201">
        <v>0</v>
      </c>
      <c r="F336" s="201">
        <v>0</v>
      </c>
      <c r="G336" s="201">
        <v>0</v>
      </c>
      <c r="H336" s="201">
        <v>2.0644611678147799E-2</v>
      </c>
      <c r="I336" s="201">
        <v>2.04641591475738E-2</v>
      </c>
      <c r="J336" s="201">
        <v>2.02515562091032E-2</v>
      </c>
      <c r="K336" s="201">
        <v>2.0016513768374398E-2</v>
      </c>
      <c r="L336" s="201">
        <v>1.9804800695914199E-2</v>
      </c>
      <c r="M336" s="200">
        <f>[1]!FAMEData("$eval_opt(""convert("&amp;$B$5&amp;B336&amp;", annual, discrete, sum)"" , ""convert automatic off"")", $B$2, $C$2, 0,"annual", "Across", "No Heading", "Normal")</f>
        <v>0.34081072079538999</v>
      </c>
      <c r="N336" s="201">
        <v>0.34109438633054601</v>
      </c>
      <c r="O336" s="201">
        <v>0</v>
      </c>
      <c r="P336" s="201">
        <v>2.0644611678147799E-2</v>
      </c>
      <c r="Q336" s="201">
        <v>8.0537029820965597E-2</v>
      </c>
      <c r="R336" s="201">
        <v>7.7031161823670299E-2</v>
      </c>
      <c r="S336" s="201">
        <v>7.3918594882653607E-2</v>
      </c>
      <c r="T336" s="201">
        <v>7.102588251126149E-2</v>
      </c>
      <c r="U336" s="201">
        <v>6.8246181607899303E-2</v>
      </c>
    </row>
    <row r="337" spans="1:21" x14ac:dyDescent="0.2">
      <c r="A337" s="122"/>
      <c r="B337"/>
      <c r="C337" s="136"/>
      <c r="D337" s="206"/>
      <c r="E337" s="201"/>
      <c r="F337" s="201"/>
      <c r="G337" s="201"/>
      <c r="H337" s="201"/>
      <c r="I337" s="201"/>
      <c r="J337" s="201"/>
      <c r="K337" s="201"/>
      <c r="L337" s="201"/>
      <c r="M337" s="206"/>
      <c r="N337" s="202"/>
      <c r="O337" s="202"/>
      <c r="P337" s="202"/>
      <c r="Q337" s="202"/>
      <c r="R337" s="202"/>
      <c r="S337" s="202"/>
      <c r="T337" s="202"/>
      <c r="U337" s="202"/>
    </row>
    <row r="338" spans="1:21" s="143" customFormat="1" x14ac:dyDescent="0.2">
      <c r="A338" s="148" t="s">
        <v>18</v>
      </c>
      <c r="C338" s="144"/>
      <c r="D338" s="207"/>
      <c r="E338" s="208"/>
      <c r="F338" s="208"/>
      <c r="G338" s="208"/>
      <c r="H338" s="208"/>
      <c r="I338" s="208"/>
      <c r="J338" s="208"/>
      <c r="K338" s="208"/>
      <c r="L338" s="208"/>
      <c r="M338" s="207"/>
      <c r="N338" s="209"/>
      <c r="O338" s="209"/>
      <c r="P338" s="209"/>
      <c r="Q338" s="209"/>
      <c r="R338" s="209"/>
      <c r="S338" s="209"/>
      <c r="T338" s="209"/>
      <c r="U338" s="209"/>
    </row>
    <row r="339" spans="1:21" s="143" customFormat="1" ht="15" x14ac:dyDescent="0.25">
      <c r="A339" s="146" t="s">
        <v>309</v>
      </c>
      <c r="C339" s="144"/>
      <c r="D339" s="207"/>
      <c r="E339" s="208"/>
      <c r="F339" s="208"/>
      <c r="G339" s="208"/>
      <c r="H339" s="208"/>
      <c r="I339" s="208"/>
      <c r="J339" s="208"/>
      <c r="K339" s="208"/>
      <c r="L339" s="208"/>
      <c r="M339" s="207"/>
      <c r="N339" s="209"/>
      <c r="O339" s="209"/>
      <c r="P339" s="209"/>
      <c r="Q339" s="209"/>
      <c r="R339" s="209"/>
      <c r="S339" s="209"/>
      <c r="T339" s="209"/>
      <c r="U339" s="209"/>
    </row>
    <row r="340" spans="1:21" s="143" customFormat="1" x14ac:dyDescent="0.2">
      <c r="A340" s="149" t="s">
        <v>72</v>
      </c>
      <c r="C340" s="144"/>
      <c r="D340" s="207"/>
      <c r="E340" s="208"/>
      <c r="F340" s="208"/>
      <c r="G340" s="208"/>
      <c r="H340" s="208"/>
      <c r="I340" s="208"/>
      <c r="J340" s="208"/>
      <c r="K340" s="208"/>
      <c r="L340" s="208"/>
      <c r="M340" s="207"/>
      <c r="N340" s="209"/>
      <c r="O340" s="209"/>
      <c r="P340" s="209"/>
      <c r="Q340" s="209"/>
      <c r="R340" s="209"/>
      <c r="S340" s="209"/>
      <c r="T340" s="209"/>
      <c r="U340" s="209"/>
    </row>
    <row r="341" spans="1:21" x14ac:dyDescent="0.2">
      <c r="A341" s="12"/>
      <c r="B341"/>
      <c r="C341" s="136"/>
      <c r="D341" s="206"/>
      <c r="E341" s="201"/>
      <c r="F341" s="201"/>
      <c r="G341" s="201"/>
      <c r="H341" s="201"/>
      <c r="I341" s="201"/>
      <c r="J341" s="201"/>
      <c r="K341" s="201"/>
      <c r="L341" s="201"/>
      <c r="M341" s="206"/>
      <c r="N341" s="202"/>
      <c r="O341" s="202"/>
      <c r="P341" s="202"/>
      <c r="Q341" s="202"/>
      <c r="R341" s="202"/>
      <c r="S341" s="202"/>
      <c r="T341" s="202"/>
      <c r="U341" s="202"/>
    </row>
    <row r="342" spans="1:21" x14ac:dyDescent="0.2">
      <c r="A342" s="85"/>
      <c r="B342"/>
      <c r="C342" s="136"/>
      <c r="D342" s="206"/>
      <c r="E342" s="201"/>
      <c r="F342" s="201"/>
      <c r="G342" s="201"/>
      <c r="H342" s="201"/>
      <c r="I342" s="201"/>
      <c r="J342" s="201"/>
      <c r="K342" s="201"/>
      <c r="L342" s="201"/>
      <c r="M342" s="206"/>
      <c r="N342" s="202"/>
      <c r="O342" s="202"/>
      <c r="P342" s="202"/>
      <c r="Q342" s="202"/>
      <c r="R342" s="202"/>
      <c r="S342" s="202"/>
      <c r="T342" s="202"/>
      <c r="U342" s="202"/>
    </row>
    <row r="343" spans="1:21" x14ac:dyDescent="0.2">
      <c r="A343" s="87" t="s">
        <v>76</v>
      </c>
      <c r="B343"/>
      <c r="C343" s="136"/>
      <c r="D343" s="206"/>
      <c r="E343" s="201"/>
      <c r="F343" s="201"/>
      <c r="G343" s="201"/>
      <c r="H343" s="201"/>
      <c r="I343" s="201"/>
      <c r="J343" s="201"/>
      <c r="K343" s="201"/>
      <c r="L343" s="201"/>
      <c r="M343" s="206"/>
      <c r="N343" s="202"/>
      <c r="O343" s="202"/>
      <c r="P343" s="202"/>
      <c r="Q343" s="202"/>
      <c r="R343" s="202"/>
      <c r="S343" s="202"/>
      <c r="T343" s="202"/>
      <c r="U343" s="202"/>
    </row>
    <row r="344" spans="1:21" x14ac:dyDescent="0.2">
      <c r="A344" s="97" t="s">
        <v>293</v>
      </c>
      <c r="B344" s="140" t="s">
        <v>292</v>
      </c>
      <c r="C344" s="131">
        <f>[1]!FAMEData($B$5&amp;B344,$B$1,$C$1, 0,"Quarterly", "Across", "No Heading", "Normal")</f>
        <v>1.14296653540063</v>
      </c>
      <c r="D344" s="200">
        <v>1.15643708343184</v>
      </c>
      <c r="E344" s="201">
        <v>1.1742067932959701</v>
      </c>
      <c r="F344" s="201">
        <v>1.19666286640786</v>
      </c>
      <c r="G344" s="201">
        <v>1.2193567307883799</v>
      </c>
      <c r="H344" s="201">
        <v>1.2362042921046601</v>
      </c>
      <c r="I344" s="201">
        <v>1.2434284640808999</v>
      </c>
      <c r="J344" s="201">
        <v>1.2517908828297699</v>
      </c>
      <c r="K344" s="201">
        <v>1.2599413644236599</v>
      </c>
      <c r="L344" s="201">
        <v>1.26946544289789</v>
      </c>
      <c r="M344" s="200">
        <f>[1]!FAMEData("$eval_opt(""convert("&amp;$B$5&amp;B344&amp;", annual, discrete, average)"" , ""convert automatic off"")", $B$2, $C$2, 0,"annual", "Across", "No Heading", "Normal")</f>
        <v>1.1513220467736425</v>
      </c>
      <c r="N344" s="202">
        <v>1.17586098498292</v>
      </c>
      <c r="O344" s="202">
        <v>1.1327368088400673</v>
      </c>
      <c r="P344" s="202">
        <v>1.2066076706492175</v>
      </c>
      <c r="Q344" s="202">
        <v>1.2561565385580549</v>
      </c>
      <c r="R344" s="202">
        <v>1.2847939918146776</v>
      </c>
      <c r="S344" s="202">
        <v>1.310733268712845</v>
      </c>
      <c r="T344" s="202">
        <v>1.3379272607272523</v>
      </c>
      <c r="U344" s="202">
        <v>1.36444654914437</v>
      </c>
    </row>
    <row r="345" spans="1:21" x14ac:dyDescent="0.2">
      <c r="A345" s="88" t="s">
        <v>36</v>
      </c>
      <c r="B345" t="str">
        <f>"annpct(nagpmt'"&amp;B344&amp;")"</f>
        <v>annpct(nagpmt'jgdpr_nam)</v>
      </c>
      <c r="C345" s="131">
        <f>[1]!FAMEData(B345,$B$1,$C$1, 0,"Quarterly", "Across", "No Heading", "Normal")</f>
        <v>34.213972450887034</v>
      </c>
      <c r="D345" s="200">
        <v>4.7982375508453767</v>
      </c>
      <c r="E345" s="201">
        <v>6.2894881368268498</v>
      </c>
      <c r="F345" s="201">
        <v>7.8720430446766203</v>
      </c>
      <c r="G345" s="201">
        <v>7.8042446434315345</v>
      </c>
      <c r="H345" s="201">
        <v>5.6423051100718924</v>
      </c>
      <c r="I345" s="201">
        <v>2.3581035523387941</v>
      </c>
      <c r="J345" s="201">
        <v>2.7173761616267824</v>
      </c>
      <c r="K345" s="201">
        <v>2.6299696452646604</v>
      </c>
      <c r="L345" s="201">
        <v>3.0581151824485526</v>
      </c>
      <c r="M345" s="206"/>
      <c r="N345" s="204">
        <f t="shared" ref="N345" si="570">(N344/M344-1)*100</f>
        <v>2.1313704777949027</v>
      </c>
      <c r="O345" s="204">
        <f t="shared" ref="O345" si="571">(O344/N344-1)*100</f>
        <v>-3.6674553109251384</v>
      </c>
      <c r="P345" s="204">
        <f t="shared" ref="P345" si="572">(P344/O344-1)*100</f>
        <v>6.5214497518443437</v>
      </c>
      <c r="Q345" s="204">
        <f t="shared" ref="Q345" si="573">(Q344/P344-1)*100</f>
        <v>4.1064605433991153</v>
      </c>
      <c r="R345" s="204">
        <f t="shared" ref="R345" si="574">(R344/Q344-1)*100</f>
        <v>2.2797678774570285</v>
      </c>
      <c r="S345" s="204">
        <f t="shared" ref="S345" si="575">(S344/R344-1)*100</f>
        <v>2.0189444427219039</v>
      </c>
      <c r="T345" s="204">
        <f t="shared" ref="T345" si="576">(T344/S344-1)*100</f>
        <v>2.0747159367604961</v>
      </c>
      <c r="U345" s="204">
        <f t="shared" ref="U345" si="577">(U344/T344-1)*100</f>
        <v>1.982117353876367</v>
      </c>
    </row>
    <row r="346" spans="1:21" x14ac:dyDescent="0.2">
      <c r="A346" s="101"/>
      <c r="B346"/>
      <c r="C346" s="136"/>
      <c r="D346" s="206"/>
      <c r="E346" s="201"/>
      <c r="F346" s="201"/>
      <c r="G346" s="201"/>
      <c r="H346" s="201"/>
      <c r="I346" s="201"/>
      <c r="J346" s="201"/>
      <c r="K346" s="201"/>
      <c r="L346" s="201"/>
      <c r="M346" s="206"/>
      <c r="N346" s="202"/>
      <c r="O346" s="202"/>
      <c r="P346" s="202"/>
      <c r="Q346" s="202"/>
      <c r="R346" s="202"/>
      <c r="S346" s="202"/>
      <c r="T346" s="202"/>
      <c r="U346" s="202"/>
    </row>
    <row r="347" spans="1:21" x14ac:dyDescent="0.2">
      <c r="A347" s="116" t="s">
        <v>82</v>
      </c>
      <c r="B347"/>
      <c r="C347" s="136"/>
      <c r="D347" s="206"/>
      <c r="E347" s="201"/>
      <c r="F347" s="201"/>
      <c r="G347" s="201"/>
      <c r="H347" s="201"/>
      <c r="I347" s="201"/>
      <c r="J347" s="201"/>
      <c r="K347" s="201"/>
      <c r="L347" s="201"/>
      <c r="M347" s="206"/>
      <c r="N347" s="202"/>
      <c r="O347" s="202"/>
      <c r="P347" s="202"/>
      <c r="Q347" s="202"/>
      <c r="R347" s="202"/>
      <c r="S347" s="202"/>
      <c r="T347" s="202"/>
      <c r="U347" s="202"/>
    </row>
    <row r="348" spans="1:21" x14ac:dyDescent="0.2">
      <c r="A348" s="87" t="s">
        <v>80</v>
      </c>
      <c r="B348" s="140" t="s">
        <v>310</v>
      </c>
      <c r="C348" s="131">
        <f>[1]!FAMEData($B$5&amp;B348,$B$1,$C$1, 0,"Quarterly", "Across", "No Heading", "Normal")</f>
        <v>14</v>
      </c>
      <c r="D348" s="200">
        <v>13</v>
      </c>
      <c r="E348" s="201">
        <v>13</v>
      </c>
      <c r="F348" s="201">
        <v>13</v>
      </c>
      <c r="G348" s="201">
        <v>13</v>
      </c>
      <c r="H348" s="201">
        <v>14</v>
      </c>
      <c r="I348" s="201">
        <v>14</v>
      </c>
      <c r="J348" s="201">
        <v>14.3</v>
      </c>
      <c r="K348" s="201">
        <v>14.4</v>
      </c>
      <c r="L348" s="201">
        <v>14.256</v>
      </c>
      <c r="M348" s="200">
        <f>[1]!FAMEData("$eval_opt(""convert("&amp;$B$5&amp;B348&amp;", annual, discrete, average)"" , ""convert automatic off"")", $B$2, $C$2, 0,"annual", "Across", "No Heading", "Normal")</f>
        <v>29.550590617929124</v>
      </c>
      <c r="N348" s="202">
        <v>22.436280089557275</v>
      </c>
      <c r="O348" s="202">
        <v>15.352130374640126</v>
      </c>
      <c r="P348" s="202">
        <v>13.25</v>
      </c>
      <c r="Q348" s="202">
        <v>14.239000000000001</v>
      </c>
      <c r="R348" s="202">
        <v>13.90314621564</v>
      </c>
      <c r="S348" s="202">
        <v>13.355306781190402</v>
      </c>
      <c r="T348" s="202">
        <v>12.829054406337423</v>
      </c>
      <c r="U348" s="202">
        <v>12.354533276932351</v>
      </c>
    </row>
    <row r="349" spans="1:21" x14ac:dyDescent="0.2">
      <c r="A349" s="87"/>
      <c r="B349" s="140"/>
      <c r="C349" s="141"/>
      <c r="D349" s="206"/>
      <c r="E349" s="201"/>
      <c r="F349" s="201"/>
      <c r="G349" s="201"/>
      <c r="H349" s="201"/>
      <c r="I349" s="201"/>
      <c r="J349" s="201"/>
      <c r="K349" s="201"/>
      <c r="L349" s="201"/>
      <c r="M349" s="206"/>
      <c r="N349" s="202"/>
      <c r="O349" s="202"/>
      <c r="P349" s="202"/>
      <c r="Q349" s="202"/>
      <c r="R349" s="202"/>
      <c r="S349" s="202"/>
      <c r="T349" s="202"/>
      <c r="U349" s="202"/>
    </row>
    <row r="350" spans="1:21" x14ac:dyDescent="0.2">
      <c r="A350" s="87" t="s">
        <v>83</v>
      </c>
      <c r="B350" s="140" t="s">
        <v>236</v>
      </c>
      <c r="C350" s="131">
        <f>[1]!FAMEData($B$5&amp;B350,$B$1,$C$1, 0,"Quarterly", "Across", "No Heading", "Normal")</f>
        <v>957.44337208957711</v>
      </c>
      <c r="D350" s="200">
        <v>947.1213205744898</v>
      </c>
      <c r="E350" s="201">
        <v>923.24235507345747</v>
      </c>
      <c r="F350" s="201">
        <v>960.87492454720223</v>
      </c>
      <c r="G350" s="201">
        <v>997.91403860477442</v>
      </c>
      <c r="H350" s="201">
        <v>1036.0962047854011</v>
      </c>
      <c r="I350" s="201">
        <v>1062.9506404433341</v>
      </c>
      <c r="J350" s="201">
        <v>1061.8485582973451</v>
      </c>
      <c r="K350" s="201">
        <v>1050.1873768178448</v>
      </c>
      <c r="L350" s="201">
        <v>1040.2128494578362</v>
      </c>
      <c r="M350" s="200">
        <f>[1]!FAMEData("$eval_opt(""convert("&amp;$B$5&amp;B350&amp;", annual, discrete, average)"" , ""convert automatic off"")", $B$2, $C$2, 0,"annual", "Across", "No Heading", "Normal")</f>
        <v>927.66086894436341</v>
      </c>
      <c r="N350" s="202">
        <v>991.1512066622621</v>
      </c>
      <c r="O350" s="202">
        <v>969.71588970363143</v>
      </c>
      <c r="P350" s="202">
        <v>979.53188075270873</v>
      </c>
      <c r="Q350" s="202">
        <v>1053.7998562540902</v>
      </c>
      <c r="R350" s="202">
        <v>990.61200304653266</v>
      </c>
      <c r="S350" s="202">
        <v>948.52381864590609</v>
      </c>
      <c r="T350" s="202">
        <v>960.86712312406053</v>
      </c>
      <c r="U350" s="202">
        <v>972.07048623426772</v>
      </c>
    </row>
    <row r="351" spans="1:21" x14ac:dyDescent="0.2">
      <c r="A351" s="101"/>
      <c r="B351"/>
      <c r="C351" s="136"/>
      <c r="D351" s="206"/>
      <c r="E351" s="201"/>
      <c r="F351" s="201"/>
      <c r="G351" s="201"/>
      <c r="H351" s="201"/>
      <c r="I351" s="201"/>
      <c r="J351" s="201"/>
      <c r="K351" s="201"/>
      <c r="L351" s="201"/>
      <c r="M351" s="206"/>
      <c r="N351" s="202"/>
      <c r="O351" s="202"/>
      <c r="P351" s="202"/>
      <c r="Q351" s="202"/>
      <c r="R351" s="202"/>
      <c r="S351" s="202"/>
      <c r="T351" s="202"/>
      <c r="U351" s="202"/>
    </row>
    <row r="352" spans="1:21" x14ac:dyDescent="0.2">
      <c r="A352" s="116" t="s">
        <v>61</v>
      </c>
      <c r="B352"/>
      <c r="C352" s="136"/>
      <c r="D352" s="206"/>
      <c r="E352" s="201"/>
      <c r="F352" s="201"/>
      <c r="G352" s="201"/>
      <c r="H352" s="201"/>
      <c r="I352" s="201"/>
      <c r="J352" s="201"/>
      <c r="K352" s="201"/>
      <c r="L352" s="201"/>
      <c r="M352" s="206"/>
      <c r="N352" s="202"/>
      <c r="O352" s="202"/>
      <c r="P352" s="202"/>
      <c r="Q352" s="202"/>
      <c r="R352" s="202"/>
      <c r="S352" s="202"/>
      <c r="T352" s="202"/>
      <c r="U352" s="202"/>
    </row>
    <row r="353" spans="1:21" x14ac:dyDescent="0.2">
      <c r="A353" s="87" t="s">
        <v>257</v>
      </c>
      <c r="B353" s="140" t="s">
        <v>311</v>
      </c>
      <c r="C353" s="131">
        <f>[1]!FAMEData($B$5&amp;B353,$B$1,$C$1, 0,"Quarterly", "Across", "No Heading", "Normal")</f>
        <v>12.305648320641</v>
      </c>
      <c r="D353" s="200">
        <v>11.328657689599201</v>
      </c>
      <c r="E353" s="201">
        <v>11.883010654784201</v>
      </c>
      <c r="F353" s="201">
        <v>15.9357759500135</v>
      </c>
      <c r="G353" s="201">
        <v>15.0097863469495</v>
      </c>
      <c r="H353" s="201">
        <v>17.3068600894652</v>
      </c>
      <c r="I353" s="201">
        <v>17.407998497132599</v>
      </c>
      <c r="J353" s="201">
        <v>17.900609624465702</v>
      </c>
      <c r="K353" s="201">
        <v>18.143155647700802</v>
      </c>
      <c r="L353" s="201">
        <v>18.097499353952301</v>
      </c>
      <c r="M353" s="200">
        <f>[1]!FAMEData("$eval_opt(""convert("&amp;$B$5&amp;B353&amp;", annual, discrete, sum)"" , ""convert automatic off"")", $B$2, $C$2, 0,"annual", "Across", "No Heading", "Normal")</f>
        <v>137.41397743274609</v>
      </c>
      <c r="N353" s="201">
        <v>122.4438309174954</v>
      </c>
      <c r="O353" s="201">
        <v>65.652088131507696</v>
      </c>
      <c r="P353" s="201">
        <v>60.135433041212409</v>
      </c>
      <c r="Q353" s="201">
        <v>71.549263123251393</v>
      </c>
      <c r="R353" s="201">
        <v>71.446265027787305</v>
      </c>
      <c r="S353" s="201">
        <v>70.016230236197003</v>
      </c>
      <c r="T353" s="201">
        <v>68.652691567824789</v>
      </c>
      <c r="U353" s="201">
        <v>67.424956318634202</v>
      </c>
    </row>
    <row r="354" spans="1:21" x14ac:dyDescent="0.2">
      <c r="A354" s="88" t="s">
        <v>36</v>
      </c>
      <c r="B354" t="str">
        <f>"annpct(nagpmt'"&amp;B353&amp;")"</f>
        <v>annpct(nagpmt'prwapc_st_nam)</v>
      </c>
      <c r="C354" s="131">
        <f>[1]!FAMEData(B354,$B$1,$C$1, 0,"Quarterly", "Across", "No Heading", "Normal")</f>
        <v>-92.783819929535312</v>
      </c>
      <c r="D354" s="200">
        <v>-28.171661705828061</v>
      </c>
      <c r="E354" s="201">
        <v>21.057619405888897</v>
      </c>
      <c r="F354" s="201">
        <v>223.43492539206667</v>
      </c>
      <c r="G354" s="201">
        <v>-21.294482068945598</v>
      </c>
      <c r="H354" s="201">
        <v>76.756376316933597</v>
      </c>
      <c r="I354" s="201">
        <v>2.3581035523397884</v>
      </c>
      <c r="J354" s="201">
        <v>11.808784012559935</v>
      </c>
      <c r="K354" s="201">
        <v>5.5309916141737236</v>
      </c>
      <c r="L354" s="201">
        <v>-1.002785757622058</v>
      </c>
      <c r="M354" s="200"/>
      <c r="N354" s="204">
        <f>(N353/M353-1)*100</f>
        <v>-10.894194895550168</v>
      </c>
      <c r="O354" s="204">
        <f t="shared" ref="O354" si="578">(O353/N353-1)*100</f>
        <v>-46.381873517380299</v>
      </c>
      <c r="P354" s="204">
        <f t="shared" ref="P354" si="579">(P353/O353-1)*100</f>
        <v>-8.4028631035236501</v>
      </c>
      <c r="Q354" s="204">
        <f t="shared" ref="Q354" si="580">(Q353/P353-1)*100</f>
        <v>18.980207682576733</v>
      </c>
      <c r="R354" s="204">
        <f t="shared" ref="R354" si="581">(R353/Q353-1)*100</f>
        <v>-0.14395409675521664</v>
      </c>
      <c r="S354" s="204">
        <f t="shared" ref="S354" si="582">(S353/R353-1)*100</f>
        <v>-2.0015529027782253</v>
      </c>
      <c r="T354" s="204">
        <f t="shared" ref="T354" si="583">(T353/S353-1)*100</f>
        <v>-1.9474608441105268</v>
      </c>
      <c r="U354" s="204">
        <f t="shared" ref="U354" si="584">(U353/T353-1)*100</f>
        <v>-1.7883279171620803</v>
      </c>
    </row>
    <row r="355" spans="1:21" x14ac:dyDescent="0.2">
      <c r="A355" s="101"/>
      <c r="B355"/>
      <c r="C355" s="136"/>
      <c r="D355" s="206"/>
      <c r="E355" s="201"/>
      <c r="F355" s="201"/>
      <c r="G355" s="201"/>
      <c r="H355" s="201"/>
      <c r="I355" s="201"/>
      <c r="J355" s="201"/>
      <c r="K355" s="201"/>
      <c r="L355" s="201"/>
      <c r="M355" s="206"/>
      <c r="N355" s="202"/>
      <c r="O355" s="202"/>
      <c r="P355" s="202"/>
      <c r="Q355" s="202"/>
      <c r="R355" s="202"/>
      <c r="S355" s="202"/>
      <c r="T355" s="202"/>
      <c r="U355" s="202"/>
    </row>
    <row r="356" spans="1:21" x14ac:dyDescent="0.2">
      <c r="A356" s="88" t="s">
        <v>63</v>
      </c>
      <c r="B356" s="140" t="s">
        <v>312</v>
      </c>
      <c r="C356" s="131">
        <f>[1]!FAMEData($B$5&amp;B356,$B$1,$C$1, 0,"Quarterly", "Across", "No Heading", "Normal")</f>
        <v>0</v>
      </c>
      <c r="D356" s="200">
        <v>0</v>
      </c>
      <c r="E356" s="201">
        <v>0</v>
      </c>
      <c r="F356" s="201">
        <v>0</v>
      </c>
      <c r="G356" s="201">
        <v>0</v>
      </c>
      <c r="H356" s="201">
        <v>0</v>
      </c>
      <c r="I356" s="201">
        <v>0</v>
      </c>
      <c r="J356" s="201">
        <v>0</v>
      </c>
      <c r="K356" s="201">
        <v>0</v>
      </c>
      <c r="L356" s="201">
        <v>0</v>
      </c>
      <c r="M356" s="200">
        <f>[1]!FAMEData("$eval_opt(""convert("&amp;$B$5&amp;B356&amp;", annual, discrete, sum)"" , ""convert automatic off"")", $B$2, $C$2, 0,"annual", "Across", "No Heading", "Normal")</f>
        <v>0</v>
      </c>
      <c r="N356" s="201">
        <v>0</v>
      </c>
      <c r="O356" s="201">
        <v>0</v>
      </c>
      <c r="P356" s="201">
        <v>0</v>
      </c>
      <c r="Q356" s="201">
        <v>0</v>
      </c>
      <c r="R356" s="201">
        <v>0</v>
      </c>
      <c r="S356" s="201">
        <v>0</v>
      </c>
      <c r="T356" s="201">
        <v>0</v>
      </c>
      <c r="U356" s="201">
        <v>0</v>
      </c>
    </row>
    <row r="357" spans="1:21" x14ac:dyDescent="0.2">
      <c r="A357" s="88"/>
      <c r="B357"/>
      <c r="C357" s="136"/>
      <c r="D357" s="206"/>
      <c r="E357" s="201"/>
      <c r="F357" s="201"/>
      <c r="G357" s="201"/>
      <c r="H357" s="201"/>
      <c r="I357" s="201"/>
      <c r="J357" s="201"/>
      <c r="K357" s="201"/>
      <c r="L357" s="201"/>
      <c r="M357" s="206"/>
      <c r="N357" s="202"/>
      <c r="O357" s="202"/>
      <c r="P357" s="202"/>
      <c r="Q357" s="202"/>
      <c r="R357" s="202"/>
      <c r="S357" s="202"/>
      <c r="T357" s="202"/>
      <c r="U357" s="202"/>
    </row>
    <row r="358" spans="1:21" x14ac:dyDescent="0.2">
      <c r="A358" s="88" t="s">
        <v>62</v>
      </c>
      <c r="B358" s="140" t="s">
        <v>313</v>
      </c>
      <c r="C358" s="131">
        <f>[1]!FAMEData($B$5&amp;B358,$B$1,$C$1, 0,"Quarterly", "Across", "No Heading", "Normal")</f>
        <v>0</v>
      </c>
      <c r="D358" s="200">
        <v>0</v>
      </c>
      <c r="E358" s="201">
        <v>0</v>
      </c>
      <c r="F358" s="201">
        <v>0</v>
      </c>
      <c r="G358" s="201">
        <v>0</v>
      </c>
      <c r="H358" s="201">
        <v>0</v>
      </c>
      <c r="I358" s="201">
        <v>0</v>
      </c>
      <c r="J358" s="201">
        <v>0</v>
      </c>
      <c r="K358" s="201">
        <v>0</v>
      </c>
      <c r="L358" s="201">
        <v>0</v>
      </c>
      <c r="M358" s="200">
        <f>[1]!FAMEData("$eval_opt(""convert("&amp;$B$5&amp;B358&amp;", annual, discrete, sum)"" , ""convert automatic off"")", $B$2, $C$2, 0,"annual", "Across", "No Heading", "Normal")</f>
        <v>0</v>
      </c>
      <c r="N358" s="201">
        <v>0</v>
      </c>
      <c r="O358" s="201">
        <v>0</v>
      </c>
      <c r="P358" s="201">
        <v>0</v>
      </c>
      <c r="Q358" s="201">
        <v>0</v>
      </c>
      <c r="R358" s="201">
        <v>0</v>
      </c>
      <c r="S358" s="201">
        <v>0</v>
      </c>
      <c r="T358" s="201">
        <v>0</v>
      </c>
      <c r="U358" s="201">
        <v>0</v>
      </c>
    </row>
    <row r="359" spans="1:21" x14ac:dyDescent="0.2">
      <c r="A359" s="88"/>
      <c r="B359"/>
      <c r="C359" s="136"/>
      <c r="D359" s="206"/>
      <c r="E359" s="201"/>
      <c r="F359" s="201"/>
      <c r="G359" s="201"/>
      <c r="H359" s="201"/>
      <c r="I359" s="201"/>
      <c r="J359" s="201"/>
      <c r="K359" s="201"/>
      <c r="L359" s="201"/>
      <c r="M359" s="206"/>
      <c r="N359" s="202"/>
      <c r="O359" s="202"/>
      <c r="P359" s="202"/>
      <c r="Q359" s="202"/>
      <c r="R359" s="202"/>
      <c r="S359" s="202"/>
      <c r="T359" s="202"/>
      <c r="U359" s="202"/>
    </row>
    <row r="360" spans="1:21" x14ac:dyDescent="0.2">
      <c r="A360" s="88" t="s">
        <v>64</v>
      </c>
      <c r="B360" s="140" t="s">
        <v>314</v>
      </c>
      <c r="C360" s="131">
        <f>[1]!FAMEData($B$5&amp;B360,$B$1,$C$1, 0,"Quarterly", "Across", "No Heading", "Normal")</f>
        <v>12.305648320641</v>
      </c>
      <c r="D360" s="200">
        <v>11.328657689599201</v>
      </c>
      <c r="E360" s="201">
        <v>11.883010654784201</v>
      </c>
      <c r="F360" s="201">
        <v>15.9357759500135</v>
      </c>
      <c r="G360" s="201">
        <v>15.0097863469495</v>
      </c>
      <c r="H360" s="201">
        <v>17.3068600894652</v>
      </c>
      <c r="I360" s="201">
        <v>17.407998497132599</v>
      </c>
      <c r="J360" s="201">
        <v>17.900609624465702</v>
      </c>
      <c r="K360" s="201">
        <v>18.143155647700802</v>
      </c>
      <c r="L360" s="201">
        <v>18.097499353952301</v>
      </c>
      <c r="M360" s="200">
        <f>[1]!FAMEData("$eval_opt(""convert("&amp;$B$5&amp;B360&amp;", annual, discrete, sum)"" , ""convert automatic off"")", $B$2, $C$2, 0,"annual", "Across", "No Heading", "Normal")</f>
        <v>137.41397743274609</v>
      </c>
      <c r="N360" s="201">
        <v>122.4438309174954</v>
      </c>
      <c r="O360" s="201">
        <v>65.652088131507696</v>
      </c>
      <c r="P360" s="201">
        <v>60.135433041212409</v>
      </c>
      <c r="Q360" s="201">
        <v>71.549263123251393</v>
      </c>
      <c r="R360" s="201">
        <v>71.446265027787305</v>
      </c>
      <c r="S360" s="201">
        <v>70.016230236197003</v>
      </c>
      <c r="T360" s="201">
        <v>68.652691567824789</v>
      </c>
      <c r="U360" s="201">
        <v>67.424956318634202</v>
      </c>
    </row>
    <row r="361" spans="1:21" x14ac:dyDescent="0.2">
      <c r="A361" s="93" t="s">
        <v>36</v>
      </c>
      <c r="B361" t="str">
        <f>"annpct(nagpmt'"&amp;B360&amp;")"</f>
        <v>annpct(nagpmt'ufsapc_st_nam)</v>
      </c>
      <c r="C361" s="131">
        <f>[1]!FAMEData(B361,$B$1,$C$1, 0,"Quarterly", "Across", "No Heading", "Normal")</f>
        <v>-92.783819929535312</v>
      </c>
      <c r="D361" s="200">
        <v>-28.171661705828061</v>
      </c>
      <c r="E361" s="201">
        <v>21.057619405888897</v>
      </c>
      <c r="F361" s="201">
        <v>223.43492539206667</v>
      </c>
      <c r="G361" s="201">
        <v>-21.294482068945598</v>
      </c>
      <c r="H361" s="201">
        <v>76.756376316933597</v>
      </c>
      <c r="I361" s="201">
        <v>2.3581035523397884</v>
      </c>
      <c r="J361" s="201">
        <v>11.808784012559935</v>
      </c>
      <c r="K361" s="201">
        <v>5.5309916141737236</v>
      </c>
      <c r="L361" s="201">
        <v>-1.002785757622058</v>
      </c>
      <c r="M361" s="200"/>
      <c r="N361" s="204">
        <f t="shared" ref="N361" si="585">(N360/M360-1)*100</f>
        <v>-10.894194895550168</v>
      </c>
      <c r="O361" s="204">
        <f t="shared" ref="O361" si="586">(O360/N360-1)*100</f>
        <v>-46.381873517380299</v>
      </c>
      <c r="P361" s="204">
        <f t="shared" ref="P361" si="587">(P360/O360-1)*100</f>
        <v>-8.4028631035236501</v>
      </c>
      <c r="Q361" s="204">
        <f t="shared" ref="Q361" si="588">(Q360/P360-1)*100</f>
        <v>18.980207682576733</v>
      </c>
      <c r="R361" s="204">
        <f t="shared" ref="R361" si="589">(R360/Q360-1)*100</f>
        <v>-0.14395409675521664</v>
      </c>
      <c r="S361" s="204">
        <f t="shared" ref="S361" si="590">(S360/R360-1)*100</f>
        <v>-2.0015529027782253</v>
      </c>
      <c r="T361" s="204">
        <f t="shared" ref="T361" si="591">(T360/S360-1)*100</f>
        <v>-1.9474608441105268</v>
      </c>
      <c r="U361" s="204">
        <f t="shared" ref="U361" si="592">(U360/T360-1)*100</f>
        <v>-1.7883279171620803</v>
      </c>
    </row>
    <row r="362" spans="1:21" x14ac:dyDescent="0.2">
      <c r="A362" s="88"/>
      <c r="B362"/>
      <c r="C362" s="136"/>
      <c r="D362" s="206"/>
      <c r="E362" s="201"/>
      <c r="F362" s="201"/>
      <c r="G362" s="201"/>
      <c r="H362" s="201"/>
      <c r="I362" s="201"/>
      <c r="J362" s="201"/>
      <c r="K362" s="201"/>
      <c r="L362" s="201"/>
      <c r="M362" s="206"/>
      <c r="N362" s="202"/>
      <c r="O362" s="202"/>
      <c r="P362" s="202"/>
      <c r="Q362" s="202"/>
      <c r="R362" s="202"/>
      <c r="S362" s="202"/>
      <c r="T362" s="202"/>
      <c r="U362" s="202"/>
    </row>
    <row r="363" spans="1:21" x14ac:dyDescent="0.2">
      <c r="A363" s="88" t="s">
        <v>65</v>
      </c>
      <c r="B363" s="140" t="s">
        <v>315</v>
      </c>
      <c r="C363" s="131">
        <f>[1]!FAMEData($B$5&amp;B363,$B$1,$C$1, 0,"Quarterly", "Across", "No Heading", "Normal")</f>
        <v>0</v>
      </c>
      <c r="D363" s="200">
        <v>0</v>
      </c>
      <c r="E363" s="201">
        <v>0</v>
      </c>
      <c r="F363" s="201">
        <v>0</v>
      </c>
      <c r="G363" s="201">
        <v>0</v>
      </c>
      <c r="H363" s="201">
        <v>0</v>
      </c>
      <c r="I363" s="201">
        <v>0</v>
      </c>
      <c r="J363" s="201">
        <v>0</v>
      </c>
      <c r="K363" s="201">
        <v>0</v>
      </c>
      <c r="L363" s="201">
        <v>0</v>
      </c>
      <c r="M363" s="200">
        <f>[1]!FAMEData("$eval_opt(""convert("&amp;$B$5&amp;B363&amp;", annual, discrete, sum)"" , ""convert automatic off"")", $B$2, $C$2, 0,"annual", "Across", "No Heading", "Normal")</f>
        <v>0</v>
      </c>
      <c r="N363" s="201">
        <v>0</v>
      </c>
      <c r="O363" s="201">
        <v>0</v>
      </c>
      <c r="P363" s="201">
        <v>0</v>
      </c>
      <c r="Q363" s="201">
        <v>0</v>
      </c>
      <c r="R363" s="201">
        <v>0</v>
      </c>
      <c r="S363" s="201">
        <v>0</v>
      </c>
      <c r="T363" s="201">
        <v>0</v>
      </c>
      <c r="U363" s="201">
        <v>0</v>
      </c>
    </row>
    <row r="364" spans="1:21" x14ac:dyDescent="0.2">
      <c r="A364" s="122"/>
      <c r="B364"/>
      <c r="C364" s="136"/>
      <c r="D364" s="206"/>
      <c r="E364" s="201"/>
      <c r="F364" s="201"/>
      <c r="G364" s="201"/>
      <c r="H364" s="201"/>
      <c r="I364" s="201"/>
      <c r="J364" s="201"/>
      <c r="K364" s="201"/>
      <c r="L364" s="201"/>
      <c r="M364" s="206"/>
      <c r="N364" s="202"/>
      <c r="O364" s="202"/>
      <c r="P364" s="202"/>
      <c r="Q364" s="202"/>
      <c r="R364" s="202"/>
      <c r="S364" s="202"/>
      <c r="T364" s="202"/>
      <c r="U364" s="202"/>
    </row>
    <row r="365" spans="1:21" s="143" customFormat="1" x14ac:dyDescent="0.2">
      <c r="A365" s="148" t="s">
        <v>17</v>
      </c>
      <c r="C365" s="144"/>
      <c r="D365" s="207"/>
      <c r="E365" s="208"/>
      <c r="F365" s="208"/>
      <c r="G365" s="208"/>
      <c r="H365" s="208"/>
      <c r="I365" s="208"/>
      <c r="J365" s="208"/>
      <c r="K365" s="208"/>
      <c r="L365" s="208"/>
      <c r="M365" s="207"/>
      <c r="N365" s="209"/>
      <c r="O365" s="209"/>
      <c r="P365" s="209"/>
      <c r="Q365" s="209"/>
      <c r="R365" s="209"/>
      <c r="S365" s="209"/>
      <c r="T365" s="209"/>
      <c r="U365" s="209"/>
    </row>
    <row r="366" spans="1:21" s="143" customFormat="1" ht="15" x14ac:dyDescent="0.25">
      <c r="A366" s="146" t="s">
        <v>317</v>
      </c>
      <c r="C366" s="144"/>
      <c r="D366" s="207"/>
      <c r="E366" s="208"/>
      <c r="F366" s="208"/>
      <c r="G366" s="208"/>
      <c r="H366" s="208"/>
      <c r="I366" s="208"/>
      <c r="J366" s="208"/>
      <c r="K366" s="208"/>
      <c r="L366" s="208"/>
      <c r="M366" s="207"/>
      <c r="N366" s="209"/>
      <c r="O366" s="209"/>
      <c r="P366" s="209"/>
      <c r="Q366" s="209"/>
      <c r="R366" s="209"/>
      <c r="S366" s="209"/>
      <c r="T366" s="209"/>
      <c r="U366" s="209"/>
    </row>
    <row r="367" spans="1:21" s="143" customFormat="1" x14ac:dyDescent="0.2">
      <c r="A367" s="149" t="s">
        <v>72</v>
      </c>
      <c r="C367" s="144"/>
      <c r="D367" s="207"/>
      <c r="E367" s="208"/>
      <c r="F367" s="208"/>
      <c r="G367" s="208"/>
      <c r="H367" s="208"/>
      <c r="I367" s="208"/>
      <c r="J367" s="208"/>
      <c r="K367" s="208"/>
      <c r="L367" s="208"/>
      <c r="M367" s="207"/>
      <c r="N367" s="209"/>
      <c r="O367" s="209"/>
      <c r="P367" s="209"/>
      <c r="Q367" s="209"/>
      <c r="R367" s="209"/>
      <c r="S367" s="209"/>
      <c r="T367" s="209"/>
      <c r="U367" s="209"/>
    </row>
    <row r="368" spans="1:21" x14ac:dyDescent="0.2">
      <c r="A368" s="12"/>
      <c r="B368"/>
      <c r="C368" s="136"/>
      <c r="D368" s="206"/>
      <c r="E368" s="201"/>
      <c r="F368" s="201"/>
      <c r="G368" s="201"/>
      <c r="H368" s="201"/>
      <c r="I368" s="201"/>
      <c r="J368" s="201"/>
      <c r="K368" s="201"/>
      <c r="L368" s="201"/>
      <c r="M368" s="206"/>
      <c r="N368" s="202"/>
      <c r="O368" s="202"/>
      <c r="P368" s="202"/>
      <c r="Q368" s="202"/>
      <c r="R368" s="202"/>
      <c r="S368" s="202"/>
      <c r="T368" s="202"/>
      <c r="U368" s="202"/>
    </row>
    <row r="369" spans="1:21" x14ac:dyDescent="0.2">
      <c r="A369" s="85"/>
      <c r="B369"/>
      <c r="C369" s="136"/>
      <c r="D369" s="206"/>
      <c r="E369" s="201"/>
      <c r="F369" s="201"/>
      <c r="G369" s="201"/>
      <c r="H369" s="201"/>
      <c r="I369" s="201"/>
      <c r="J369" s="201"/>
      <c r="K369" s="201"/>
      <c r="L369" s="201"/>
      <c r="M369" s="206"/>
      <c r="N369" s="202"/>
      <c r="O369" s="202"/>
      <c r="P369" s="202"/>
      <c r="Q369" s="202"/>
      <c r="R369" s="202"/>
      <c r="S369" s="202"/>
      <c r="T369" s="202"/>
      <c r="U369" s="202"/>
    </row>
    <row r="370" spans="1:21" x14ac:dyDescent="0.2">
      <c r="A370" s="87" t="s">
        <v>76</v>
      </c>
      <c r="B370"/>
      <c r="C370" s="136"/>
      <c r="D370" s="206"/>
      <c r="E370" s="201"/>
      <c r="F370" s="201"/>
      <c r="G370" s="201"/>
      <c r="H370" s="201"/>
      <c r="I370" s="201"/>
      <c r="J370" s="201"/>
      <c r="K370" s="201"/>
      <c r="L370" s="201"/>
      <c r="M370" s="206"/>
      <c r="N370" s="202"/>
      <c r="O370" s="202"/>
      <c r="P370" s="202"/>
      <c r="Q370" s="202"/>
      <c r="R370" s="202"/>
      <c r="S370" s="202"/>
      <c r="T370" s="202"/>
      <c r="U370" s="202"/>
    </row>
    <row r="371" spans="1:21" x14ac:dyDescent="0.2">
      <c r="A371" s="97" t="s">
        <v>293</v>
      </c>
      <c r="B371" s="140" t="s">
        <v>292</v>
      </c>
      <c r="C371" s="131">
        <f>[1]!FAMEData($B$5&amp;B371,$B$1,$C$1, 0,"Quarterly", "Across", "No Heading", "Normal")</f>
        <v>1.14296653540063</v>
      </c>
      <c r="D371" s="200">
        <v>1.15643708343184</v>
      </c>
      <c r="E371" s="201">
        <v>1.1742067932959701</v>
      </c>
      <c r="F371" s="201">
        <v>1.19666286640786</v>
      </c>
      <c r="G371" s="201">
        <v>1.2193567307883799</v>
      </c>
      <c r="H371" s="201">
        <v>1.2362042921046601</v>
      </c>
      <c r="I371" s="201">
        <v>1.2434284640808999</v>
      </c>
      <c r="J371" s="201">
        <v>1.2517908828297699</v>
      </c>
      <c r="K371" s="201">
        <v>1.2599413644236599</v>
      </c>
      <c r="L371" s="201">
        <v>1.26946544289789</v>
      </c>
      <c r="M371" s="200">
        <f>[1]!FAMEData("$eval_opt(""convert("&amp;$B$5&amp;B371&amp;", annual, discrete, average)"" , ""convert automatic off"")", $B$2, $C$2, 0,"annual", "Across", "No Heading", "Normal")</f>
        <v>1.1513220467736425</v>
      </c>
      <c r="N371" s="202">
        <v>1.17586098498292</v>
      </c>
      <c r="O371" s="202">
        <v>1.1327368088400673</v>
      </c>
      <c r="P371" s="202">
        <v>1.2066076706492175</v>
      </c>
      <c r="Q371" s="202">
        <v>1.2561565385580549</v>
      </c>
      <c r="R371" s="202">
        <v>1.2847939918146776</v>
      </c>
      <c r="S371" s="202">
        <v>1.310733268712845</v>
      </c>
      <c r="T371" s="202">
        <v>1.3379272607272523</v>
      </c>
      <c r="U371" s="202">
        <v>1.36444654914437</v>
      </c>
    </row>
    <row r="372" spans="1:21" x14ac:dyDescent="0.2">
      <c r="A372" s="88" t="s">
        <v>36</v>
      </c>
      <c r="B372" t="str">
        <f>"annpct(nagpmt'"&amp;B371&amp;")"</f>
        <v>annpct(nagpmt'jgdpr_nam)</v>
      </c>
      <c r="C372" s="131">
        <f>[1]!FAMEData(B372,$B$1,$C$1, 0,"Quarterly", "Across", "No Heading", "Normal")</f>
        <v>34.213972450887034</v>
      </c>
      <c r="D372" s="200">
        <v>4.7982375508453767</v>
      </c>
      <c r="E372" s="201">
        <v>6.2894881368268498</v>
      </c>
      <c r="F372" s="201">
        <v>7.8720430446766203</v>
      </c>
      <c r="G372" s="201">
        <v>7.8042446434315345</v>
      </c>
      <c r="H372" s="201">
        <v>5.6423051100718924</v>
      </c>
      <c r="I372" s="201">
        <v>2.3581035523387941</v>
      </c>
      <c r="J372" s="201">
        <v>2.7173761616267824</v>
      </c>
      <c r="K372" s="201">
        <v>2.6299696452646604</v>
      </c>
      <c r="L372" s="201">
        <v>3.0581151824485526</v>
      </c>
      <c r="M372" s="206"/>
      <c r="N372" s="204">
        <f t="shared" ref="N372" si="593">(N371/M371-1)*100</f>
        <v>2.1313704777949027</v>
      </c>
      <c r="O372" s="204">
        <f t="shared" ref="O372" si="594">(O371/N371-1)*100</f>
        <v>-3.6674553109251384</v>
      </c>
      <c r="P372" s="204">
        <f t="shared" ref="P372" si="595">(P371/O371-1)*100</f>
        <v>6.5214497518443437</v>
      </c>
      <c r="Q372" s="204">
        <f t="shared" ref="Q372" si="596">(Q371/P371-1)*100</f>
        <v>4.1064605433991153</v>
      </c>
      <c r="R372" s="204">
        <f t="shared" ref="R372" si="597">(R371/Q371-1)*100</f>
        <v>2.2797678774570285</v>
      </c>
      <c r="S372" s="204">
        <f t="shared" ref="S372" si="598">(S371/R371-1)*100</f>
        <v>2.0189444427219039</v>
      </c>
      <c r="T372" s="204">
        <f t="shared" ref="T372" si="599">(T371/S371-1)*100</f>
        <v>2.0747159367604961</v>
      </c>
      <c r="U372" s="204">
        <f t="shared" ref="U372" si="600">(U371/T371-1)*100</f>
        <v>1.982117353876367</v>
      </c>
    </row>
    <row r="373" spans="1:21" x14ac:dyDescent="0.2">
      <c r="A373" s="101"/>
      <c r="B373"/>
      <c r="C373" s="136"/>
      <c r="D373" s="206"/>
      <c r="E373" s="201"/>
      <c r="F373" s="201"/>
      <c r="G373" s="201"/>
      <c r="H373" s="201"/>
      <c r="I373" s="201"/>
      <c r="J373" s="201"/>
      <c r="K373" s="201"/>
      <c r="L373" s="201"/>
      <c r="M373" s="206"/>
      <c r="N373" s="202"/>
      <c r="O373" s="202"/>
      <c r="P373" s="202"/>
      <c r="Q373" s="202"/>
      <c r="R373" s="202"/>
      <c r="S373" s="202"/>
      <c r="T373" s="202"/>
      <c r="U373" s="202"/>
    </row>
    <row r="374" spans="1:21" x14ac:dyDescent="0.2">
      <c r="A374" s="116" t="s">
        <v>82</v>
      </c>
      <c r="B374"/>
      <c r="C374" s="136"/>
      <c r="D374" s="206"/>
      <c r="E374" s="201"/>
      <c r="F374" s="201"/>
      <c r="G374" s="201"/>
      <c r="H374" s="201"/>
      <c r="I374" s="201"/>
      <c r="J374" s="201"/>
      <c r="K374" s="201"/>
      <c r="L374" s="201"/>
      <c r="M374" s="206"/>
      <c r="N374" s="202"/>
      <c r="O374" s="202"/>
      <c r="P374" s="202"/>
      <c r="Q374" s="202"/>
      <c r="R374" s="202"/>
      <c r="S374" s="202"/>
      <c r="T374" s="202"/>
      <c r="U374" s="202"/>
    </row>
    <row r="375" spans="1:21" x14ac:dyDescent="0.2">
      <c r="A375" s="87" t="s">
        <v>80</v>
      </c>
      <c r="B375" s="140" t="s">
        <v>318</v>
      </c>
      <c r="C375" s="131">
        <f>[1]!FAMEData($B$5&amp;B375,$B$1,$C$1, 0,"Quarterly", "Across", "No Heading", "Normal")</f>
        <v>118</v>
      </c>
      <c r="D375" s="200">
        <v>115</v>
      </c>
      <c r="E375" s="201">
        <v>112</v>
      </c>
      <c r="F375" s="201">
        <v>111</v>
      </c>
      <c r="G375" s="201">
        <v>110</v>
      </c>
      <c r="H375" s="201">
        <v>105</v>
      </c>
      <c r="I375" s="201">
        <v>103</v>
      </c>
      <c r="J375" s="201">
        <v>101.3005</v>
      </c>
      <c r="K375" s="201">
        <v>99.629041749999999</v>
      </c>
      <c r="L375" s="201">
        <v>97.985162561124994</v>
      </c>
      <c r="M375" s="200">
        <f>[1]!FAMEData("$eval_opt(""convert("&amp;$B$5&amp;B375&amp;", annual, discrete, average)"" , ""convert automatic off"")", $B$2, $C$2, 0,"annual", "Across", "No Heading", "Normal")</f>
        <v>167.45972058343324</v>
      </c>
      <c r="N375" s="202">
        <v>140.101061789954</v>
      </c>
      <c r="O375" s="202">
        <v>119.7560958732585</v>
      </c>
      <c r="P375" s="202">
        <v>109.5</v>
      </c>
      <c r="Q375" s="202">
        <v>100.47867607778124</v>
      </c>
      <c r="R375" s="202">
        <v>94.009417370415434</v>
      </c>
      <c r="S375" s="202">
        <v>87.956677967010449</v>
      </c>
      <c r="T375" s="202">
        <v>82.293640524433357</v>
      </c>
      <c r="U375" s="202">
        <v>76.995214317947429</v>
      </c>
    </row>
    <row r="376" spans="1:21" x14ac:dyDescent="0.2">
      <c r="A376" s="87"/>
      <c r="B376" s="140"/>
      <c r="C376" s="141"/>
      <c r="D376" s="206"/>
      <c r="E376" s="201"/>
      <c r="F376" s="201"/>
      <c r="G376" s="201"/>
      <c r="H376" s="201"/>
      <c r="I376" s="201"/>
      <c r="J376" s="201"/>
      <c r="K376" s="201"/>
      <c r="L376" s="201"/>
      <c r="M376" s="206"/>
      <c r="N376" s="202"/>
      <c r="O376" s="202"/>
      <c r="P376" s="202"/>
      <c r="Q376" s="202"/>
      <c r="R376" s="202"/>
      <c r="S376" s="202"/>
      <c r="T376" s="202"/>
      <c r="U376" s="202"/>
    </row>
    <row r="377" spans="1:21" x14ac:dyDescent="0.2">
      <c r="A377" s="87" t="s">
        <v>83</v>
      </c>
      <c r="B377" s="140" t="s">
        <v>236</v>
      </c>
      <c r="C377" s="131">
        <f>[1]!FAMEData($B$5&amp;B377,$B$1,$C$1, 0,"Quarterly", "Across", "No Heading", "Normal")</f>
        <v>957.44337208957711</v>
      </c>
      <c r="D377" s="200">
        <v>947.1213205744898</v>
      </c>
      <c r="E377" s="201">
        <v>923.24235507345747</v>
      </c>
      <c r="F377" s="201">
        <v>960.87492454720223</v>
      </c>
      <c r="G377" s="201">
        <v>997.91403860477442</v>
      </c>
      <c r="H377" s="201">
        <v>1036.0962047854011</v>
      </c>
      <c r="I377" s="201">
        <v>1062.9506404433341</v>
      </c>
      <c r="J377" s="201">
        <v>1061.8485582973451</v>
      </c>
      <c r="K377" s="201">
        <v>1050.1873768178448</v>
      </c>
      <c r="L377" s="201">
        <v>1040.2128494578362</v>
      </c>
      <c r="M377" s="200">
        <f>[1]!FAMEData("$eval_opt(""convert("&amp;$B$5&amp;B377&amp;", annual, discrete, average)"" , ""convert automatic off"")", $B$2, $C$2, 0,"annual", "Across", "No Heading", "Normal")</f>
        <v>927.66086894436341</v>
      </c>
      <c r="N377" s="202">
        <v>991.1512066622621</v>
      </c>
      <c r="O377" s="202">
        <v>969.71588970363143</v>
      </c>
      <c r="P377" s="202">
        <v>979.53188075270873</v>
      </c>
      <c r="Q377" s="202">
        <v>1053.7998562540902</v>
      </c>
      <c r="R377" s="202">
        <v>990.61200304653266</v>
      </c>
      <c r="S377" s="202">
        <v>948.52381864590609</v>
      </c>
      <c r="T377" s="202">
        <v>960.86712312406053</v>
      </c>
      <c r="U377" s="202">
        <v>972.07048623426772</v>
      </c>
    </row>
    <row r="378" spans="1:21" x14ac:dyDescent="0.2">
      <c r="A378" s="101"/>
      <c r="B378"/>
      <c r="C378" s="136"/>
      <c r="D378" s="206"/>
      <c r="E378" s="201"/>
      <c r="F378" s="201"/>
      <c r="G378" s="201"/>
      <c r="H378" s="201"/>
      <c r="I378" s="201"/>
      <c r="J378" s="201"/>
      <c r="K378" s="201"/>
      <c r="L378" s="201"/>
      <c r="M378" s="206"/>
      <c r="N378" s="202"/>
      <c r="O378" s="202"/>
      <c r="P378" s="202"/>
      <c r="Q378" s="202"/>
      <c r="R378" s="202"/>
      <c r="S378" s="202"/>
      <c r="T378" s="202"/>
      <c r="U378" s="202"/>
    </row>
    <row r="379" spans="1:21" x14ac:dyDescent="0.2">
      <c r="A379" s="116" t="s">
        <v>61</v>
      </c>
      <c r="B379"/>
      <c r="C379" s="136"/>
      <c r="D379" s="206"/>
      <c r="E379" s="201"/>
      <c r="F379" s="201"/>
      <c r="G379" s="201"/>
      <c r="H379" s="201"/>
      <c r="I379" s="201"/>
      <c r="J379" s="201"/>
      <c r="K379" s="201"/>
      <c r="L379" s="201"/>
      <c r="M379" s="206"/>
      <c r="N379" s="202"/>
      <c r="O379" s="202"/>
      <c r="P379" s="202"/>
      <c r="Q379" s="202"/>
      <c r="R379" s="202"/>
      <c r="S379" s="202"/>
      <c r="T379" s="202"/>
      <c r="U379" s="202"/>
    </row>
    <row r="380" spans="1:21" x14ac:dyDescent="0.2">
      <c r="A380" s="87" t="s">
        <v>257</v>
      </c>
      <c r="B380" s="140" t="s">
        <v>319</v>
      </c>
      <c r="C380" s="131">
        <f>[1]!FAMEData($B$5&amp;B380,$B$1,$C$1, 0,"Quarterly", "Across", "No Heading", "Normal")</f>
        <v>124.870782867071</v>
      </c>
      <c r="D380" s="200">
        <v>132.537938002472</v>
      </c>
      <c r="E380" s="201">
        <v>136.00974638071099</v>
      </c>
      <c r="F380" s="201">
        <v>118.34558863563799</v>
      </c>
      <c r="G380" s="201">
        <v>120.229321606467</v>
      </c>
      <c r="H380" s="201">
        <v>129.801450670989</v>
      </c>
      <c r="I380" s="201">
        <v>128.07313180033199</v>
      </c>
      <c r="J380" s="201">
        <v>126.807042326097</v>
      </c>
      <c r="K380" s="201">
        <v>125.526750798717</v>
      </c>
      <c r="L380" s="201">
        <v>124.38877778808001</v>
      </c>
      <c r="M380" s="200">
        <f>[1]!FAMEData("$eval_opt(""convert("&amp;$B$5&amp;B380&amp;", annual, discrete, sum)"" , ""convert automatic off"")", $B$2, $C$2, 0,"annual", "Across", "No Heading", "Normal")</f>
        <v>787.17829789622601</v>
      </c>
      <c r="N380" s="201">
        <v>676.32166626642504</v>
      </c>
      <c r="O380" s="201">
        <v>543.06253272622007</v>
      </c>
      <c r="P380" s="201">
        <v>504.38610729380503</v>
      </c>
      <c r="Q380" s="201">
        <v>504.79570271322598</v>
      </c>
      <c r="R380" s="201">
        <v>483.08111789715997</v>
      </c>
      <c r="S380" s="201">
        <v>461.09918709251798</v>
      </c>
      <c r="T380" s="201">
        <v>440.36197650710699</v>
      </c>
      <c r="U380" s="201">
        <v>420.18390481046401</v>
      </c>
    </row>
    <row r="381" spans="1:21" x14ac:dyDescent="0.2">
      <c r="A381" s="88" t="s">
        <v>36</v>
      </c>
      <c r="B381" t="str">
        <f>"annpct(nagpmt'"&amp;B380&amp;")"</f>
        <v>annpct(nagpmt'prwapc_fmc_nam)</v>
      </c>
      <c r="C381" s="131">
        <f>[1]!FAMEData(B381,$B$1,$C$1, 0,"Quarterly", "Across", "No Heading", "Normal")</f>
        <v>-13.812379605862951</v>
      </c>
      <c r="D381" s="200">
        <v>26.916328635344662</v>
      </c>
      <c r="E381" s="201">
        <v>10.896868960175038</v>
      </c>
      <c r="F381" s="201">
        <v>-42.677097378268243</v>
      </c>
      <c r="G381" s="201">
        <v>6.520522966369688</v>
      </c>
      <c r="H381" s="201">
        <v>35.855303922314022</v>
      </c>
      <c r="I381" s="201">
        <v>-5.2206047290598239</v>
      </c>
      <c r="J381" s="201">
        <v>-3.896019894833965</v>
      </c>
      <c r="K381" s="201">
        <v>-3.977798795576089</v>
      </c>
      <c r="L381" s="201">
        <v>-3.5772191495128247</v>
      </c>
      <c r="M381" s="200"/>
      <c r="N381" s="204">
        <f t="shared" ref="N381" si="601">(N380/M380-1)*100</f>
        <v>-14.08278555520026</v>
      </c>
      <c r="O381" s="204">
        <f t="shared" ref="O381" si="602">(O380/N380-1)*100</f>
        <v>-19.703513902763227</v>
      </c>
      <c r="P381" s="204">
        <f t="shared" ref="P381" si="603">(P380/O380-1)*100</f>
        <v>-7.1219101119453176</v>
      </c>
      <c r="Q381" s="204">
        <f t="shared" ref="Q381" si="604">(Q380/P380-1)*100</f>
        <v>8.1206721100746115E-2</v>
      </c>
      <c r="R381" s="204">
        <f t="shared" ref="R381" si="605">(R380/Q380-1)*100</f>
        <v>-4.3016580171646339</v>
      </c>
      <c r="S381" s="204">
        <f t="shared" ref="S381" si="606">(S380/R380-1)*100</f>
        <v>-4.550360175601309</v>
      </c>
      <c r="T381" s="204">
        <f t="shared" ref="T381" si="607">(T380/S380-1)*100</f>
        <v>-4.4973426902290665</v>
      </c>
      <c r="U381" s="204">
        <f t="shared" ref="U381" si="608">(U380/T380-1)*100</f>
        <v>-4.5821557657390821</v>
      </c>
    </row>
    <row r="382" spans="1:21" x14ac:dyDescent="0.2">
      <c r="A382" s="101"/>
      <c r="B382"/>
      <c r="C382" s="136"/>
      <c r="D382" s="206"/>
      <c r="E382" s="201"/>
      <c r="F382" s="201"/>
      <c r="G382" s="201"/>
      <c r="H382" s="201"/>
      <c r="I382" s="201"/>
      <c r="J382" s="201"/>
      <c r="K382" s="201"/>
      <c r="L382" s="201"/>
      <c r="M382" s="206"/>
      <c r="N382" s="202"/>
      <c r="O382" s="202"/>
      <c r="P382" s="202"/>
      <c r="Q382" s="202"/>
      <c r="R382" s="202"/>
      <c r="S382" s="202"/>
      <c r="T382" s="202"/>
      <c r="U382" s="202"/>
    </row>
    <row r="383" spans="1:21" x14ac:dyDescent="0.2">
      <c r="A383" s="88" t="s">
        <v>63</v>
      </c>
      <c r="B383" s="140" t="s">
        <v>320</v>
      </c>
      <c r="C383" s="131">
        <f>[1]!FAMEData($B$5&amp;B383,$B$1,$C$1, 0,"Quarterly", "Across", "No Heading", "Normal")</f>
        <v>0</v>
      </c>
      <c r="D383" s="200">
        <v>0</v>
      </c>
      <c r="E383" s="201">
        <v>0</v>
      </c>
      <c r="F383" s="201">
        <v>0</v>
      </c>
      <c r="G383" s="201">
        <v>0</v>
      </c>
      <c r="H383" s="201">
        <v>0</v>
      </c>
      <c r="I383" s="201">
        <v>0</v>
      </c>
      <c r="J383" s="201">
        <v>0</v>
      </c>
      <c r="K383" s="201">
        <v>0</v>
      </c>
      <c r="L383" s="201">
        <v>0</v>
      </c>
      <c r="M383" s="200">
        <f>[1]!FAMEData("$eval_opt(""convert("&amp;$B$5&amp;B383&amp;", annual, discrete, sum)"" , ""convert automatic off"")", $B$2, $C$2, 0,"annual", "Across", "No Heading", "Normal")</f>
        <v>0</v>
      </c>
      <c r="N383" s="201">
        <v>0</v>
      </c>
      <c r="O383" s="201">
        <v>0</v>
      </c>
      <c r="P383" s="201">
        <v>0</v>
      </c>
      <c r="Q383" s="201">
        <v>0</v>
      </c>
      <c r="R383" s="201">
        <v>0</v>
      </c>
      <c r="S383" s="201">
        <v>0</v>
      </c>
      <c r="T383" s="201">
        <v>0</v>
      </c>
      <c r="U383" s="201">
        <v>0</v>
      </c>
    </row>
    <row r="384" spans="1:21" x14ac:dyDescent="0.2">
      <c r="A384" s="88"/>
      <c r="B384"/>
      <c r="C384" s="136"/>
      <c r="D384" s="206"/>
      <c r="E384" s="201"/>
      <c r="F384" s="201"/>
      <c r="G384" s="201"/>
      <c r="H384" s="201"/>
      <c r="I384" s="201"/>
      <c r="J384" s="201"/>
      <c r="K384" s="201"/>
      <c r="L384" s="201"/>
      <c r="M384" s="206"/>
      <c r="N384" s="202"/>
      <c r="O384" s="202"/>
      <c r="P384" s="202"/>
      <c r="Q384" s="202"/>
      <c r="R384" s="202"/>
      <c r="S384" s="202"/>
      <c r="T384" s="202"/>
      <c r="U384" s="202"/>
    </row>
    <row r="385" spans="1:21" x14ac:dyDescent="0.2">
      <c r="A385" s="88" t="s">
        <v>62</v>
      </c>
      <c r="B385" s="140" t="s">
        <v>321</v>
      </c>
      <c r="C385" s="131">
        <f>[1]!FAMEData($B$5&amp;B385,$B$1,$C$1, 0,"Quarterly", "Across", "No Heading", "Normal")</f>
        <v>0</v>
      </c>
      <c r="D385" s="200">
        <v>0</v>
      </c>
      <c r="E385" s="201">
        <v>0</v>
      </c>
      <c r="F385" s="201">
        <v>0</v>
      </c>
      <c r="G385" s="201">
        <v>0</v>
      </c>
      <c r="H385" s="201">
        <v>0</v>
      </c>
      <c r="I385" s="201">
        <v>0</v>
      </c>
      <c r="J385" s="201">
        <v>0</v>
      </c>
      <c r="K385" s="201">
        <v>0</v>
      </c>
      <c r="L385" s="201">
        <v>0</v>
      </c>
      <c r="M385" s="200">
        <f>[1]!FAMEData("$eval_opt(""convert("&amp;$B$5&amp;B385&amp;", annual, discrete, sum)"" , ""convert automatic off"")", $B$2, $C$2, 0,"annual", "Across", "No Heading", "Normal")</f>
        <v>0</v>
      </c>
      <c r="N385" s="201">
        <v>0</v>
      </c>
      <c r="O385" s="201">
        <v>0</v>
      </c>
      <c r="P385" s="201">
        <v>0</v>
      </c>
      <c r="Q385" s="201">
        <v>0</v>
      </c>
      <c r="R385" s="201">
        <v>0</v>
      </c>
      <c r="S385" s="201">
        <v>0</v>
      </c>
      <c r="T385" s="201">
        <v>0</v>
      </c>
      <c r="U385" s="201">
        <v>0</v>
      </c>
    </row>
    <row r="386" spans="1:21" x14ac:dyDescent="0.2">
      <c r="A386" s="88"/>
      <c r="B386"/>
      <c r="C386" s="136"/>
      <c r="D386" s="206"/>
      <c r="E386" s="201"/>
      <c r="F386" s="201"/>
      <c r="G386" s="201"/>
      <c r="H386" s="201"/>
      <c r="I386" s="201"/>
      <c r="J386" s="201"/>
      <c r="K386" s="201"/>
      <c r="L386" s="201"/>
      <c r="M386" s="206"/>
      <c r="N386" s="202"/>
      <c r="O386" s="202"/>
      <c r="P386" s="202"/>
      <c r="Q386" s="202"/>
      <c r="R386" s="202"/>
      <c r="S386" s="202"/>
      <c r="T386" s="202"/>
      <c r="U386" s="202"/>
    </row>
    <row r="387" spans="1:21" x14ac:dyDescent="0.2">
      <c r="A387" s="88" t="s">
        <v>64</v>
      </c>
      <c r="B387" s="140" t="s">
        <v>322</v>
      </c>
      <c r="C387" s="131">
        <f>[1]!FAMEData($B$5&amp;B387,$B$1,$C$1, 0,"Quarterly", "Across", "No Heading", "Normal")</f>
        <v>122.267415829184</v>
      </c>
      <c r="D387" s="200">
        <v>129.71919181617699</v>
      </c>
      <c r="E387" s="201">
        <v>132.69955919760599</v>
      </c>
      <c r="F387" s="201">
        <v>116.64505419864599</v>
      </c>
      <c r="G387" s="201">
        <v>118.323420148213</v>
      </c>
      <c r="H387" s="201">
        <v>127.756789877792</v>
      </c>
      <c r="I387" s="201">
        <v>126.06850317654499</v>
      </c>
      <c r="J387" s="201">
        <v>124.83491151544401</v>
      </c>
      <c r="K387" s="201">
        <v>123.587084036531</v>
      </c>
      <c r="L387" s="201">
        <v>122.47913411111</v>
      </c>
      <c r="M387" s="200">
        <f>[1]!FAMEData("$eval_opt(""convert("&amp;$B$5&amp;B387&amp;", annual, discrete, sum)"" , ""convert automatic off"")", $B$2, $C$2, 0,"annual", "Across", "No Heading", "Normal")</f>
        <v>774.72628961024088</v>
      </c>
      <c r="N387" s="201">
        <v>664.17640623925104</v>
      </c>
      <c r="O387" s="201">
        <v>531.52404692067807</v>
      </c>
      <c r="P387" s="201">
        <v>495.42482342225702</v>
      </c>
      <c r="Q387" s="201">
        <v>496.96963283962998</v>
      </c>
      <c r="R387" s="201">
        <v>475.78481638078802</v>
      </c>
      <c r="S387" s="201">
        <v>454.31935868281403</v>
      </c>
      <c r="T387" s="201">
        <v>434.06320600022002</v>
      </c>
      <c r="U387" s="201">
        <v>414.132960719896</v>
      </c>
    </row>
    <row r="388" spans="1:21" x14ac:dyDescent="0.2">
      <c r="A388" s="93" t="s">
        <v>36</v>
      </c>
      <c r="B388" t="str">
        <f>"annpct(nagpmt'"&amp;B387&amp;")"</f>
        <v>annpct(nagpmt'ufsapc_fmc_nam)</v>
      </c>
      <c r="C388" s="131">
        <f>[1]!FAMEData(B388,$B$1,$C$1, 0,"Quarterly", "Across", "No Heading", "Normal")</f>
        <v>-14.039584860605755</v>
      </c>
      <c r="D388" s="200">
        <v>26.699238225411914</v>
      </c>
      <c r="E388" s="201">
        <v>9.5118167899659092</v>
      </c>
      <c r="F388" s="201">
        <v>-40.298204008372807</v>
      </c>
      <c r="G388" s="201">
        <v>5.8808797103558792</v>
      </c>
      <c r="H388" s="201">
        <v>35.910529779410105</v>
      </c>
      <c r="I388" s="201">
        <v>-5.182080348326827</v>
      </c>
      <c r="J388" s="201">
        <v>-3.8569610874880178</v>
      </c>
      <c r="K388" s="201">
        <v>-3.9387771898131279</v>
      </c>
      <c r="L388" s="201">
        <v>-3.5380387363090438</v>
      </c>
      <c r="M388" s="200"/>
      <c r="N388" s="204">
        <f t="shared" ref="N388" si="609">(N387/M387-1)*100</f>
        <v>-14.269540720840478</v>
      </c>
      <c r="O388" s="204">
        <f t="shared" ref="O388" si="610">(O387/N387-1)*100</f>
        <v>-19.972458833593176</v>
      </c>
      <c r="P388" s="204">
        <f t="shared" ref="P388" si="611">(P387/O387-1)*100</f>
        <v>-6.791644462288704</v>
      </c>
      <c r="Q388" s="204">
        <f t="shared" ref="Q388" si="612">(Q387/P387-1)*100</f>
        <v>0.31181510177504812</v>
      </c>
      <c r="R388" s="204">
        <f t="shared" ref="R388" si="613">(R387/Q387-1)*100</f>
        <v>-4.2627989838723623</v>
      </c>
      <c r="S388" s="204">
        <f t="shared" ref="S388" si="614">(S387/R387-1)*100</f>
        <v>-4.5115894746826868</v>
      </c>
      <c r="T388" s="204">
        <f t="shared" ref="T388" si="615">(T387/S387-1)*100</f>
        <v>-4.4585713321399485</v>
      </c>
      <c r="U388" s="204">
        <f t="shared" ref="U388" si="616">(U387/T387-1)*100</f>
        <v>-4.5915537195552858</v>
      </c>
    </row>
    <row r="389" spans="1:21" x14ac:dyDescent="0.2">
      <c r="A389" s="88"/>
      <c r="B389"/>
      <c r="C389" s="136"/>
      <c r="D389" s="206"/>
      <c r="E389" s="201"/>
      <c r="F389" s="201"/>
      <c r="G389" s="201"/>
      <c r="H389" s="201"/>
      <c r="I389" s="201"/>
      <c r="J389" s="201"/>
      <c r="K389" s="201"/>
      <c r="L389" s="201"/>
      <c r="M389" s="206"/>
      <c r="N389" s="202"/>
      <c r="O389" s="202"/>
      <c r="P389" s="202"/>
      <c r="Q389" s="202"/>
      <c r="R389" s="202"/>
      <c r="S389" s="202"/>
      <c r="T389" s="202"/>
      <c r="U389" s="202"/>
    </row>
    <row r="390" spans="1:21" x14ac:dyDescent="0.2">
      <c r="A390" s="88" t="s">
        <v>65</v>
      </c>
      <c r="B390" s="140" t="s">
        <v>323</v>
      </c>
      <c r="C390" s="131">
        <f>[1]!FAMEData($B$5&amp;B390,$B$1,$C$1, 0,"Quarterly", "Across", "No Heading", "Normal")</f>
        <v>2.60336703788639</v>
      </c>
      <c r="D390" s="200">
        <v>2.81874618629559</v>
      </c>
      <c r="E390" s="201">
        <v>3.3101871831046301</v>
      </c>
      <c r="F390" s="201">
        <v>1.7005344369922399</v>
      </c>
      <c r="G390" s="201">
        <v>1.9059014582535101</v>
      </c>
      <c r="H390" s="201">
        <v>2.0446607931976</v>
      </c>
      <c r="I390" s="201">
        <v>2.00462862378747</v>
      </c>
      <c r="J390" s="201">
        <v>1.9721308106527</v>
      </c>
      <c r="K390" s="201">
        <v>1.93966676218656</v>
      </c>
      <c r="L390" s="201">
        <v>1.90964367697027</v>
      </c>
      <c r="M390" s="200">
        <f>[1]!FAMEData("$eval_opt(""convert("&amp;$B$5&amp;B390&amp;", annual, discrete, sum)"" , ""convert automatic off"")", $B$2, $C$2, 0,"annual", "Across", "No Heading", "Normal")</f>
        <v>12.45200828598411</v>
      </c>
      <c r="N390" s="201">
        <v>12.14526002717475</v>
      </c>
      <c r="O390" s="201">
        <v>11.53848580554156</v>
      </c>
      <c r="P390" s="201">
        <v>8.9612838715479803</v>
      </c>
      <c r="Q390" s="201">
        <v>7.8260698735970005</v>
      </c>
      <c r="R390" s="201">
        <v>7.2963015163716598</v>
      </c>
      <c r="S390" s="201">
        <v>6.7798284097034998</v>
      </c>
      <c r="T390" s="201">
        <v>6.2987705068855107</v>
      </c>
      <c r="U390" s="201">
        <v>6.0509440905689598</v>
      </c>
    </row>
    <row r="391" spans="1:21" x14ac:dyDescent="0.2">
      <c r="A391" s="93" t="s">
        <v>36</v>
      </c>
      <c r="B391" t="str">
        <f>"annpct(nagpmt'"&amp;B390&amp;")"</f>
        <v>annpct(nagpmt'umeapc_fmc_nam)</v>
      </c>
      <c r="C391" s="131">
        <f>[1]!FAMEData(B391,$B$1,$C$1, 0,"Quarterly", "Across", "No Heading", "Normal")</f>
        <v>-2.2413154785047187</v>
      </c>
      <c r="D391" s="200">
        <v>37.43023190238258</v>
      </c>
      <c r="E391" s="201">
        <v>90.189407110074995</v>
      </c>
      <c r="F391" s="201">
        <v>-93.034833326384245</v>
      </c>
      <c r="G391" s="201">
        <v>57.782940293208654</v>
      </c>
      <c r="H391" s="201">
        <v>32.459560015395574</v>
      </c>
      <c r="I391" s="201">
        <v>-7.6045400718117291</v>
      </c>
      <c r="J391" s="201">
        <v>-6.3285671692631302</v>
      </c>
      <c r="K391" s="201">
        <v>-6.4237530791713056</v>
      </c>
      <c r="L391" s="201">
        <v>-6.0491180402941875</v>
      </c>
      <c r="M391" s="200"/>
      <c r="N391" s="204">
        <f t="shared" ref="N391" si="617">(N390/M390-1)*100</f>
        <v>-2.4634440627110288</v>
      </c>
      <c r="O391" s="204">
        <f t="shared" ref="O391" si="618">(O390/N390-1)*100</f>
        <v>-4.9959755515777022</v>
      </c>
      <c r="P391" s="204">
        <f t="shared" ref="P391" si="619">(P390/O390-1)*100</f>
        <v>-22.335703119345464</v>
      </c>
      <c r="Q391" s="204">
        <f t="shared" ref="Q391" si="620">(Q390/P390-1)*100</f>
        <v>-12.667983898549151</v>
      </c>
      <c r="R391" s="204">
        <f t="shared" ref="R391" si="621">(R390/Q390-1)*100</f>
        <v>-6.7692771184248324</v>
      </c>
      <c r="S391" s="204">
        <f t="shared" ref="S391" si="622">(S390/R390-1)*100</f>
        <v>-7.0785603570422957</v>
      </c>
      <c r="T391" s="204">
        <f t="shared" ref="T391" si="623">(T390/S390-1)*100</f>
        <v>-7.0954288773663388</v>
      </c>
      <c r="U391" s="204">
        <f t="shared" ref="U391" si="624">(U390/T390-1)*100</f>
        <v>-3.9345204916680032</v>
      </c>
    </row>
    <row r="392" spans="1:21" x14ac:dyDescent="0.2">
      <c r="A392" s="122"/>
      <c r="B392"/>
      <c r="C392" s="136"/>
      <c r="D392" s="206"/>
      <c r="E392" s="201"/>
      <c r="F392" s="201"/>
      <c r="G392" s="201"/>
      <c r="H392" s="201"/>
      <c r="I392" s="201"/>
      <c r="J392" s="201"/>
      <c r="K392" s="201"/>
      <c r="L392" s="201"/>
      <c r="M392" s="206"/>
      <c r="N392" s="202"/>
      <c r="O392" s="202"/>
      <c r="P392" s="202"/>
      <c r="Q392" s="202"/>
      <c r="R392" s="202"/>
      <c r="S392" s="202"/>
      <c r="T392" s="202"/>
      <c r="U392" s="202"/>
    </row>
    <row r="393" spans="1:21" s="143" customFormat="1" x14ac:dyDescent="0.2">
      <c r="A393" s="148" t="s">
        <v>16</v>
      </c>
      <c r="C393" s="144"/>
      <c r="D393" s="207"/>
      <c r="E393" s="208"/>
      <c r="F393" s="208"/>
      <c r="G393" s="208"/>
      <c r="H393" s="208"/>
      <c r="I393" s="208"/>
      <c r="J393" s="208"/>
      <c r="K393" s="208"/>
      <c r="L393" s="208"/>
      <c r="M393" s="207"/>
      <c r="N393" s="209"/>
      <c r="O393" s="209"/>
      <c r="P393" s="209"/>
      <c r="Q393" s="209"/>
      <c r="R393" s="209"/>
      <c r="S393" s="209"/>
      <c r="T393" s="209"/>
      <c r="U393" s="209"/>
    </row>
    <row r="394" spans="1:21" s="143" customFormat="1" ht="15" x14ac:dyDescent="0.25">
      <c r="A394" s="146" t="s">
        <v>330</v>
      </c>
      <c r="C394" s="144"/>
      <c r="D394" s="207"/>
      <c r="E394" s="208"/>
      <c r="F394" s="208"/>
      <c r="G394" s="208"/>
      <c r="H394" s="208"/>
      <c r="I394" s="208"/>
      <c r="J394" s="208"/>
      <c r="K394" s="208"/>
      <c r="L394" s="208"/>
      <c r="M394" s="207"/>
      <c r="N394" s="209"/>
      <c r="O394" s="209"/>
      <c r="P394" s="209"/>
      <c r="Q394" s="209"/>
      <c r="R394" s="209"/>
      <c r="S394" s="209"/>
      <c r="T394" s="209"/>
      <c r="U394" s="209"/>
    </row>
    <row r="395" spans="1:21" s="143" customFormat="1" x14ac:dyDescent="0.2">
      <c r="A395" s="149" t="s">
        <v>72</v>
      </c>
      <c r="C395" s="144"/>
      <c r="D395" s="207"/>
      <c r="E395" s="208"/>
      <c r="F395" s="208"/>
      <c r="G395" s="208"/>
      <c r="H395" s="208"/>
      <c r="I395" s="208"/>
      <c r="J395" s="208"/>
      <c r="K395" s="208"/>
      <c r="L395" s="208"/>
      <c r="M395" s="207"/>
      <c r="N395" s="209"/>
      <c r="O395" s="209"/>
      <c r="P395" s="209"/>
      <c r="Q395" s="209"/>
      <c r="R395" s="209"/>
      <c r="S395" s="209"/>
      <c r="T395" s="209"/>
      <c r="U395" s="209"/>
    </row>
    <row r="396" spans="1:21" x14ac:dyDescent="0.2">
      <c r="A396" s="12"/>
      <c r="B396"/>
      <c r="C396" s="136"/>
      <c r="D396" s="206"/>
      <c r="E396" s="201"/>
      <c r="F396" s="201"/>
      <c r="G396" s="201"/>
      <c r="H396" s="201"/>
      <c r="I396" s="201"/>
      <c r="J396" s="201"/>
      <c r="K396" s="201"/>
      <c r="L396" s="201"/>
      <c r="M396" s="206"/>
      <c r="N396" s="202"/>
      <c r="O396" s="202"/>
      <c r="P396" s="202"/>
      <c r="Q396" s="202"/>
      <c r="R396" s="202"/>
      <c r="S396" s="202"/>
      <c r="T396" s="202"/>
      <c r="U396" s="202"/>
    </row>
    <row r="397" spans="1:21" x14ac:dyDescent="0.2">
      <c r="A397" s="85"/>
      <c r="B397"/>
      <c r="C397" s="136"/>
      <c r="D397" s="206"/>
      <c r="E397" s="201"/>
      <c r="F397" s="201"/>
      <c r="G397" s="201"/>
      <c r="H397" s="201"/>
      <c r="I397" s="201"/>
      <c r="J397" s="201"/>
      <c r="K397" s="201"/>
      <c r="L397" s="201"/>
      <c r="M397" s="206"/>
      <c r="N397" s="202"/>
      <c r="O397" s="202"/>
      <c r="P397" s="202"/>
      <c r="Q397" s="202"/>
      <c r="R397" s="202"/>
      <c r="S397" s="202"/>
      <c r="T397" s="202"/>
      <c r="U397" s="202"/>
    </row>
    <row r="398" spans="1:21" x14ac:dyDescent="0.2">
      <c r="A398" s="87" t="s">
        <v>76</v>
      </c>
      <c r="B398"/>
      <c r="C398" s="136"/>
      <c r="D398" s="206"/>
      <c r="E398" s="201"/>
      <c r="F398" s="201"/>
      <c r="G398" s="201"/>
      <c r="H398" s="201"/>
      <c r="I398" s="201"/>
      <c r="J398" s="201"/>
      <c r="K398" s="201"/>
      <c r="L398" s="201"/>
      <c r="M398" s="206"/>
      <c r="N398" s="202"/>
      <c r="O398" s="202"/>
      <c r="P398" s="202"/>
      <c r="Q398" s="202"/>
      <c r="R398" s="202"/>
      <c r="S398" s="202"/>
      <c r="T398" s="202"/>
      <c r="U398" s="202"/>
    </row>
    <row r="399" spans="1:21" x14ac:dyDescent="0.2">
      <c r="A399" s="97" t="s">
        <v>293</v>
      </c>
      <c r="B399" s="140" t="s">
        <v>292</v>
      </c>
      <c r="C399" s="131">
        <f>[1]!FAMEData($B$5&amp;B399,$B$1,$C$1, 0,"Quarterly", "Across", "No Heading", "Normal")</f>
        <v>1.14296653540063</v>
      </c>
      <c r="D399" s="200">
        <v>1.15643708343184</v>
      </c>
      <c r="E399" s="201">
        <v>1.1742067932959701</v>
      </c>
      <c r="F399" s="201">
        <v>1.19666286640786</v>
      </c>
      <c r="G399" s="201">
        <v>1.2193567307883799</v>
      </c>
      <c r="H399" s="201">
        <v>1.2362042921046601</v>
      </c>
      <c r="I399" s="201">
        <v>1.2434284640808999</v>
      </c>
      <c r="J399" s="201">
        <v>1.2517908828297699</v>
      </c>
      <c r="K399" s="201">
        <v>1.2599413644236599</v>
      </c>
      <c r="L399" s="201">
        <v>1.26946544289789</v>
      </c>
      <c r="M399" s="200">
        <f>[1]!FAMEData("$eval_opt(""convert("&amp;$B$5&amp;B399&amp;", annual, discrete, average)"" , ""convert automatic off"")", $B$2, $C$2, 0,"annual", "Across", "No Heading", "Normal")</f>
        <v>1.1513220467736425</v>
      </c>
      <c r="N399" s="202">
        <v>1.17586098498292</v>
      </c>
      <c r="O399" s="202">
        <v>1.1327368088400673</v>
      </c>
      <c r="P399" s="202">
        <v>1.2066076706492175</v>
      </c>
      <c r="Q399" s="202">
        <v>1.2561565385580549</v>
      </c>
      <c r="R399" s="202">
        <v>1.2847939918146776</v>
      </c>
      <c r="S399" s="202">
        <v>1.310733268712845</v>
      </c>
      <c r="T399" s="202">
        <v>1.3379272607272523</v>
      </c>
      <c r="U399" s="202">
        <v>1.36444654914437</v>
      </c>
    </row>
    <row r="400" spans="1:21" x14ac:dyDescent="0.2">
      <c r="A400" s="88" t="s">
        <v>36</v>
      </c>
      <c r="B400" t="str">
        <f>"annpct(nagpmt'"&amp;B399&amp;")"</f>
        <v>annpct(nagpmt'jgdpr_nam)</v>
      </c>
      <c r="C400" s="131">
        <f>[1]!FAMEData(B400,$B$1,$C$1, 0,"Quarterly", "Across", "No Heading", "Normal")</f>
        <v>34.213972450887034</v>
      </c>
      <c r="D400" s="200">
        <v>4.7982375508453767</v>
      </c>
      <c r="E400" s="201">
        <v>6.2894881368268498</v>
      </c>
      <c r="F400" s="201">
        <v>7.8720430446766203</v>
      </c>
      <c r="G400" s="201">
        <v>7.8042446434315345</v>
      </c>
      <c r="H400" s="201">
        <v>5.6423051100718924</v>
      </c>
      <c r="I400" s="201">
        <v>2.3581035523387941</v>
      </c>
      <c r="J400" s="201">
        <v>2.7173761616267824</v>
      </c>
      <c r="K400" s="201">
        <v>2.6299696452646604</v>
      </c>
      <c r="L400" s="201">
        <v>3.0581151824485526</v>
      </c>
      <c r="M400" s="206"/>
      <c r="N400" s="204">
        <f t="shared" ref="N400" si="625">(N399/M399-1)*100</f>
        <v>2.1313704777949027</v>
      </c>
      <c r="O400" s="204">
        <f t="shared" ref="O400" si="626">(O399/N399-1)*100</f>
        <v>-3.6674553109251384</v>
      </c>
      <c r="P400" s="204">
        <f t="shared" ref="P400" si="627">(P399/O399-1)*100</f>
        <v>6.5214497518443437</v>
      </c>
      <c r="Q400" s="204">
        <f t="shared" ref="Q400" si="628">(Q399/P399-1)*100</f>
        <v>4.1064605433991153</v>
      </c>
      <c r="R400" s="204">
        <f t="shared" ref="R400" si="629">(R399/Q399-1)*100</f>
        <v>2.2797678774570285</v>
      </c>
      <c r="S400" s="204">
        <f t="shared" ref="S400" si="630">(S399/R399-1)*100</f>
        <v>2.0189444427219039</v>
      </c>
      <c r="T400" s="204">
        <f t="shared" ref="T400" si="631">(T399/S399-1)*100</f>
        <v>2.0747159367604961</v>
      </c>
      <c r="U400" s="204">
        <f t="shared" ref="U400" si="632">(U399/T399-1)*100</f>
        <v>1.982117353876367</v>
      </c>
    </row>
    <row r="401" spans="1:21" x14ac:dyDescent="0.2">
      <c r="A401" s="101"/>
      <c r="B401"/>
      <c r="C401" s="136"/>
      <c r="D401" s="206"/>
      <c r="E401" s="201"/>
      <c r="F401" s="201"/>
      <c r="G401" s="201"/>
      <c r="H401" s="201"/>
      <c r="I401" s="201"/>
      <c r="J401" s="201"/>
      <c r="K401" s="201"/>
      <c r="L401" s="201"/>
      <c r="M401" s="206"/>
      <c r="N401" s="202"/>
      <c r="O401" s="202"/>
      <c r="P401" s="202"/>
      <c r="Q401" s="202"/>
      <c r="R401" s="202"/>
      <c r="S401" s="202"/>
      <c r="T401" s="202"/>
      <c r="U401" s="202"/>
    </row>
    <row r="402" spans="1:21" x14ac:dyDescent="0.2">
      <c r="A402" s="116" t="s">
        <v>82</v>
      </c>
      <c r="B402"/>
      <c r="C402" s="136"/>
      <c r="D402" s="206"/>
      <c r="E402" s="201"/>
      <c r="F402" s="201"/>
      <c r="G402" s="201"/>
      <c r="H402" s="201"/>
      <c r="I402" s="201"/>
      <c r="J402" s="201"/>
      <c r="K402" s="201"/>
      <c r="L402" s="201"/>
      <c r="M402" s="206"/>
      <c r="N402" s="202"/>
      <c r="O402" s="202"/>
      <c r="P402" s="202"/>
      <c r="Q402" s="202"/>
      <c r="R402" s="202"/>
      <c r="S402" s="202"/>
      <c r="T402" s="202"/>
      <c r="U402" s="202"/>
    </row>
    <row r="403" spans="1:21" x14ac:dyDescent="0.2">
      <c r="A403" s="87" t="s">
        <v>80</v>
      </c>
      <c r="B403" s="140" t="s">
        <v>324</v>
      </c>
      <c r="C403" s="131">
        <f>[1]!FAMEData($B$5&amp;B403,$B$1,$C$1, 0,"Quarterly", "Across", "No Heading", "Normal")</f>
        <v>103</v>
      </c>
      <c r="D403" s="200">
        <v>103</v>
      </c>
      <c r="E403" s="201">
        <v>102</v>
      </c>
      <c r="F403" s="201">
        <v>102</v>
      </c>
      <c r="G403" s="201">
        <v>103</v>
      </c>
      <c r="H403" s="201">
        <v>103</v>
      </c>
      <c r="I403" s="201">
        <v>102.485</v>
      </c>
      <c r="J403" s="201">
        <v>101.97257500000001</v>
      </c>
      <c r="K403" s="201">
        <v>101.462712125</v>
      </c>
      <c r="L403" s="201">
        <v>100.955398564375</v>
      </c>
      <c r="M403" s="200">
        <f>[1]!FAMEData("$eval_opt(""convert("&amp;$B$5&amp;B403&amp;", annual, discrete, average)"" , ""convert automatic off"")", $B$2, $C$2, 0,"annual", "Across", "No Heading", "Normal")</f>
        <v>136.51434140888176</v>
      </c>
      <c r="N403" s="202">
        <v>115.5</v>
      </c>
      <c r="O403" s="202">
        <v>104.5</v>
      </c>
      <c r="P403" s="202">
        <v>102.5</v>
      </c>
      <c r="Q403" s="202">
        <v>101.71892142234375</v>
      </c>
      <c r="R403" s="202">
        <v>99.699750036223818</v>
      </c>
      <c r="S403" s="202">
        <v>97.720660210442105</v>
      </c>
      <c r="T403" s="202">
        <v>95.780856306010151</v>
      </c>
      <c r="U403" s="202">
        <v>93.879558477770729</v>
      </c>
    </row>
    <row r="404" spans="1:21" x14ac:dyDescent="0.2">
      <c r="A404" s="87"/>
      <c r="B404" s="140"/>
      <c r="C404" s="141"/>
      <c r="D404" s="206"/>
      <c r="E404" s="201"/>
      <c r="F404" s="201"/>
      <c r="G404" s="201"/>
      <c r="H404" s="201"/>
      <c r="I404" s="201"/>
      <c r="J404" s="201"/>
      <c r="K404" s="201"/>
      <c r="L404" s="201"/>
      <c r="M404" s="206"/>
      <c r="N404" s="202"/>
      <c r="O404" s="202"/>
      <c r="P404" s="202"/>
      <c r="Q404" s="202"/>
      <c r="R404" s="202"/>
      <c r="S404" s="202"/>
      <c r="T404" s="202"/>
      <c r="U404" s="202"/>
    </row>
    <row r="405" spans="1:21" x14ac:dyDescent="0.2">
      <c r="A405" s="87" t="s">
        <v>83</v>
      </c>
      <c r="B405" s="140" t="s">
        <v>236</v>
      </c>
      <c r="C405" s="131">
        <f>[1]!FAMEData($B$5&amp;B405,$B$1,$C$1, 0,"Quarterly", "Across", "No Heading", "Normal")</f>
        <v>957.44337208957711</v>
      </c>
      <c r="D405" s="200">
        <v>947.1213205744898</v>
      </c>
      <c r="E405" s="201">
        <v>923.24235507345747</v>
      </c>
      <c r="F405" s="201">
        <v>960.87492454720223</v>
      </c>
      <c r="G405" s="201">
        <v>997.91403860477442</v>
      </c>
      <c r="H405" s="201">
        <v>1036.0962047854011</v>
      </c>
      <c r="I405" s="201">
        <v>1062.9506404433341</v>
      </c>
      <c r="J405" s="201">
        <v>1061.8485582973451</v>
      </c>
      <c r="K405" s="201">
        <v>1050.1873768178448</v>
      </c>
      <c r="L405" s="201">
        <v>1040.2128494578362</v>
      </c>
      <c r="M405" s="200">
        <f>[1]!FAMEData("$eval_opt(""convert("&amp;$B$5&amp;B405&amp;", annual, discrete, average)"" , ""convert automatic off"")", $B$2, $C$2, 0,"annual", "Across", "No Heading", "Normal")</f>
        <v>927.66086894436341</v>
      </c>
      <c r="N405" s="202">
        <v>991.1512066622621</v>
      </c>
      <c r="O405" s="202">
        <v>969.71588970363143</v>
      </c>
      <c r="P405" s="202">
        <v>979.53188075270873</v>
      </c>
      <c r="Q405" s="202">
        <v>1053.7998562540902</v>
      </c>
      <c r="R405" s="202">
        <v>990.61200304653266</v>
      </c>
      <c r="S405" s="202">
        <v>948.52381864590609</v>
      </c>
      <c r="T405" s="202">
        <v>960.86712312406053</v>
      </c>
      <c r="U405" s="202">
        <v>972.07048623426772</v>
      </c>
    </row>
    <row r="406" spans="1:21" x14ac:dyDescent="0.2">
      <c r="A406" s="101"/>
      <c r="B406"/>
      <c r="C406" s="136"/>
      <c r="D406" s="206"/>
      <c r="E406" s="201"/>
      <c r="F406" s="201"/>
      <c r="G406" s="201"/>
      <c r="H406" s="201"/>
      <c r="I406" s="201"/>
      <c r="J406" s="201"/>
      <c r="K406" s="201"/>
      <c r="L406" s="201"/>
      <c r="M406" s="206"/>
      <c r="N406" s="202"/>
      <c r="O406" s="202"/>
      <c r="P406" s="202"/>
      <c r="Q406" s="202"/>
      <c r="R406" s="202"/>
      <c r="S406" s="202"/>
      <c r="T406" s="202"/>
      <c r="U406" s="202"/>
    </row>
    <row r="407" spans="1:21" x14ac:dyDescent="0.2">
      <c r="A407" s="116" t="s">
        <v>61</v>
      </c>
      <c r="B407"/>
      <c r="C407" s="136"/>
      <c r="D407" s="206"/>
      <c r="E407" s="201"/>
      <c r="F407" s="201"/>
      <c r="G407" s="201"/>
      <c r="H407" s="201"/>
      <c r="I407" s="201"/>
      <c r="J407" s="201"/>
      <c r="K407" s="201"/>
      <c r="L407" s="201"/>
      <c r="M407" s="206"/>
      <c r="N407" s="202"/>
      <c r="O407" s="202"/>
      <c r="P407" s="202"/>
      <c r="Q407" s="202"/>
      <c r="R407" s="202"/>
      <c r="S407" s="202"/>
      <c r="T407" s="202"/>
      <c r="U407" s="202"/>
    </row>
    <row r="408" spans="1:21" x14ac:dyDescent="0.2">
      <c r="A408" s="87" t="s">
        <v>257</v>
      </c>
      <c r="B408" s="140" t="s">
        <v>325</v>
      </c>
      <c r="C408" s="131">
        <f>[1]!FAMEData($B$5&amp;B408,$B$1,$C$1, 0,"Quarterly", "Across", "No Heading", "Normal")</f>
        <v>110.952860371193</v>
      </c>
      <c r="D408" s="200">
        <v>124.31186303457299</v>
      </c>
      <c r="E408" s="201">
        <v>121.34277587468</v>
      </c>
      <c r="F408" s="201">
        <v>117.877059660119</v>
      </c>
      <c r="G408" s="201">
        <v>126.673541094435</v>
      </c>
      <c r="H408" s="201">
        <v>127.32904208678001</v>
      </c>
      <c r="I408" s="201">
        <v>127.432766141331</v>
      </c>
      <c r="J408" s="201">
        <v>127.648339683675</v>
      </c>
      <c r="K408" s="201">
        <v>127.837067952898</v>
      </c>
      <c r="L408" s="201">
        <v>128.15938975145701</v>
      </c>
      <c r="M408" s="200">
        <f>[1]!FAMEData("$eval_opt(""convert("&amp;$B$5&amp;B408&amp;", annual, discrete, sum)"" , ""convert automatic off"")", $B$2, $C$2, 0,"annual", "Across", "No Heading", "Normal")</f>
        <v>626.75701003553797</v>
      </c>
      <c r="N408" s="201">
        <v>532.84451550909705</v>
      </c>
      <c r="O408" s="201">
        <v>473.89773558650199</v>
      </c>
      <c r="P408" s="201">
        <v>493.22241871601403</v>
      </c>
      <c r="Q408" s="201">
        <v>511.07756352936104</v>
      </c>
      <c r="R408" s="201">
        <v>512.35864717942297</v>
      </c>
      <c r="S408" s="201">
        <v>512.32555193857206</v>
      </c>
      <c r="T408" s="201">
        <v>512.57386791955196</v>
      </c>
      <c r="U408" s="201">
        <v>512.360045918781</v>
      </c>
    </row>
    <row r="409" spans="1:21" x14ac:dyDescent="0.2">
      <c r="A409" s="88" t="s">
        <v>36</v>
      </c>
      <c r="B409" t="str">
        <f>"annpct(nagpmt'"&amp;B408&amp;")"</f>
        <v>annpct(nagpmt'prwapc_ocv_nam)</v>
      </c>
      <c r="C409" s="131">
        <f>[1]!FAMEData(B409,$B$1,$C$1, 0,"Quarterly", "Across", "No Heading", "Normal")</f>
        <v>30.606547038291616</v>
      </c>
      <c r="D409" s="200">
        <v>57.578255895136834</v>
      </c>
      <c r="E409" s="201">
        <v>-9.2168176958757222</v>
      </c>
      <c r="F409" s="201">
        <v>-10.944350831801255</v>
      </c>
      <c r="G409" s="201">
        <v>33.360270564604363</v>
      </c>
      <c r="H409" s="201">
        <v>2.0860129755197221</v>
      </c>
      <c r="I409" s="201">
        <v>0.32624408174673719</v>
      </c>
      <c r="J409" s="201">
        <v>0.67838495032916024</v>
      </c>
      <c r="K409" s="201">
        <v>0.59271349696625564</v>
      </c>
      <c r="L409" s="201">
        <v>1.0123601314281947</v>
      </c>
      <c r="M409" s="200"/>
      <c r="N409" s="204">
        <f t="shared" ref="N409" si="633">(N408/M408-1)*100</f>
        <v>-14.983876210832637</v>
      </c>
      <c r="O409" s="204">
        <f t="shared" ref="O409" si="634">(O408/N408-1)*100</f>
        <v>-11.062660533584623</v>
      </c>
      <c r="P409" s="204">
        <f t="shared" ref="P409" si="635">(P408/O408-1)*100</f>
        <v>4.0778171487980464</v>
      </c>
      <c r="Q409" s="204">
        <f t="shared" ref="Q409" si="636">(Q408/P408-1)*100</f>
        <v>3.6201000067735301</v>
      </c>
      <c r="R409" s="204">
        <f t="shared" ref="R409" si="637">(R408/Q408-1)*100</f>
        <v>0.25066325377602894</v>
      </c>
      <c r="S409" s="204">
        <f t="shared" ref="S409" si="638">(S408/R408-1)*100</f>
        <v>-6.4593895376052757E-3</v>
      </c>
      <c r="T409" s="204">
        <f t="shared" ref="T409" si="639">(T408/S408-1)*100</f>
        <v>4.8468396713818862E-2</v>
      </c>
      <c r="U409" s="204">
        <f t="shared" ref="U409" si="640">(U408/T408-1)*100</f>
        <v>-4.1715353464821803E-2</v>
      </c>
    </row>
    <row r="410" spans="1:21" x14ac:dyDescent="0.2">
      <c r="A410" s="101"/>
      <c r="B410"/>
      <c r="C410" s="136"/>
      <c r="D410" s="206"/>
      <c r="E410" s="201"/>
      <c r="F410" s="201"/>
      <c r="G410" s="201"/>
      <c r="H410" s="201"/>
      <c r="I410" s="201"/>
      <c r="J410" s="201"/>
      <c r="K410" s="201"/>
      <c r="L410" s="201"/>
      <c r="M410" s="206"/>
      <c r="N410" s="202"/>
      <c r="O410" s="202"/>
      <c r="P410" s="202"/>
      <c r="Q410" s="202"/>
      <c r="R410" s="202"/>
      <c r="S410" s="202"/>
      <c r="T410" s="202"/>
      <c r="U410" s="202"/>
    </row>
    <row r="411" spans="1:21" x14ac:dyDescent="0.2">
      <c r="A411" s="88" t="s">
        <v>63</v>
      </c>
      <c r="B411" s="140" t="s">
        <v>326</v>
      </c>
      <c r="C411" s="131">
        <f>[1]!FAMEData($B$5&amp;B411,$B$1,$C$1, 0,"Quarterly", "Across", "No Heading", "Normal")</f>
        <v>8.5055839253016696</v>
      </c>
      <c r="D411" s="200">
        <v>11.224780214129099</v>
      </c>
      <c r="E411" s="201">
        <v>12.727751669260501</v>
      </c>
      <c r="F411" s="201">
        <v>12.2327240204676</v>
      </c>
      <c r="G411" s="201">
        <v>11.3796013750017</v>
      </c>
      <c r="H411" s="201">
        <v>11.7816423365636</v>
      </c>
      <c r="I411" s="201">
        <v>12.144977025439699</v>
      </c>
      <c r="J411" s="201">
        <v>12.202018824009601</v>
      </c>
      <c r="K411" s="201">
        <v>12.2567197064472</v>
      </c>
      <c r="L411" s="201">
        <v>12.312198414537599</v>
      </c>
      <c r="M411" s="200">
        <f>[1]!FAMEData("$eval_opt(""convert("&amp;$B$5&amp;B411&amp;", annual, discrete, sum)"" , ""convert automatic off"")", $B$2, $C$2, 0,"annual", "Across", "No Heading", "Normal")</f>
        <v>67.719175017683796</v>
      </c>
      <c r="N411" s="201">
        <v>69.717503818614915</v>
      </c>
      <c r="O411" s="201">
        <v>48.278451890967666</v>
      </c>
      <c r="P411" s="201">
        <v>48.121719401293397</v>
      </c>
      <c r="Q411" s="201">
        <v>48.915913970434097</v>
      </c>
      <c r="R411" s="201">
        <v>49.468594626638001</v>
      </c>
      <c r="S411" s="201">
        <v>49.862366223554403</v>
      </c>
      <c r="T411" s="201">
        <v>50.286827506934202</v>
      </c>
      <c r="U411" s="201">
        <v>50.669071177331404</v>
      </c>
    </row>
    <row r="412" spans="1:21" x14ac:dyDescent="0.2">
      <c r="A412" s="88" t="s">
        <v>36</v>
      </c>
      <c r="B412" t="str">
        <f>"annpct(nagpmt'"&amp;B411&amp;")"</f>
        <v>annpct(nagpmt'cfsapc_ocv_nam)</v>
      </c>
      <c r="C412" s="131">
        <f>[1]!FAMEData(B412,$B$1,$C$1, 0,"Quarterly", "Across", "No Heading", "Normal")</f>
        <v>-59.08879155074024</v>
      </c>
      <c r="D412" s="200">
        <v>203.31567012983268</v>
      </c>
      <c r="E412" s="201">
        <v>65.308577405319639</v>
      </c>
      <c r="F412" s="201">
        <v>-14.67310572966592</v>
      </c>
      <c r="G412" s="201">
        <v>-25.111439103304157</v>
      </c>
      <c r="H412" s="201">
        <v>14.898706981722404</v>
      </c>
      <c r="I412" s="201">
        <v>12.918071588213589</v>
      </c>
      <c r="J412" s="201">
        <v>1.8919730839402114</v>
      </c>
      <c r="K412" s="201">
        <v>1.8052689376216717</v>
      </c>
      <c r="L412" s="201">
        <v>1.822886543137026</v>
      </c>
      <c r="M412" s="200"/>
      <c r="N412" s="204">
        <f t="shared" ref="N412" si="641">(N411/M411-1)*100</f>
        <v>2.95090541255012</v>
      </c>
      <c r="O412" s="204">
        <f t="shared" ref="O412" si="642">(O411/N411-1)*100</f>
        <v>-30.751318898946177</v>
      </c>
      <c r="P412" s="204">
        <f t="shared" ref="P412" si="643">(P411/O411-1)*100</f>
        <v>-0.32464274129633264</v>
      </c>
      <c r="Q412" s="204">
        <f t="shared" ref="Q412" si="644">(Q411/P411-1)*100</f>
        <v>1.6503869334298038</v>
      </c>
      <c r="R412" s="204">
        <f t="shared" ref="R412" si="645">(R411/Q411-1)*100</f>
        <v>1.1298585906786007</v>
      </c>
      <c r="S412" s="204">
        <f t="shared" ref="S412" si="646">(S411/R411-1)*100</f>
        <v>0.79600320140156278</v>
      </c>
      <c r="T412" s="204">
        <f t="shared" ref="T412" si="647">(T411/S411-1)*100</f>
        <v>0.85126582536567685</v>
      </c>
      <c r="U412" s="204">
        <f t="shared" ref="U412" si="648">(U411/T411-1)*100</f>
        <v>0.76012683509312229</v>
      </c>
    </row>
    <row r="413" spans="1:21" x14ac:dyDescent="0.2">
      <c r="A413" s="88"/>
      <c r="B413"/>
      <c r="C413" s="136"/>
      <c r="D413" s="206"/>
      <c r="E413" s="201"/>
      <c r="F413" s="201"/>
      <c r="G413" s="201"/>
      <c r="H413" s="201"/>
      <c r="I413" s="201"/>
      <c r="J413" s="201"/>
      <c r="K413" s="201"/>
      <c r="L413" s="201"/>
      <c r="M413" s="206"/>
      <c r="N413" s="202"/>
      <c r="O413" s="202"/>
      <c r="P413" s="202"/>
      <c r="Q413" s="202"/>
      <c r="R413" s="202"/>
      <c r="S413" s="202"/>
      <c r="T413" s="202"/>
      <c r="U413" s="202"/>
    </row>
    <row r="414" spans="1:21" x14ac:dyDescent="0.2">
      <c r="A414" s="88" t="s">
        <v>62</v>
      </c>
      <c r="B414" s="140" t="s">
        <v>327</v>
      </c>
      <c r="C414" s="131">
        <f>[1]!FAMEData($B$5&amp;B414,$B$1,$C$1, 0,"Quarterly", "Across", "No Heading", "Normal")</f>
        <v>0.82365540705388596</v>
      </c>
      <c r="D414" s="200">
        <v>0.74201104407384699</v>
      </c>
      <c r="E414" s="201">
        <v>1.08685460593496</v>
      </c>
      <c r="F414" s="201">
        <v>1.78316854967614</v>
      </c>
      <c r="G414" s="201">
        <v>1.1747172476816301</v>
      </c>
      <c r="H414" s="201">
        <v>2.0754633860145102</v>
      </c>
      <c r="I414" s="201">
        <v>2.0644108114895601</v>
      </c>
      <c r="J414" s="201">
        <v>2.1700217746224699</v>
      </c>
      <c r="K414" s="201">
        <v>2.28828351635687</v>
      </c>
      <c r="L414" s="201">
        <v>2.3965805883522502</v>
      </c>
      <c r="M414" s="200">
        <f>[1]!FAMEData("$eval_opt(""convert("&amp;$B$5&amp;B414&amp;", annual, discrete, sum)"" , ""convert automatic off"")", $B$2, $C$2, 0,"annual", "Across", "No Heading", "Normal")</f>
        <v>10.8442316178692</v>
      </c>
      <c r="N414" s="201">
        <v>10.752507694028221</v>
      </c>
      <c r="O414" s="201">
        <v>5.1967966080072028</v>
      </c>
      <c r="P414" s="201">
        <v>6.1202037893072401</v>
      </c>
      <c r="Q414" s="201">
        <v>8.9192966908211506</v>
      </c>
      <c r="R414" s="201">
        <v>10.33681022885319</v>
      </c>
      <c r="S414" s="201">
        <v>11.39936738775663</v>
      </c>
      <c r="T414" s="201">
        <v>12.48130428434121</v>
      </c>
      <c r="U414" s="201">
        <v>13.50052982595189</v>
      </c>
    </row>
    <row r="415" spans="1:21" x14ac:dyDescent="0.2">
      <c r="A415" s="88" t="s">
        <v>36</v>
      </c>
      <c r="B415" t="str">
        <f>"annpct(nagpmt'"&amp;B414&amp;")"</f>
        <v>annpct(nagpmt'cmeapc_ocv_nam)</v>
      </c>
      <c r="C415" s="131">
        <f>[1]!FAMEData(B415,$B$1,$C$1, 0,"Quarterly", "Across", "No Heading", "Normal")</f>
        <v>-71.329523630371767</v>
      </c>
      <c r="D415" s="200">
        <v>-34.134307501950936</v>
      </c>
      <c r="E415" s="201">
        <v>360.30354896980657</v>
      </c>
      <c r="F415" s="201">
        <v>624.57572862017571</v>
      </c>
      <c r="G415" s="201">
        <v>-81.165079207942384</v>
      </c>
      <c r="H415" s="201">
        <v>874.37677527136839</v>
      </c>
      <c r="I415" s="201">
        <v>-2.1131857761498427</v>
      </c>
      <c r="J415" s="201">
        <v>22.087687431471178</v>
      </c>
      <c r="K415" s="201">
        <v>23.646822951666234</v>
      </c>
      <c r="L415" s="201">
        <v>20.317505882062814</v>
      </c>
      <c r="M415" s="200"/>
      <c r="N415" s="204">
        <f t="shared" ref="N415" si="649">(N414/M414-1)*100</f>
        <v>-0.84583147126657821</v>
      </c>
      <c r="O415" s="204">
        <f t="shared" ref="O415" si="650">(O414/N414-1)*100</f>
        <v>-51.668980335690208</v>
      </c>
      <c r="P415" s="204">
        <f t="shared" ref="P415" si="651">(P414/O414-1)*100</f>
        <v>17.768776632074747</v>
      </c>
      <c r="Q415" s="204">
        <f t="shared" ref="Q415" si="652">(Q414/P414-1)*100</f>
        <v>45.735289181126213</v>
      </c>
      <c r="R415" s="204">
        <f t="shared" ref="R415" si="653">(R414/Q414-1)*100</f>
        <v>15.892660454840613</v>
      </c>
      <c r="S415" s="204">
        <f t="shared" ref="S415" si="654">(S414/R414-1)*100</f>
        <v>10.279352482814463</v>
      </c>
      <c r="T415" s="204">
        <f t="shared" ref="T415" si="655">(T414/S414-1)*100</f>
        <v>9.4912012200486053</v>
      </c>
      <c r="U415" s="204">
        <f t="shared" ref="U415" si="656">(U414/T414-1)*100</f>
        <v>8.1660178967784667</v>
      </c>
    </row>
    <row r="416" spans="1:21" x14ac:dyDescent="0.2">
      <c r="A416" s="88"/>
      <c r="B416"/>
      <c r="C416" s="136"/>
      <c r="D416" s="206"/>
      <c r="E416" s="201"/>
      <c r="F416" s="201"/>
      <c r="G416" s="201"/>
      <c r="H416" s="201"/>
      <c r="I416" s="201"/>
      <c r="J416" s="201"/>
      <c r="K416" s="201"/>
      <c r="L416" s="201"/>
      <c r="M416" s="206"/>
      <c r="N416" s="202"/>
      <c r="O416" s="202"/>
      <c r="P416" s="202"/>
      <c r="Q416" s="202"/>
      <c r="R416" s="202"/>
      <c r="S416" s="202"/>
      <c r="T416" s="202"/>
      <c r="U416" s="202"/>
    </row>
    <row r="417" spans="1:21" x14ac:dyDescent="0.2">
      <c r="A417" s="88" t="s">
        <v>64</v>
      </c>
      <c r="B417" s="140" t="s">
        <v>328</v>
      </c>
      <c r="C417" s="131">
        <f>[1]!FAMEData($B$5&amp;B417,$B$1,$C$1, 0,"Quarterly", "Across", "No Heading", "Normal")</f>
        <v>99.130939381021904</v>
      </c>
      <c r="D417" s="200">
        <v>109.64439847805301</v>
      </c>
      <c r="E417" s="201">
        <v>103.85785073199</v>
      </c>
      <c r="F417" s="201">
        <v>100.97704968831999</v>
      </c>
      <c r="G417" s="201">
        <v>111.37456428652</v>
      </c>
      <c r="H417" s="201">
        <v>110.69928101696399</v>
      </c>
      <c r="I417" s="201">
        <v>110.43458974259499</v>
      </c>
      <c r="J417" s="201">
        <v>110.46882529612</v>
      </c>
      <c r="K417" s="201">
        <v>110.466381963581</v>
      </c>
      <c r="L417" s="201">
        <v>110.60363941458399</v>
      </c>
      <c r="M417" s="200">
        <f>[1]!FAMEData("$eval_opt(""convert("&amp;$B$5&amp;B417&amp;", annual, discrete, sum)"" , ""convert automatic off"")", $B$2, $C$2, 0,"annual", "Across", "No Heading", "Normal")</f>
        <v>523.772360464641</v>
      </c>
      <c r="N417" s="201">
        <v>437.64378456613099</v>
      </c>
      <c r="O417" s="201">
        <v>409.44146079018759</v>
      </c>
      <c r="P417" s="201">
        <v>426.90874572379397</v>
      </c>
      <c r="Q417" s="201">
        <v>441.97343641687996</v>
      </c>
      <c r="R417" s="201">
        <v>441.02857258580502</v>
      </c>
      <c r="S417" s="201">
        <v>439.30764776283502</v>
      </c>
      <c r="T417" s="201">
        <v>437.80685839064</v>
      </c>
      <c r="U417" s="201">
        <v>435.95495862109402</v>
      </c>
    </row>
    <row r="418" spans="1:21" x14ac:dyDescent="0.2">
      <c r="A418" s="93" t="s">
        <v>36</v>
      </c>
      <c r="B418" t="str">
        <f>"annpct(nagpmt'"&amp;B417&amp;")"</f>
        <v>annpct(nagpmt'ufsapc_ocv_nam)</v>
      </c>
      <c r="C418" s="131">
        <f>[1]!FAMEData(B418,$B$1,$C$1, 0,"Quarterly", "Across", "No Heading", "Normal")</f>
        <v>48.454758360688693</v>
      </c>
      <c r="D418" s="200">
        <v>49.661092323210639</v>
      </c>
      <c r="E418" s="201">
        <v>-19.49709981943456</v>
      </c>
      <c r="F418" s="201">
        <v>-10.642011037690748</v>
      </c>
      <c r="G418" s="201">
        <v>47.997153393948651</v>
      </c>
      <c r="H418" s="201">
        <v>-2.4033010478628256</v>
      </c>
      <c r="I418" s="201">
        <v>-0.95300867636553055</v>
      </c>
      <c r="J418" s="201">
        <v>0.12406068357372751</v>
      </c>
      <c r="K418" s="201">
        <v>-8.8468451502454696E-3</v>
      </c>
      <c r="L418" s="201">
        <v>0.49793785093692905</v>
      </c>
      <c r="M418" s="200"/>
      <c r="N418" s="204">
        <f t="shared" ref="N418" si="657">(N417/M417-1)*100</f>
        <v>-16.443894790879177</v>
      </c>
      <c r="O418" s="204">
        <f t="shared" ref="O418" si="658">(O417/N417-1)*100</f>
        <v>-6.4441275691604964</v>
      </c>
      <c r="P418" s="204">
        <f t="shared" ref="P418" si="659">(P417/O417-1)*100</f>
        <v>4.2661251012283907</v>
      </c>
      <c r="Q418" s="204">
        <f t="shared" ref="Q418" si="660">(Q417/P417-1)*100</f>
        <v>3.5287847447455833</v>
      </c>
      <c r="R418" s="204">
        <f t="shared" ref="R418" si="661">(R417/Q417-1)*100</f>
        <v>-0.21378294558492827</v>
      </c>
      <c r="S418" s="204">
        <f t="shared" ref="S418" si="662">(S417/R417-1)*100</f>
        <v>-0.39020710446944218</v>
      </c>
      <c r="T418" s="204">
        <f t="shared" ref="T418" si="663">(T417/S417-1)*100</f>
        <v>-0.34162605177436856</v>
      </c>
      <c r="U418" s="204">
        <f t="shared" ref="U418" si="664">(U417/T417-1)*100</f>
        <v>-0.42299469139279733</v>
      </c>
    </row>
    <row r="419" spans="1:21" x14ac:dyDescent="0.2">
      <c r="A419" s="88"/>
      <c r="B419"/>
      <c r="C419" s="136"/>
      <c r="D419" s="206"/>
      <c r="E419" s="201"/>
      <c r="F419" s="201"/>
      <c r="G419" s="201"/>
      <c r="H419" s="201"/>
      <c r="I419" s="201"/>
      <c r="J419" s="201"/>
      <c r="K419" s="201"/>
      <c r="L419" s="201"/>
      <c r="M419" s="206"/>
      <c r="N419" s="202"/>
      <c r="O419" s="202"/>
      <c r="P419" s="202"/>
      <c r="Q419" s="202"/>
      <c r="R419" s="202"/>
      <c r="S419" s="202"/>
      <c r="T419" s="202"/>
      <c r="U419" s="202"/>
    </row>
    <row r="420" spans="1:21" x14ac:dyDescent="0.2">
      <c r="A420" s="88" t="s">
        <v>65</v>
      </c>
      <c r="B420" s="140" t="s">
        <v>329</v>
      </c>
      <c r="C420" s="131">
        <f>[1]!FAMEData($B$5&amp;B420,$B$1,$C$1, 0,"Quarterly", "Across", "No Heading", "Normal")</f>
        <v>2.4926816578156501</v>
      </c>
      <c r="D420" s="200">
        <v>2.7006732983167199</v>
      </c>
      <c r="E420" s="201">
        <v>3.6703188674941498</v>
      </c>
      <c r="F420" s="201">
        <v>2.8841174016552298</v>
      </c>
      <c r="G420" s="201">
        <v>2.7446581852316001</v>
      </c>
      <c r="H420" s="201">
        <v>2.7726553472382198</v>
      </c>
      <c r="I420" s="201">
        <v>2.7887885618065198</v>
      </c>
      <c r="J420" s="201">
        <v>2.8074737889222301</v>
      </c>
      <c r="K420" s="201">
        <v>2.8256827665124198</v>
      </c>
      <c r="L420" s="201">
        <v>2.8469713339833298</v>
      </c>
      <c r="M420" s="200">
        <f>[1]!FAMEData("$eval_opt(""convert("&amp;$B$5&amp;B420&amp;", annual, discrete, sum)"" , ""convert automatic off"")", $B$2, $C$2, 0,"annual", "Across", "No Heading", "Normal")</f>
        <v>24.421242935343432</v>
      </c>
      <c r="N420" s="201">
        <v>14.730719430323271</v>
      </c>
      <c r="O420" s="201">
        <v>10.98102629733949</v>
      </c>
      <c r="P420" s="201">
        <v>12.071749801619198</v>
      </c>
      <c r="Q420" s="201">
        <v>11.2689164512245</v>
      </c>
      <c r="R420" s="201">
        <v>11.524669738126111</v>
      </c>
      <c r="S420" s="201">
        <v>11.756170564426849</v>
      </c>
      <c r="T420" s="201">
        <v>11.9988777376355</v>
      </c>
      <c r="U420" s="201">
        <v>12.235486294404399</v>
      </c>
    </row>
    <row r="421" spans="1:21" x14ac:dyDescent="0.2">
      <c r="A421" s="93" t="s">
        <v>36</v>
      </c>
      <c r="B421" t="str">
        <f>"annpct(nagpmt'"&amp;B420&amp;")"</f>
        <v>annpct(nagpmt'umeapc_ocv_nam)</v>
      </c>
      <c r="C421" s="131">
        <f>[1]!FAMEData(B421,$B$1,$C$1, 0,"Quarterly", "Across", "No Heading", "Normal")</f>
        <v>58.899448832779434</v>
      </c>
      <c r="D421" s="200">
        <v>37.791024855867725</v>
      </c>
      <c r="E421" s="201">
        <v>241.13555216665242</v>
      </c>
      <c r="F421" s="201">
        <v>-61.872655832726487</v>
      </c>
      <c r="G421" s="201">
        <v>-17.98348265580454</v>
      </c>
      <c r="H421" s="201">
        <v>4.1430972437867135</v>
      </c>
      <c r="I421" s="201">
        <v>2.3478681258181906</v>
      </c>
      <c r="J421" s="201">
        <v>2.7071048091944228</v>
      </c>
      <c r="K421" s="201">
        <v>2.6197070331580599</v>
      </c>
      <c r="L421" s="201">
        <v>3.0478097573914211</v>
      </c>
      <c r="M421" s="200"/>
      <c r="N421" s="204">
        <f t="shared" ref="N421" si="665">(N420/M420-1)*100</f>
        <v>-39.68071375677458</v>
      </c>
      <c r="O421" s="204">
        <f t="shared" ref="O421" si="666">(O420/N420-1)*100</f>
        <v>-25.454921945394027</v>
      </c>
      <c r="P421" s="204">
        <f t="shared" ref="P421" si="667">(P420/O420-1)*100</f>
        <v>9.9328011312018294</v>
      </c>
      <c r="Q421" s="204">
        <f t="shared" ref="Q421" si="668">(Q420/P420-1)*100</f>
        <v>-6.650513501257393</v>
      </c>
      <c r="R421" s="204">
        <f t="shared" ref="R421" si="669">(R420/Q420-1)*100</f>
        <v>2.2695463934673032</v>
      </c>
      <c r="S421" s="204">
        <f t="shared" ref="S421" si="670">(S420/R420-1)*100</f>
        <v>2.0087415219794513</v>
      </c>
      <c r="T421" s="204">
        <f t="shared" ref="T421" si="671">(T420/S420-1)*100</f>
        <v>2.0645087775696291</v>
      </c>
      <c r="U421" s="204">
        <f t="shared" ref="U421" si="672">(U420/T420-1)*100</f>
        <v>1.9719223909312467</v>
      </c>
    </row>
    <row r="422" spans="1:21" x14ac:dyDescent="0.2">
      <c r="A422" s="122"/>
      <c r="B422"/>
      <c r="C422" s="136"/>
      <c r="D422" s="206"/>
      <c r="E422" s="201"/>
      <c r="F422" s="201"/>
      <c r="G422" s="201"/>
      <c r="H422" s="201"/>
      <c r="I422" s="201"/>
      <c r="J422" s="201"/>
      <c r="K422" s="201"/>
      <c r="L422" s="201"/>
      <c r="M422" s="206"/>
      <c r="N422" s="202"/>
      <c r="O422" s="202"/>
      <c r="P422" s="202"/>
      <c r="Q422" s="202"/>
      <c r="R422" s="202"/>
      <c r="S422" s="202"/>
      <c r="T422" s="202"/>
      <c r="U422" s="202"/>
    </row>
    <row r="423" spans="1:21" s="143" customFormat="1" x14ac:dyDescent="0.2">
      <c r="A423" s="148" t="s">
        <v>143</v>
      </c>
      <c r="C423" s="144"/>
      <c r="D423" s="207"/>
      <c r="E423" s="208"/>
      <c r="F423" s="208"/>
      <c r="G423" s="208"/>
      <c r="H423" s="208"/>
      <c r="I423" s="208"/>
      <c r="J423" s="208"/>
      <c r="K423" s="208"/>
      <c r="L423" s="208"/>
      <c r="M423" s="207"/>
      <c r="N423" s="209"/>
      <c r="O423" s="209"/>
      <c r="P423" s="209"/>
      <c r="Q423" s="209"/>
      <c r="R423" s="209"/>
      <c r="S423" s="209"/>
      <c r="T423" s="209"/>
      <c r="U423" s="209"/>
    </row>
    <row r="424" spans="1:21" s="143" customFormat="1" ht="15" x14ac:dyDescent="0.25">
      <c r="A424" s="146" t="s">
        <v>331</v>
      </c>
      <c r="C424" s="144"/>
      <c r="D424" s="207"/>
      <c r="E424" s="208"/>
      <c r="F424" s="208"/>
      <c r="G424" s="208"/>
      <c r="H424" s="208"/>
      <c r="I424" s="208"/>
      <c r="J424" s="208"/>
      <c r="K424" s="208"/>
      <c r="L424" s="208"/>
      <c r="M424" s="207"/>
      <c r="N424" s="209"/>
      <c r="O424" s="209"/>
      <c r="P424" s="209"/>
      <c r="Q424" s="209"/>
      <c r="R424" s="209"/>
      <c r="S424" s="209"/>
      <c r="T424" s="209"/>
      <c r="U424" s="209"/>
    </row>
    <row r="425" spans="1:21" s="143" customFormat="1" x14ac:dyDescent="0.2">
      <c r="A425" s="149" t="s">
        <v>72</v>
      </c>
      <c r="C425" s="144"/>
      <c r="D425" s="207"/>
      <c r="E425" s="208"/>
      <c r="F425" s="208"/>
      <c r="G425" s="208"/>
      <c r="H425" s="208"/>
      <c r="I425" s="208"/>
      <c r="J425" s="208"/>
      <c r="K425" s="208"/>
      <c r="L425" s="208"/>
      <c r="M425" s="207"/>
      <c r="N425" s="209"/>
      <c r="O425" s="209"/>
      <c r="P425" s="209"/>
      <c r="Q425" s="209"/>
      <c r="R425" s="209"/>
      <c r="S425" s="209"/>
      <c r="T425" s="209"/>
      <c r="U425" s="209"/>
    </row>
    <row r="426" spans="1:21" x14ac:dyDescent="0.2">
      <c r="A426" s="12"/>
      <c r="B426"/>
      <c r="C426" s="136"/>
      <c r="D426" s="206"/>
      <c r="E426" s="201"/>
      <c r="F426" s="201"/>
      <c r="G426" s="201"/>
      <c r="H426" s="201"/>
      <c r="I426" s="201"/>
      <c r="J426" s="201"/>
      <c r="K426" s="201"/>
      <c r="L426" s="201"/>
      <c r="M426" s="206"/>
      <c r="N426" s="202"/>
      <c r="O426" s="202"/>
      <c r="P426" s="202"/>
      <c r="Q426" s="202"/>
      <c r="R426" s="202"/>
      <c r="S426" s="202"/>
      <c r="T426" s="202"/>
      <c r="U426" s="202"/>
    </row>
    <row r="427" spans="1:21" x14ac:dyDescent="0.2">
      <c r="A427" s="85"/>
      <c r="B427"/>
      <c r="C427" s="136"/>
      <c r="D427" s="206"/>
      <c r="E427" s="201"/>
      <c r="F427" s="201"/>
      <c r="G427" s="201"/>
      <c r="H427" s="201"/>
      <c r="I427" s="201"/>
      <c r="J427" s="201"/>
      <c r="K427" s="201"/>
      <c r="L427" s="201"/>
      <c r="M427" s="206"/>
      <c r="N427" s="202"/>
      <c r="O427" s="202"/>
      <c r="P427" s="202"/>
      <c r="Q427" s="202"/>
      <c r="R427" s="202"/>
      <c r="S427" s="202"/>
      <c r="T427" s="202"/>
      <c r="U427" s="202"/>
    </row>
    <row r="428" spans="1:21" x14ac:dyDescent="0.2">
      <c r="A428" s="87" t="s">
        <v>76</v>
      </c>
      <c r="B428"/>
      <c r="C428" s="136"/>
      <c r="D428" s="206"/>
      <c r="E428" s="201"/>
      <c r="F428" s="201"/>
      <c r="G428" s="201"/>
      <c r="H428" s="201"/>
      <c r="I428" s="201"/>
      <c r="J428" s="201"/>
      <c r="K428" s="201"/>
      <c r="L428" s="201"/>
      <c r="M428" s="206"/>
      <c r="N428" s="202"/>
      <c r="O428" s="202"/>
      <c r="P428" s="202"/>
      <c r="Q428" s="202"/>
      <c r="R428" s="202"/>
      <c r="S428" s="202"/>
      <c r="T428" s="202"/>
      <c r="U428" s="202"/>
    </row>
    <row r="429" spans="1:21" x14ac:dyDescent="0.2">
      <c r="A429" s="97" t="s">
        <v>84</v>
      </c>
      <c r="B429" s="140" t="s">
        <v>332</v>
      </c>
      <c r="C429" s="131">
        <f>[1]!FAMEData($B$5&amp;B429,$B$1,$C$1, 0,"Quarterly", "Across", "No Heading", "Normal")</f>
        <v>1.8764080790206801</v>
      </c>
      <c r="D429" s="200">
        <v>1.92115484306867</v>
      </c>
      <c r="E429" s="201">
        <v>1.7554587411690099</v>
      </c>
      <c r="F429" s="201">
        <v>1.90009072846043</v>
      </c>
      <c r="G429" s="201">
        <v>1.93898031661549</v>
      </c>
      <c r="H429" s="201">
        <v>1.9690267343462999</v>
      </c>
      <c r="I429" s="201">
        <v>1.96644967316317</v>
      </c>
      <c r="J429" s="201">
        <v>1.95286576460809</v>
      </c>
      <c r="K429" s="201">
        <v>1.93296134042409</v>
      </c>
      <c r="L429" s="201">
        <v>1.91576543088902</v>
      </c>
      <c r="M429" s="200">
        <f>[1]!FAMEData("$eval_opt(""convert("&amp;$B$5&amp;B429&amp;", annual, discrete, sum)"" , ""convert automatic off"")", $B$2, $C$2, 0,"annual", "Across", "No Heading", "Normal")</f>
        <v>9.8140912446202204</v>
      </c>
      <c r="N429" s="202">
        <v>8.9696404298837003</v>
      </c>
      <c r="O429" s="202">
        <v>7.54924161083526</v>
      </c>
      <c r="P429" s="202">
        <v>7.5635565205912298</v>
      </c>
      <c r="Q429" s="202">
        <v>7.7680422090843697</v>
      </c>
      <c r="R429" s="202">
        <v>7.449213787894359</v>
      </c>
      <c r="S429" s="202">
        <v>7.0681585967586997</v>
      </c>
      <c r="T429" s="202">
        <v>6.671089611618461</v>
      </c>
      <c r="U429" s="202">
        <v>6.3076530307641105</v>
      </c>
    </row>
    <row r="430" spans="1:21" x14ac:dyDescent="0.2">
      <c r="A430" s="88" t="s">
        <v>36</v>
      </c>
      <c r="B430" t="str">
        <f>"annpct(nagpmt'"&amp;B429&amp;")"</f>
        <v>annpct(nagpmt'catcir_us)</v>
      </c>
      <c r="C430" s="131">
        <f>[1]!FAMEData(B430,$B$1,$C$1, 0,"Quarterly", "Across", "No Heading", "Normal")</f>
        <v>94.961322914308013</v>
      </c>
      <c r="D430" s="200">
        <v>9.8854783660345564</v>
      </c>
      <c r="E430" s="201">
        <v>-30.287119697424426</v>
      </c>
      <c r="F430" s="201">
        <v>37.257109466518102</v>
      </c>
      <c r="G430" s="201">
        <v>8.4416823024903529</v>
      </c>
      <c r="H430" s="201">
        <v>6.3439651808543482</v>
      </c>
      <c r="I430" s="201">
        <v>-0.52249291828818356</v>
      </c>
      <c r="J430" s="201">
        <v>-2.7346344498398749</v>
      </c>
      <c r="K430" s="201">
        <v>-4.0150584299033731</v>
      </c>
      <c r="L430" s="201">
        <v>-3.5112551992963432</v>
      </c>
      <c r="M430" s="206"/>
      <c r="N430" s="204">
        <f t="shared" ref="N430" si="673">(N429/M429-1)*100</f>
        <v>-8.6044728308331315</v>
      </c>
      <c r="O430" s="204">
        <f t="shared" ref="O430" si="674">(O429/N429-1)*100</f>
        <v>-15.835627193216894</v>
      </c>
      <c r="P430" s="204">
        <f t="shared" ref="P430" si="675">(P429/O429-1)*100</f>
        <v>0.18962050089141869</v>
      </c>
      <c r="Q430" s="204">
        <f t="shared" ref="Q430" si="676">(Q429/P429-1)*100</f>
        <v>2.7035652862042125</v>
      </c>
      <c r="R430" s="204">
        <f t="shared" ref="R430" si="677">(R429/Q429-1)*100</f>
        <v>-4.1043600511999738</v>
      </c>
      <c r="S430" s="204">
        <f t="shared" ref="S430" si="678">(S429/R429-1)*100</f>
        <v>-5.115374615169566</v>
      </c>
      <c r="T430" s="204">
        <f t="shared" ref="T430" si="679">(T429/S429-1)*100</f>
        <v>-5.6177147089246926</v>
      </c>
      <c r="U430" s="204">
        <f t="shared" ref="U430" si="680">(U429/T429-1)*100</f>
        <v>-5.4479343257716746</v>
      </c>
    </row>
    <row r="431" spans="1:21" x14ac:dyDescent="0.2">
      <c r="A431" s="101"/>
      <c r="B431"/>
      <c r="C431" s="136"/>
      <c r="D431" s="206"/>
      <c r="E431" s="201"/>
      <c r="F431" s="201"/>
      <c r="G431" s="201"/>
      <c r="H431" s="201"/>
      <c r="I431" s="201"/>
      <c r="J431" s="201"/>
      <c r="K431" s="201"/>
      <c r="L431" s="201"/>
      <c r="M431" s="206"/>
      <c r="N431" s="202"/>
      <c r="O431" s="202"/>
      <c r="P431" s="202"/>
      <c r="Q431" s="202"/>
      <c r="R431" s="202"/>
      <c r="S431" s="202"/>
      <c r="T431" s="202"/>
      <c r="U431" s="202"/>
    </row>
    <row r="432" spans="1:21" x14ac:dyDescent="0.2">
      <c r="A432" s="116" t="s">
        <v>82</v>
      </c>
      <c r="B432"/>
      <c r="C432" s="136"/>
      <c r="D432" s="206"/>
      <c r="E432" s="201"/>
      <c r="F432" s="201"/>
      <c r="G432" s="201"/>
      <c r="H432" s="201"/>
      <c r="I432" s="201"/>
      <c r="J432" s="201"/>
      <c r="K432" s="201"/>
      <c r="L432" s="201"/>
      <c r="M432" s="206"/>
      <c r="N432" s="202"/>
      <c r="O432" s="202"/>
      <c r="P432" s="202"/>
      <c r="Q432" s="202"/>
      <c r="R432" s="202"/>
      <c r="S432" s="202"/>
      <c r="T432" s="202"/>
      <c r="U432" s="202"/>
    </row>
    <row r="433" spans="1:21" x14ac:dyDescent="0.2">
      <c r="A433" s="87" t="s">
        <v>80</v>
      </c>
      <c r="B433" s="140" t="s">
        <v>333</v>
      </c>
      <c r="C433" s="131">
        <f>[1]!FAMEData($B$5&amp;B433,$B$1,$C$1, 0,"Quarterly", "Across", "No Heading", "Normal")</f>
        <v>125.46263131015</v>
      </c>
      <c r="D433" s="200">
        <v>126</v>
      </c>
      <c r="E433" s="201">
        <v>128</v>
      </c>
      <c r="F433" s="201">
        <v>130</v>
      </c>
      <c r="G433" s="201">
        <v>131</v>
      </c>
      <c r="H433" s="201">
        <v>128</v>
      </c>
      <c r="I433" s="201">
        <v>126</v>
      </c>
      <c r="J433" s="201">
        <v>125</v>
      </c>
      <c r="K433" s="201">
        <v>124.375</v>
      </c>
      <c r="L433" s="201">
        <v>123.753125</v>
      </c>
      <c r="M433" s="200">
        <f>[1]!FAMEData("$eval_opt(""convert("&amp;$B$5&amp;B433&amp;", annual, discrete, average)"" , ""convert automatic off"")", $B$2, $C$2, 0,"annual", "Across", "No Heading", "Normal")</f>
        <v>143.82593189313849</v>
      </c>
      <c r="N433" s="202">
        <v>128.53677874353974</v>
      </c>
      <c r="O433" s="202">
        <v>125.3524076903695</v>
      </c>
      <c r="P433" s="202">
        <v>129.25</v>
      </c>
      <c r="Q433" s="202">
        <v>124.78203125</v>
      </c>
      <c r="R433" s="202">
        <v>122.56638674006874</v>
      </c>
      <c r="S433" s="202">
        <v>121.25337741910876</v>
      </c>
      <c r="T433" s="202">
        <v>120.57242000033375</v>
      </c>
      <c r="U433" s="202">
        <v>119.64096296949749</v>
      </c>
    </row>
    <row r="434" spans="1:21" x14ac:dyDescent="0.2">
      <c r="A434" s="87"/>
      <c r="B434" s="140"/>
      <c r="C434" s="141"/>
      <c r="D434" s="206"/>
      <c r="E434" s="201"/>
      <c r="F434" s="201"/>
      <c r="G434" s="201"/>
      <c r="H434" s="201"/>
      <c r="I434" s="201"/>
      <c r="J434" s="201"/>
      <c r="K434" s="201"/>
      <c r="L434" s="201"/>
      <c r="M434" s="206"/>
      <c r="N434" s="202"/>
      <c r="O434" s="202"/>
      <c r="P434" s="202"/>
      <c r="Q434" s="202"/>
      <c r="R434" s="202"/>
      <c r="S434" s="202"/>
      <c r="T434" s="202"/>
      <c r="U434" s="202"/>
    </row>
    <row r="435" spans="1:21" x14ac:dyDescent="0.2">
      <c r="A435" s="116" t="s">
        <v>61</v>
      </c>
      <c r="B435"/>
      <c r="C435" s="136"/>
      <c r="D435" s="206"/>
      <c r="E435" s="201"/>
      <c r="F435" s="201"/>
      <c r="G435" s="201"/>
      <c r="H435" s="201"/>
      <c r="I435" s="201"/>
      <c r="J435" s="201"/>
      <c r="K435" s="201"/>
      <c r="L435" s="201"/>
      <c r="M435" s="206"/>
      <c r="N435" s="202"/>
      <c r="O435" s="202"/>
      <c r="P435" s="202"/>
      <c r="Q435" s="202"/>
      <c r="R435" s="202"/>
      <c r="S435" s="202"/>
      <c r="T435" s="202"/>
      <c r="U435" s="202"/>
    </row>
    <row r="436" spans="1:21" x14ac:dyDescent="0.2">
      <c r="A436" s="87" t="s">
        <v>257</v>
      </c>
      <c r="B436" s="140" t="s">
        <v>334</v>
      </c>
      <c r="C436" s="131">
        <f>[1]!FAMEData($B$5&amp;B436,$B$1,$C$1, 0,"Quarterly", "Across", "No Heading", "Normal")</f>
        <v>234.99435831263901</v>
      </c>
      <c r="D436" s="200">
        <v>239.97043461246699</v>
      </c>
      <c r="E436" s="201">
        <v>241.22226679309099</v>
      </c>
      <c r="F436" s="201">
        <v>240.41023817331899</v>
      </c>
      <c r="G436" s="201">
        <v>241.919947323293</v>
      </c>
      <c r="H436" s="201">
        <v>252.03542199632599</v>
      </c>
      <c r="I436" s="201">
        <v>247.77265881855999</v>
      </c>
      <c r="J436" s="201">
        <v>244.10822057601101</v>
      </c>
      <c r="K436" s="201">
        <v>240.412066715246</v>
      </c>
      <c r="L436" s="201">
        <v>237.08195883948801</v>
      </c>
      <c r="M436" s="200">
        <f>[1]!FAMEData("$eval_opt(""convert("&amp;$B$5&amp;B436&amp;", annual, discrete, sum)"" , ""convert automatic off"")", $B$2, $C$2, 0,"annual", "Across", "No Heading", "Normal")</f>
        <v>1424.7466383174551</v>
      </c>
      <c r="N436" s="201">
        <v>1128.2298681812958</v>
      </c>
      <c r="O436" s="201">
        <v>918.851394912214</v>
      </c>
      <c r="P436" s="201">
        <v>975.58787428602909</v>
      </c>
      <c r="Q436" s="201">
        <v>969.37490494930501</v>
      </c>
      <c r="R436" s="201">
        <v>913.07180601823802</v>
      </c>
      <c r="S436" s="201">
        <v>857.07177646556397</v>
      </c>
      <c r="T436" s="201">
        <v>804.36197754421505</v>
      </c>
      <c r="U436" s="201">
        <v>754.68864635970806</v>
      </c>
    </row>
    <row r="437" spans="1:21" x14ac:dyDescent="0.2">
      <c r="A437" s="88" t="s">
        <v>36</v>
      </c>
      <c r="B437" t="str">
        <f>"annpct(nagpmt'"&amp;B436&amp;")"</f>
        <v>annpct(nagpmt'prwapc_cat_nam)</v>
      </c>
      <c r="C437" s="131">
        <f>[1]!FAMEData(B437,$B$1,$C$1, 0,"Quarterly", "Across", "No Heading", "Normal")</f>
        <v>173.51218382442178</v>
      </c>
      <c r="D437" s="200">
        <v>8.7429745280067515</v>
      </c>
      <c r="E437" s="201">
        <v>2.1030286897182973</v>
      </c>
      <c r="F437" s="201">
        <v>-1.3397395127269391</v>
      </c>
      <c r="G437" s="201">
        <v>2.5356484281951022</v>
      </c>
      <c r="H437" s="201">
        <v>17.803884899137017</v>
      </c>
      <c r="I437" s="201">
        <v>-6.5956300833550197</v>
      </c>
      <c r="J437" s="201">
        <v>-5.7858585432397511</v>
      </c>
      <c r="K437" s="201">
        <v>-5.920407452549906</v>
      </c>
      <c r="L437" s="201">
        <v>-5.4266049676565409</v>
      </c>
      <c r="M437" s="200"/>
      <c r="N437" s="204">
        <f t="shared" ref="N437" si="681">(N436/M436-1)*100</f>
        <v>-20.811894701947054</v>
      </c>
      <c r="O437" s="204">
        <f t="shared" ref="O437" si="682">(O436/N436-1)*100</f>
        <v>-18.558139540003449</v>
      </c>
      <c r="P437" s="204">
        <f t="shared" ref="P437" si="683">(P436/O436-1)*100</f>
        <v>6.1747176625046807</v>
      </c>
      <c r="Q437" s="204">
        <f t="shared" ref="Q437" si="684">(Q436/P436-1)*100</f>
        <v>-0.63684364068905541</v>
      </c>
      <c r="R437" s="204">
        <f t="shared" ref="R437" si="685">(R436/Q436-1)*100</f>
        <v>-5.8081861458969204</v>
      </c>
      <c r="S437" s="204">
        <f t="shared" ref="S437" si="686">(S436/R436-1)*100</f>
        <v>-6.133146285272062</v>
      </c>
      <c r="T437" s="204">
        <f t="shared" ref="T437" si="687">(T436/S436-1)*100</f>
        <v>-6.1499865435677092</v>
      </c>
      <c r="U437" s="204">
        <f t="shared" ref="U437" si="688">(U436/T436-1)*100</f>
        <v>-6.1754946866290013</v>
      </c>
    </row>
    <row r="438" spans="1:21" x14ac:dyDescent="0.2">
      <c r="A438" s="101"/>
      <c r="B438"/>
      <c r="C438" s="136"/>
      <c r="D438" s="206"/>
      <c r="E438" s="201"/>
      <c r="F438" s="201"/>
      <c r="G438" s="201"/>
      <c r="H438" s="201"/>
      <c r="I438" s="201"/>
      <c r="J438" s="201"/>
      <c r="K438" s="201"/>
      <c r="L438" s="201"/>
      <c r="M438" s="206"/>
      <c r="N438" s="202"/>
      <c r="O438" s="202"/>
      <c r="P438" s="202"/>
      <c r="Q438" s="202"/>
      <c r="R438" s="202"/>
      <c r="S438" s="202"/>
      <c r="T438" s="202"/>
      <c r="U438" s="202"/>
    </row>
    <row r="439" spans="1:21" x14ac:dyDescent="0.2">
      <c r="A439" s="88" t="s">
        <v>63</v>
      </c>
      <c r="B439" s="140" t="s">
        <v>335</v>
      </c>
      <c r="C439" s="131">
        <f>[1]!FAMEData($B$5&amp;B439,$B$1,$C$1, 0,"Quarterly", "Across", "No Heading", "Normal")</f>
        <v>40.465411273471901</v>
      </c>
      <c r="D439" s="200">
        <v>41.985068281681897</v>
      </c>
      <c r="E439" s="201">
        <v>47.850390574938103</v>
      </c>
      <c r="F439" s="201">
        <v>44.246921399938401</v>
      </c>
      <c r="G439" s="201">
        <v>44.968511002668698</v>
      </c>
      <c r="H439" s="201">
        <v>47.8867301793019</v>
      </c>
      <c r="I439" s="201">
        <v>47.572350493163498</v>
      </c>
      <c r="J439" s="201">
        <v>46.347365961185602</v>
      </c>
      <c r="K439" s="201">
        <v>45.645599362627401</v>
      </c>
      <c r="L439" s="201">
        <v>44.437125841770701</v>
      </c>
      <c r="M439" s="200">
        <f>[1]!FAMEData("$eval_opt(""convert("&amp;$B$5&amp;B439&amp;", annual, discrete, sum)"" , ""convert automatic off"")", $B$2, $C$2, 0,"annual", "Across", "No Heading", "Normal")</f>
        <v>309.01547783442822</v>
      </c>
      <c r="N439" s="201">
        <v>254.9512993582133</v>
      </c>
      <c r="O439" s="201">
        <v>177.70683247398858</v>
      </c>
      <c r="P439" s="201">
        <v>184.9525531568471</v>
      </c>
      <c r="Q439" s="201">
        <v>184.00244165874719</v>
      </c>
      <c r="R439" s="201">
        <v>165.60258040157311</v>
      </c>
      <c r="S439" s="201">
        <v>146.99181359297</v>
      </c>
      <c r="T439" s="201">
        <v>129.91052458178021</v>
      </c>
      <c r="U439" s="201">
        <v>172.99073342147921</v>
      </c>
    </row>
    <row r="440" spans="1:21" x14ac:dyDescent="0.2">
      <c r="A440" s="88" t="s">
        <v>36</v>
      </c>
      <c r="B440" t="str">
        <f>"annpct(nagpmt'"&amp;B439&amp;")"</f>
        <v>annpct(nagpmt'cfsapc_cat_nam)</v>
      </c>
      <c r="C440" s="131">
        <f>[1]!FAMEData(B440,$B$1,$C$1, 0,"Quarterly", "Across", "No Heading", "Normal")</f>
        <v>203.40720026824047</v>
      </c>
      <c r="D440" s="200">
        <v>15.889374914125121</v>
      </c>
      <c r="E440" s="201">
        <v>68.718417303358564</v>
      </c>
      <c r="F440" s="201">
        <v>-26.887726764112934</v>
      </c>
      <c r="G440" s="201">
        <v>6.6846150120160637</v>
      </c>
      <c r="H440" s="201">
        <v>28.595776076013173</v>
      </c>
      <c r="I440" s="201">
        <v>-2.6002805040845125</v>
      </c>
      <c r="J440" s="201">
        <v>-9.9089209177504234</v>
      </c>
      <c r="K440" s="201">
        <v>-5.9204074525498207</v>
      </c>
      <c r="L440" s="201">
        <v>-10.17686905575655</v>
      </c>
      <c r="M440" s="200"/>
      <c r="N440" s="204">
        <f t="shared" ref="N440" si="689">(N439/M439-1)*100</f>
        <v>-17.495621531677042</v>
      </c>
      <c r="O440" s="204">
        <f t="shared" ref="O440" si="690">(O439/N439-1)*100</f>
        <v>-30.297734147137724</v>
      </c>
      <c r="P440" s="204">
        <f t="shared" ref="P440" si="691">(P439/O439-1)*100</f>
        <v>4.077345019313805</v>
      </c>
      <c r="Q440" s="204">
        <f t="shared" ref="Q440" si="692">(Q439/P439-1)*100</f>
        <v>-0.51370553251793849</v>
      </c>
      <c r="R440" s="204">
        <f t="shared" ref="R440" si="693">(R439/Q439-1)*100</f>
        <v>-9.9997919002067661</v>
      </c>
      <c r="S440" s="204">
        <f t="shared" ref="S440" si="694">(S439/R439-1)*100</f>
        <v>-11.238210638670887</v>
      </c>
      <c r="T440" s="204">
        <f t="shared" ref="T440" si="695">(T439/S439-1)*100</f>
        <v>-11.620571645227129</v>
      </c>
      <c r="U440" s="204">
        <f t="shared" ref="U440" si="696">(U439/T439-1)*100</f>
        <v>33.161446294198818</v>
      </c>
    </row>
    <row r="441" spans="1:21" x14ac:dyDescent="0.2">
      <c r="A441" s="88"/>
      <c r="B441"/>
      <c r="C441" s="136"/>
      <c r="D441" s="206"/>
      <c r="E441" s="201"/>
      <c r="F441" s="201"/>
      <c r="G441" s="201"/>
      <c r="H441" s="201"/>
      <c r="I441" s="201"/>
      <c r="J441" s="201"/>
      <c r="K441" s="201"/>
      <c r="L441" s="201"/>
      <c r="M441" s="206"/>
      <c r="N441" s="202"/>
      <c r="O441" s="202"/>
      <c r="P441" s="202"/>
      <c r="Q441" s="202"/>
      <c r="R441" s="202"/>
      <c r="S441" s="202"/>
      <c r="T441" s="202"/>
      <c r="U441" s="202"/>
    </row>
    <row r="442" spans="1:21" x14ac:dyDescent="0.2">
      <c r="A442" s="88" t="s">
        <v>62</v>
      </c>
      <c r="B442" s="140" t="s">
        <v>336</v>
      </c>
      <c r="C442" s="131">
        <f>[1]!FAMEData($B$5&amp;B442,$B$1,$C$1, 0,"Quarterly", "Across", "No Heading", "Normal")</f>
        <v>131.48943870229601</v>
      </c>
      <c r="D442" s="200">
        <v>130.562911080768</v>
      </c>
      <c r="E442" s="201">
        <v>125.43995312624401</v>
      </c>
      <c r="F442" s="201">
        <v>131.94435888825001</v>
      </c>
      <c r="G442" s="201">
        <v>129.52635812278899</v>
      </c>
      <c r="H442" s="201">
        <v>135.26941131731101</v>
      </c>
      <c r="I442" s="201">
        <v>131.687260483122</v>
      </c>
      <c r="J442" s="201">
        <v>130.20640534778201</v>
      </c>
      <c r="K442" s="201">
        <v>128.20501713893</v>
      </c>
      <c r="L442" s="201">
        <v>127.09438556754399</v>
      </c>
      <c r="M442" s="200">
        <f>[1]!FAMEData("$eval_opt(""convert("&amp;$B$5&amp;B442&amp;", annual, discrete, sum)"" , ""convert automatic off"")", $B$2, $C$2, 0,"annual", "Across", "No Heading", "Normal")</f>
        <v>700.19675304227098</v>
      </c>
      <c r="N442" s="201">
        <v>533.13857775018096</v>
      </c>
      <c r="O442" s="201">
        <v>479.95225371927592</v>
      </c>
      <c r="P442" s="201">
        <v>522.18008145459396</v>
      </c>
      <c r="Q442" s="201">
        <v>517.19306853737805</v>
      </c>
      <c r="R442" s="201">
        <v>495.66030594783604</v>
      </c>
      <c r="S442" s="201">
        <v>474.71892736572698</v>
      </c>
      <c r="T442" s="201">
        <v>454.524794996146</v>
      </c>
      <c r="U442" s="201">
        <v>374.46648625372632</v>
      </c>
    </row>
    <row r="443" spans="1:21" x14ac:dyDescent="0.2">
      <c r="A443" s="88" t="s">
        <v>36</v>
      </c>
      <c r="B443" t="str">
        <f>"annpct(nagpmt'"&amp;B442&amp;")"</f>
        <v>annpct(nagpmt'cmeapc_cat_nam)</v>
      </c>
      <c r="C443" s="131">
        <f>[1]!FAMEData(B443,$B$1,$C$1, 0,"Quarterly", "Across", "No Heading", "Normal")</f>
        <v>213.316179341241</v>
      </c>
      <c r="D443" s="200">
        <v>-2.7889099605077261</v>
      </c>
      <c r="E443" s="201">
        <v>-14.795166256471909</v>
      </c>
      <c r="F443" s="201">
        <v>22.410811431318482</v>
      </c>
      <c r="G443" s="201">
        <v>-7.1313120729856756</v>
      </c>
      <c r="H443" s="201">
        <v>18.950365622594621</v>
      </c>
      <c r="I443" s="201">
        <v>-10.179255161256545</v>
      </c>
      <c r="J443" s="201">
        <v>-4.422790796462456</v>
      </c>
      <c r="K443" s="201">
        <v>-6.00804413236306</v>
      </c>
      <c r="L443" s="201">
        <v>-3.4204051375198938</v>
      </c>
      <c r="M443" s="200"/>
      <c r="N443" s="204">
        <f t="shared" ref="N443" si="697">(N442/M442-1)*100</f>
        <v>-23.858747497220211</v>
      </c>
      <c r="O443" s="204">
        <f t="shared" ref="O443" si="698">(O442/N442-1)*100</f>
        <v>-9.9760786877116985</v>
      </c>
      <c r="P443" s="204">
        <f t="shared" ref="P443" si="699">(P442/O442-1)*100</f>
        <v>8.7983392948118411</v>
      </c>
      <c r="Q443" s="204">
        <f t="shared" ref="Q443" si="700">(Q442/P442-1)*100</f>
        <v>-0.95503698711065788</v>
      </c>
      <c r="R443" s="204">
        <f t="shared" ref="R443" si="701">(R442/Q442-1)*100</f>
        <v>-4.1633896313492125</v>
      </c>
      <c r="S443" s="204">
        <f t="shared" ref="S443" si="702">(S442/R442-1)*100</f>
        <v>-4.2249456595204844</v>
      </c>
      <c r="T443" s="204">
        <f t="shared" ref="T443" si="703">(T442/S442-1)*100</f>
        <v>-4.2539134644663745</v>
      </c>
      <c r="U443" s="204">
        <f t="shared" ref="U443" si="704">(U442/T442-1)*100</f>
        <v>-17.613628480509735</v>
      </c>
    </row>
    <row r="444" spans="1:21" x14ac:dyDescent="0.2">
      <c r="A444" s="88"/>
      <c r="B444"/>
      <c r="C444" s="136"/>
      <c r="D444" s="206"/>
      <c r="E444" s="201"/>
      <c r="F444" s="201"/>
      <c r="G444" s="201"/>
      <c r="H444" s="201"/>
      <c r="I444" s="201"/>
      <c r="J444" s="201"/>
      <c r="K444" s="201"/>
      <c r="L444" s="201"/>
      <c r="M444" s="206"/>
      <c r="N444" s="202"/>
      <c r="O444" s="202"/>
      <c r="P444" s="202"/>
      <c r="Q444" s="202"/>
      <c r="R444" s="202"/>
      <c r="S444" s="202"/>
      <c r="T444" s="202"/>
      <c r="U444" s="202"/>
    </row>
    <row r="445" spans="1:21" x14ac:dyDescent="0.2">
      <c r="A445" s="88" t="s">
        <v>64</v>
      </c>
      <c r="B445" s="140" t="s">
        <v>337</v>
      </c>
      <c r="C445" s="131">
        <f>[1]!FAMEData($B$5&amp;B445,$B$1,$C$1, 0,"Quarterly", "Across", "No Heading", "Normal")</f>
        <v>0.11786953633953801</v>
      </c>
      <c r="D445" s="200">
        <v>8.6740755821610296E-2</v>
      </c>
      <c r="E445" s="201">
        <v>1.9994280262453701E-2</v>
      </c>
      <c r="F445" s="201">
        <v>2.35144777678662E-2</v>
      </c>
      <c r="G445" s="201">
        <v>2.79911182989051E-3</v>
      </c>
      <c r="H445" s="201">
        <v>0.50407084399265201</v>
      </c>
      <c r="I445" s="201">
        <v>0.61943164704639997</v>
      </c>
      <c r="J445" s="201">
        <v>0.73232466172803301</v>
      </c>
      <c r="K445" s="201">
        <v>0.81740102683183602</v>
      </c>
      <c r="L445" s="201">
        <v>0.78237046417030998</v>
      </c>
      <c r="M445" s="200">
        <f>[1]!FAMEData("$eval_opt(""convert("&amp;$B$5&amp;B445&amp;", annual, discrete, sum)"" , ""convert automatic off"")", $B$2, $C$2, 0,"annual", "Across", "No Heading", "Normal")</f>
        <v>7.1237937940490799</v>
      </c>
      <c r="N445" s="201">
        <v>5.3921891594618891</v>
      </c>
      <c r="O445" s="201">
        <v>1.9560368331394062</v>
      </c>
      <c r="P445" s="201">
        <v>0.55037871385286241</v>
      </c>
      <c r="Q445" s="201">
        <v>2.9515277997765792</v>
      </c>
      <c r="R445" s="201">
        <v>2.990829088159813</v>
      </c>
      <c r="S445" s="201">
        <v>2.7426296846898048</v>
      </c>
      <c r="T445" s="201">
        <v>2.493522130387066</v>
      </c>
      <c r="U445" s="201">
        <v>4.038236901353442</v>
      </c>
    </row>
    <row r="446" spans="1:21" x14ac:dyDescent="0.2">
      <c r="A446" s="93" t="s">
        <v>36</v>
      </c>
      <c r="B446" t="str">
        <f>"annpct(nagpmt'"&amp;B445&amp;")"</f>
        <v>annpct(nagpmt'ufsapc_cat_nam)</v>
      </c>
      <c r="C446" s="131">
        <f>[1]!FAMEData(B446,$B$1,$C$1, 0,"Quarterly", "Across", "No Heading", "Normal")</f>
        <v>-99.97220687578762</v>
      </c>
      <c r="D446" s="200">
        <v>-70.671725821060889</v>
      </c>
      <c r="E446" s="201">
        <v>-99.717687379566897</v>
      </c>
      <c r="F446" s="201">
        <v>91.301444927158471</v>
      </c>
      <c r="G446" s="201">
        <v>-99.979921112473022</v>
      </c>
      <c r="H446" s="201">
        <v>105168411233.85591</v>
      </c>
      <c r="I446" s="201">
        <v>128.03801249180893</v>
      </c>
      <c r="J446" s="201">
        <v>95.362443724738029</v>
      </c>
      <c r="K446" s="201">
        <v>55.212279489492552</v>
      </c>
      <c r="L446" s="201">
        <v>-16.07157540457511</v>
      </c>
      <c r="M446" s="200"/>
      <c r="N446" s="204">
        <f t="shared" ref="N446" si="705">(N445/M445-1)*100</f>
        <v>-24.30733798097442</v>
      </c>
      <c r="O446" s="204">
        <f t="shared" ref="O446" si="706">(O445/N445-1)*100</f>
        <v>-63.724625095781917</v>
      </c>
      <c r="P446" s="204">
        <f t="shared" ref="P446" si="707">(P445/O445-1)*100</f>
        <v>-71.862558796016444</v>
      </c>
      <c r="Q446" s="204">
        <f t="shared" ref="Q446" si="708">(Q445/P445-1)*100</f>
        <v>436.27215687807961</v>
      </c>
      <c r="R446" s="204">
        <f t="shared" ref="R446" si="709">(R445/Q445-1)*100</f>
        <v>1.3315574525914586</v>
      </c>
      <c r="S446" s="204">
        <f t="shared" ref="S446" si="710">(S445/R445-1)*100</f>
        <v>-8.29868227685051</v>
      </c>
      <c r="T446" s="204">
        <f t="shared" ref="T446" si="711">(T445/S445-1)*100</f>
        <v>-9.0827994640812477</v>
      </c>
      <c r="U446" s="204">
        <f t="shared" ref="U446" si="712">(U445/T445-1)*100</f>
        <v>61.949110141909671</v>
      </c>
    </row>
    <row r="447" spans="1:21" x14ac:dyDescent="0.2">
      <c r="A447" s="88"/>
      <c r="B447"/>
      <c r="C447" s="136"/>
      <c r="D447" s="206"/>
      <c r="E447" s="201"/>
      <c r="F447" s="201"/>
      <c r="G447" s="201"/>
      <c r="H447" s="201"/>
      <c r="I447" s="201"/>
      <c r="J447" s="201"/>
      <c r="K447" s="201"/>
      <c r="L447" s="201"/>
      <c r="M447" s="206"/>
      <c r="N447" s="202"/>
      <c r="O447" s="202"/>
      <c r="P447" s="202"/>
      <c r="Q447" s="202"/>
      <c r="R447" s="202"/>
      <c r="S447" s="202"/>
      <c r="T447" s="202"/>
      <c r="U447" s="202"/>
    </row>
    <row r="448" spans="1:21" x14ac:dyDescent="0.2">
      <c r="A448" s="88" t="s">
        <v>65</v>
      </c>
      <c r="B448" s="140" t="s">
        <v>338</v>
      </c>
      <c r="C448" s="131">
        <f>[1]!FAMEData($B$5&amp;B448,$B$1,$C$1, 0,"Quarterly", "Across", "No Heading", "Normal")</f>
        <v>62.921638800532101</v>
      </c>
      <c r="D448" s="200">
        <v>67.335714494195102</v>
      </c>
      <c r="E448" s="201">
        <v>67.911928811646305</v>
      </c>
      <c r="F448" s="201">
        <v>64.195443407362703</v>
      </c>
      <c r="G448" s="201">
        <v>67.422279086005005</v>
      </c>
      <c r="H448" s="201">
        <v>68.3752096557198</v>
      </c>
      <c r="I448" s="201">
        <v>67.893616195227906</v>
      </c>
      <c r="J448" s="201">
        <v>66.822124605315395</v>
      </c>
      <c r="K448" s="201">
        <v>65.7440491868565</v>
      </c>
      <c r="L448" s="201">
        <v>64.768076966003093</v>
      </c>
      <c r="M448" s="200">
        <f>[1]!FAMEData("$eval_opt(""convert("&amp;$B$5&amp;B448&amp;", annual, discrete, sum)"" , ""convert automatic off"")", $B$2, $C$2, 0,"annual", "Across", "No Heading", "Normal")</f>
        <v>408.41061364670543</v>
      </c>
      <c r="N448" s="201">
        <v>334.7478019134399</v>
      </c>
      <c r="O448" s="201">
        <v>259.23627188581059</v>
      </c>
      <c r="P448" s="201">
        <v>267.9048609607338</v>
      </c>
      <c r="Q448" s="201">
        <v>265.22786695340289</v>
      </c>
      <c r="R448" s="201">
        <v>248.81809058066858</v>
      </c>
      <c r="S448" s="201">
        <v>232.61840582217721</v>
      </c>
      <c r="T448" s="201">
        <v>217.43313583590071</v>
      </c>
      <c r="U448" s="201">
        <v>203.19318978314848</v>
      </c>
    </row>
    <row r="449" spans="1:21" x14ac:dyDescent="0.2">
      <c r="A449" s="93" t="s">
        <v>36</v>
      </c>
      <c r="B449" t="str">
        <f>"annpct(nagpmt'"&amp;B448&amp;")"</f>
        <v>annpct(nagpmt'umeapc_cat_nam)</v>
      </c>
      <c r="C449" s="131">
        <f>[1]!FAMEData(B449,$B$1,$C$1, 0,"Quarterly", "Across", "No Heading", "Normal")</f>
        <v>109.07687030446161</v>
      </c>
      <c r="D449" s="200">
        <v>31.154075245312129</v>
      </c>
      <c r="E449" s="201">
        <v>3.467122291335087</v>
      </c>
      <c r="F449" s="201">
        <v>-20.157789832434212</v>
      </c>
      <c r="G449" s="201">
        <v>21.673753027111157</v>
      </c>
      <c r="H449" s="201">
        <v>5.7744968547875422</v>
      </c>
      <c r="I449" s="201">
        <v>-2.7877310182805468</v>
      </c>
      <c r="J449" s="201">
        <v>-6.1648925468464499</v>
      </c>
      <c r="K449" s="201">
        <v>-6.2989029120485878</v>
      </c>
      <c r="L449" s="201">
        <v>-5.8070898426234567</v>
      </c>
      <c r="M449" s="200"/>
      <c r="N449" s="204">
        <f t="shared" ref="N449" si="713">(N448/M448-1)*100</f>
        <v>-18.036458718721583</v>
      </c>
      <c r="O449" s="204">
        <f t="shared" ref="O449" si="714">(O448/N448-1)*100</f>
        <v>-22.557737376018771</v>
      </c>
      <c r="P449" s="204">
        <f t="shared" ref="P449" si="715">(P448/O448-1)*100</f>
        <v>3.3438951315970078</v>
      </c>
      <c r="Q449" s="204">
        <f t="shared" ref="Q449" si="716">(Q448/P448-1)*100</f>
        <v>-0.9992330851074982</v>
      </c>
      <c r="R449" s="204">
        <f t="shared" ref="R449" si="717">(R448/Q448-1)*100</f>
        <v>-6.1870483525086399</v>
      </c>
      <c r="S449" s="204">
        <f t="shared" ref="S449" si="718">(S448/R448-1)*100</f>
        <v>-6.5106539161545847</v>
      </c>
      <c r="T449" s="204">
        <f t="shared" ref="T449" si="719">(T448/S448-1)*100</f>
        <v>-6.5279744019416608</v>
      </c>
      <c r="U449" s="204">
        <f t="shared" ref="U449" si="720">(U448/T448-1)*100</f>
        <v>-6.5491149718317487</v>
      </c>
    </row>
    <row r="450" spans="1:21" x14ac:dyDescent="0.2">
      <c r="A450" s="122"/>
      <c r="B450"/>
      <c r="C450" s="136"/>
      <c r="D450" s="206"/>
      <c r="E450" s="201"/>
      <c r="F450" s="201"/>
      <c r="G450" s="201"/>
      <c r="H450" s="201"/>
      <c r="I450" s="201"/>
      <c r="J450" s="201"/>
      <c r="K450" s="201"/>
      <c r="L450" s="201"/>
      <c r="M450" s="206"/>
      <c r="N450" s="202"/>
      <c r="O450" s="202"/>
      <c r="P450" s="202"/>
      <c r="Q450" s="202"/>
      <c r="R450" s="202"/>
      <c r="S450" s="202"/>
      <c r="T450" s="202"/>
      <c r="U450" s="202"/>
    </row>
    <row r="451" spans="1:21" s="143" customFormat="1" x14ac:dyDescent="0.2">
      <c r="A451" s="148" t="s">
        <v>15</v>
      </c>
      <c r="C451" s="144"/>
      <c r="D451" s="207"/>
      <c r="E451" s="208"/>
      <c r="F451" s="208"/>
      <c r="G451" s="208"/>
      <c r="H451" s="208"/>
      <c r="I451" s="208"/>
      <c r="J451" s="208"/>
      <c r="K451" s="208"/>
      <c r="L451" s="208"/>
      <c r="M451" s="207"/>
      <c r="N451" s="209"/>
      <c r="O451" s="209"/>
      <c r="P451" s="209"/>
      <c r="Q451" s="209"/>
      <c r="R451" s="209"/>
      <c r="S451" s="209"/>
      <c r="T451" s="209"/>
      <c r="U451" s="209"/>
    </row>
    <row r="452" spans="1:21" s="143" customFormat="1" ht="15" x14ac:dyDescent="0.25">
      <c r="A452" s="146" t="s">
        <v>339</v>
      </c>
      <c r="C452" s="144"/>
      <c r="D452" s="207"/>
      <c r="E452" s="208"/>
      <c r="F452" s="208"/>
      <c r="G452" s="208"/>
      <c r="H452" s="208"/>
      <c r="I452" s="208"/>
      <c r="J452" s="208"/>
      <c r="K452" s="208"/>
      <c r="L452" s="208"/>
      <c r="M452" s="207"/>
      <c r="N452" s="209"/>
      <c r="O452" s="209"/>
      <c r="P452" s="209"/>
      <c r="Q452" s="209"/>
      <c r="R452" s="209"/>
      <c r="S452" s="209"/>
      <c r="T452" s="209"/>
      <c r="U452" s="209"/>
    </row>
    <row r="453" spans="1:21" s="143" customFormat="1" x14ac:dyDescent="0.2">
      <c r="A453" s="149" t="s">
        <v>72</v>
      </c>
      <c r="C453" s="144"/>
      <c r="D453" s="207"/>
      <c r="E453" s="208"/>
      <c r="F453" s="208"/>
      <c r="G453" s="208"/>
      <c r="H453" s="208"/>
      <c r="I453" s="208"/>
      <c r="J453" s="208"/>
      <c r="K453" s="208"/>
      <c r="L453" s="208"/>
      <c r="M453" s="207"/>
      <c r="N453" s="209"/>
      <c r="O453" s="209"/>
      <c r="P453" s="209"/>
      <c r="Q453" s="209"/>
      <c r="R453" s="209"/>
      <c r="S453" s="209"/>
      <c r="T453" s="209"/>
      <c r="U453" s="209"/>
    </row>
    <row r="454" spans="1:21" x14ac:dyDescent="0.2">
      <c r="A454" s="12"/>
      <c r="B454"/>
      <c r="C454" s="136"/>
      <c r="D454" s="206"/>
      <c r="E454" s="201"/>
      <c r="F454" s="201"/>
      <c r="G454" s="201"/>
      <c r="H454" s="201"/>
      <c r="I454" s="201"/>
      <c r="J454" s="201"/>
      <c r="K454" s="201"/>
      <c r="L454" s="201"/>
      <c r="M454" s="206"/>
      <c r="N454" s="202"/>
      <c r="O454" s="202"/>
      <c r="P454" s="202"/>
      <c r="Q454" s="202"/>
      <c r="R454" s="202"/>
      <c r="S454" s="202"/>
      <c r="T454" s="202"/>
      <c r="U454" s="202"/>
    </row>
    <row r="455" spans="1:21" x14ac:dyDescent="0.2">
      <c r="A455" s="85"/>
      <c r="B455"/>
      <c r="C455" s="136"/>
      <c r="D455" s="206"/>
      <c r="E455" s="201"/>
      <c r="F455" s="201"/>
      <c r="G455" s="201"/>
      <c r="H455" s="201"/>
      <c r="I455" s="201"/>
      <c r="J455" s="201"/>
      <c r="K455" s="201"/>
      <c r="L455" s="201"/>
      <c r="M455" s="206"/>
      <c r="N455" s="202"/>
      <c r="O455" s="202"/>
      <c r="P455" s="202"/>
      <c r="Q455" s="202"/>
      <c r="R455" s="202"/>
      <c r="S455" s="202"/>
      <c r="T455" s="202"/>
      <c r="U455" s="202"/>
    </row>
    <row r="456" spans="1:21" x14ac:dyDescent="0.2">
      <c r="A456" s="87" t="s">
        <v>76</v>
      </c>
      <c r="B456"/>
      <c r="C456" s="136"/>
      <c r="D456" s="206"/>
      <c r="E456" s="201"/>
      <c r="F456" s="201"/>
      <c r="G456" s="201"/>
      <c r="H456" s="201"/>
      <c r="I456" s="201"/>
      <c r="J456" s="201"/>
      <c r="K456" s="201"/>
      <c r="L456" s="201"/>
      <c r="M456" s="206"/>
      <c r="N456" s="202"/>
      <c r="O456" s="202"/>
      <c r="P456" s="202"/>
      <c r="Q456" s="202"/>
      <c r="R456" s="202"/>
      <c r="S456" s="202"/>
      <c r="T456" s="202"/>
      <c r="U456" s="202"/>
    </row>
    <row r="457" spans="1:21" x14ac:dyDescent="0.2">
      <c r="A457" s="97" t="s">
        <v>293</v>
      </c>
      <c r="B457" s="140" t="s">
        <v>292</v>
      </c>
      <c r="C457" s="131">
        <f>[1]!FAMEData($B$5&amp;B457,$B$1,$C$1, 0,"Quarterly", "Across", "No Heading", "Normal")</f>
        <v>1.14296653540063</v>
      </c>
      <c r="D457" s="200">
        <v>1.15643708343184</v>
      </c>
      <c r="E457" s="201">
        <v>1.1742067932959701</v>
      </c>
      <c r="F457" s="201">
        <v>1.19666286640786</v>
      </c>
      <c r="G457" s="201">
        <v>1.2193567307883799</v>
      </c>
      <c r="H457" s="201">
        <v>1.2362042921046601</v>
      </c>
      <c r="I457" s="201">
        <v>1.2434284640808999</v>
      </c>
      <c r="J457" s="201">
        <v>1.2517908828297699</v>
      </c>
      <c r="K457" s="201">
        <v>1.2599413644236599</v>
      </c>
      <c r="L457" s="201">
        <v>1.26946544289789</v>
      </c>
      <c r="M457" s="200">
        <f>[1]!FAMEData("$eval_opt(""convert("&amp;$B$5&amp;B457&amp;", annual, discrete, average)"" , ""convert automatic off"")", $B$2, $C$2, 0,"annual", "Across", "No Heading", "Normal")</f>
        <v>1.1513220467736425</v>
      </c>
      <c r="N457" s="202">
        <v>1.17586098498292</v>
      </c>
      <c r="O457" s="202">
        <v>1.1327368088400673</v>
      </c>
      <c r="P457" s="202">
        <v>1.2066076706492175</v>
      </c>
      <c r="Q457" s="202">
        <v>1.2561565385580549</v>
      </c>
      <c r="R457" s="202">
        <v>1.2847939918146776</v>
      </c>
      <c r="S457" s="202">
        <v>1.310733268712845</v>
      </c>
      <c r="T457" s="202">
        <v>1.3379272607272523</v>
      </c>
      <c r="U457" s="202">
        <v>1.36444654914437</v>
      </c>
    </row>
    <row r="458" spans="1:21" x14ac:dyDescent="0.2">
      <c r="A458" s="88" t="s">
        <v>36</v>
      </c>
      <c r="B458" t="str">
        <f>"annpct(nagpmt'"&amp;B457&amp;")"</f>
        <v>annpct(nagpmt'jgdpr_nam)</v>
      </c>
      <c r="C458" s="131">
        <f>[1]!FAMEData(B458,$B$1,$C$1, 0,"Quarterly", "Across", "No Heading", "Normal")</f>
        <v>34.213972450887034</v>
      </c>
      <c r="D458" s="200">
        <v>4.7982375508453767</v>
      </c>
      <c r="E458" s="201">
        <v>6.2894881368268498</v>
      </c>
      <c r="F458" s="201">
        <v>7.8720430446766203</v>
      </c>
      <c r="G458" s="201">
        <v>7.8042446434315345</v>
      </c>
      <c r="H458" s="201">
        <v>5.6423051100718924</v>
      </c>
      <c r="I458" s="201">
        <v>2.3581035523387941</v>
      </c>
      <c r="J458" s="201">
        <v>2.7173761616267824</v>
      </c>
      <c r="K458" s="201">
        <v>2.6299696452646604</v>
      </c>
      <c r="L458" s="201">
        <v>3.0581151824485526</v>
      </c>
      <c r="M458" s="206"/>
      <c r="N458" s="204">
        <f t="shared" ref="N458" si="721">(N457/M457-1)*100</f>
        <v>2.1313704777949027</v>
      </c>
      <c r="O458" s="204">
        <f t="shared" ref="O458" si="722">(O457/N457-1)*100</f>
        <v>-3.6674553109251384</v>
      </c>
      <c r="P458" s="204">
        <f t="shared" ref="P458" si="723">(P457/O457-1)*100</f>
        <v>6.5214497518443437</v>
      </c>
      <c r="Q458" s="204">
        <f t="shared" ref="Q458" si="724">(Q457/P457-1)*100</f>
        <v>4.1064605433991153</v>
      </c>
      <c r="R458" s="204">
        <f t="shared" ref="R458" si="725">(R457/Q457-1)*100</f>
        <v>2.2797678774570285</v>
      </c>
      <c r="S458" s="204">
        <f t="shared" ref="S458" si="726">(S457/R457-1)*100</f>
        <v>2.0189444427219039</v>
      </c>
      <c r="T458" s="204">
        <f t="shared" ref="T458" si="727">(T457/S457-1)*100</f>
        <v>2.0747159367604961</v>
      </c>
      <c r="U458" s="204">
        <f t="shared" ref="U458" si="728">(U457/T457-1)*100</f>
        <v>1.982117353876367</v>
      </c>
    </row>
    <row r="459" spans="1:21" x14ac:dyDescent="0.2">
      <c r="A459" s="101"/>
      <c r="B459"/>
      <c r="C459" s="136"/>
      <c r="D459" s="206"/>
      <c r="E459" s="201"/>
      <c r="F459" s="201"/>
      <c r="G459" s="201"/>
      <c r="H459" s="201"/>
      <c r="I459" s="201"/>
      <c r="J459" s="201"/>
      <c r="K459" s="201"/>
      <c r="L459" s="201"/>
      <c r="M459" s="206"/>
      <c r="N459" s="202"/>
      <c r="O459" s="202"/>
      <c r="P459" s="202"/>
      <c r="Q459" s="202"/>
      <c r="R459" s="202"/>
      <c r="S459" s="202"/>
      <c r="T459" s="202"/>
      <c r="U459" s="202"/>
    </row>
    <row r="460" spans="1:21" x14ac:dyDescent="0.2">
      <c r="A460" s="116" t="s">
        <v>82</v>
      </c>
      <c r="B460"/>
      <c r="C460" s="136"/>
      <c r="D460" s="206"/>
      <c r="E460" s="201"/>
      <c r="F460" s="201"/>
      <c r="G460" s="201"/>
      <c r="H460" s="201"/>
      <c r="I460" s="201"/>
      <c r="J460" s="201"/>
      <c r="K460" s="201"/>
      <c r="L460" s="201"/>
      <c r="M460" s="206"/>
      <c r="N460" s="202"/>
      <c r="O460" s="202"/>
      <c r="P460" s="202"/>
      <c r="Q460" s="202"/>
      <c r="R460" s="202"/>
      <c r="S460" s="202"/>
      <c r="T460" s="202"/>
      <c r="U460" s="202"/>
    </row>
    <row r="461" spans="1:21" x14ac:dyDescent="0.2">
      <c r="A461" s="87" t="s">
        <v>80</v>
      </c>
      <c r="B461" s="140" t="s">
        <v>340</v>
      </c>
      <c r="C461" s="131">
        <f>[1]!FAMEData($B$5&amp;B461,$B$1,$C$1, 0,"Quarterly", "Across", "No Heading", "Normal")</f>
        <v>550</v>
      </c>
      <c r="D461" s="200">
        <v>570</v>
      </c>
      <c r="E461" s="201">
        <v>570</v>
      </c>
      <c r="F461" s="201">
        <v>580</v>
      </c>
      <c r="G461" s="201">
        <v>570</v>
      </c>
      <c r="H461" s="201">
        <v>550</v>
      </c>
      <c r="I461" s="201">
        <v>555</v>
      </c>
      <c r="J461" s="201">
        <v>553</v>
      </c>
      <c r="K461" s="201">
        <v>541</v>
      </c>
      <c r="L461" s="201">
        <v>532.34400000000005</v>
      </c>
      <c r="M461" s="200">
        <f>[1]!FAMEData("$eval_opt(""convert("&amp;$B$5&amp;B461&amp;", annual, discrete, average)"" , ""convert automatic off"")", $B$2, $C$2, 0,"annual", "Across", "No Heading", "Normal")</f>
        <v>790.56660016321609</v>
      </c>
      <c r="N461" s="202">
        <v>722.17665021476171</v>
      </c>
      <c r="O461" s="202">
        <v>573.75</v>
      </c>
      <c r="P461" s="202">
        <v>567.5</v>
      </c>
      <c r="Q461" s="202">
        <v>545.33600000000001</v>
      </c>
      <c r="R461" s="202">
        <v>511.38822328064401</v>
      </c>
      <c r="S461" s="202">
        <v>479.43652423133028</v>
      </c>
      <c r="T461" s="202">
        <v>449.48117751408375</v>
      </c>
      <c r="U461" s="202">
        <v>422.46051144481152</v>
      </c>
    </row>
    <row r="462" spans="1:21" x14ac:dyDescent="0.2">
      <c r="A462" s="87"/>
      <c r="B462" s="140"/>
      <c r="C462" s="141"/>
      <c r="D462" s="206"/>
      <c r="E462" s="201"/>
      <c r="F462" s="201"/>
      <c r="G462" s="201"/>
      <c r="H462" s="201"/>
      <c r="I462" s="201"/>
      <c r="J462" s="201"/>
      <c r="K462" s="201"/>
      <c r="L462" s="201"/>
      <c r="M462" s="206"/>
      <c r="N462" s="202"/>
      <c r="O462" s="202"/>
      <c r="P462" s="202"/>
      <c r="Q462" s="202"/>
      <c r="R462" s="202"/>
      <c r="S462" s="202"/>
      <c r="T462" s="202"/>
      <c r="U462" s="202"/>
    </row>
    <row r="463" spans="1:21" x14ac:dyDescent="0.2">
      <c r="A463" s="87" t="s">
        <v>83</v>
      </c>
      <c r="B463" s="140" t="s">
        <v>238</v>
      </c>
      <c r="C463" s="131">
        <f>[1]!FAMEData($B$5&amp;B463,$B$1,$C$1, 0,"Quarterly", "Across", "No Heading", "Normal")</f>
        <v>1062.7120150941903</v>
      </c>
      <c r="D463" s="200">
        <v>1051.2550783339886</v>
      </c>
      <c r="E463" s="201">
        <v>1024.0469796308714</v>
      </c>
      <c r="F463" s="201">
        <v>1059.3060143788668</v>
      </c>
      <c r="G463" s="201">
        <v>1095.3847121429151</v>
      </c>
      <c r="H463" s="201">
        <v>1133.0855193905456</v>
      </c>
      <c r="I463" s="201">
        <v>1160.4310606959486</v>
      </c>
      <c r="J463" s="201">
        <v>1159.231736948793</v>
      </c>
      <c r="K463" s="201">
        <v>1147.2566067986313</v>
      </c>
      <c r="L463" s="201">
        <v>1137.1852563257291</v>
      </c>
      <c r="M463" s="200">
        <f>[1]!FAMEData("$eval_opt(""convert("&amp;$B$5&amp;B463&amp;", annual, discrete, average)"" , ""convert automatic off"")", $B$2, $C$2, 0,"annual", "Across", "No Heading", "Normal")</f>
        <v>1037.9187364860045</v>
      </c>
      <c r="N463" s="202">
        <v>1098.8529252301716</v>
      </c>
      <c r="O463" s="202">
        <v>1073.4575147737803</v>
      </c>
      <c r="P463" s="202">
        <v>1077.9558063857996</v>
      </c>
      <c r="Q463" s="202">
        <v>1151.0261651922756</v>
      </c>
      <c r="R463" s="202">
        <v>1086.3074159559997</v>
      </c>
      <c r="S463" s="202">
        <v>1042.5867986791645</v>
      </c>
      <c r="T463" s="202">
        <v>1053.8584476070657</v>
      </c>
      <c r="U463" s="202">
        <v>1065.3596200366821</v>
      </c>
    </row>
    <row r="464" spans="1:21" x14ac:dyDescent="0.2">
      <c r="A464" s="87"/>
      <c r="B464" s="140"/>
      <c r="C464" s="141"/>
      <c r="D464" s="206"/>
      <c r="E464" s="201"/>
      <c r="F464" s="201"/>
      <c r="G464" s="201"/>
      <c r="H464" s="201"/>
      <c r="I464" s="201"/>
      <c r="J464" s="201"/>
      <c r="K464" s="201"/>
      <c r="L464" s="201"/>
      <c r="M464" s="206"/>
      <c r="N464" s="202"/>
      <c r="O464" s="202"/>
      <c r="P464" s="202"/>
      <c r="Q464" s="202"/>
      <c r="R464" s="202"/>
      <c r="S464" s="202"/>
      <c r="T464" s="202"/>
      <c r="U464" s="202"/>
    </row>
    <row r="465" spans="1:21" x14ac:dyDescent="0.2">
      <c r="A465" s="116" t="s">
        <v>61</v>
      </c>
      <c r="B465"/>
      <c r="C465" s="136"/>
      <c r="D465" s="206"/>
      <c r="E465" s="201"/>
      <c r="F465" s="201"/>
      <c r="G465" s="201"/>
      <c r="H465" s="201"/>
      <c r="I465" s="201"/>
      <c r="J465" s="201"/>
      <c r="K465" s="201"/>
      <c r="L465" s="201"/>
      <c r="M465" s="206"/>
      <c r="N465" s="202"/>
      <c r="O465" s="202"/>
      <c r="P465" s="202"/>
      <c r="Q465" s="202"/>
      <c r="R465" s="202"/>
      <c r="S465" s="202"/>
      <c r="T465" s="202"/>
      <c r="U465" s="202"/>
    </row>
    <row r="466" spans="1:21" x14ac:dyDescent="0.2">
      <c r="A466" s="87" t="s">
        <v>257</v>
      </c>
      <c r="B466" s="140" t="s">
        <v>341</v>
      </c>
      <c r="C466" s="131">
        <f>[1]!FAMEData($B$5&amp;B466,$B$1,$C$1, 0,"Quarterly", "Across", "No Heading", "Normal")</f>
        <v>651.91418378675496</v>
      </c>
      <c r="D466" s="200">
        <v>647.67904642730298</v>
      </c>
      <c r="E466" s="201">
        <v>638.50616317486401</v>
      </c>
      <c r="F466" s="201">
        <v>697.702064932501</v>
      </c>
      <c r="G466" s="201">
        <v>670.72558328780406</v>
      </c>
      <c r="H466" s="201">
        <v>679.91236065756198</v>
      </c>
      <c r="I466" s="201">
        <v>690.10279756489797</v>
      </c>
      <c r="J466" s="201">
        <v>692.24035820486097</v>
      </c>
      <c r="K466" s="201">
        <v>681.62827815320202</v>
      </c>
      <c r="L466" s="201">
        <v>675.792311734034</v>
      </c>
      <c r="M466" s="200">
        <f>[1]!FAMEData("$eval_opt(""convert("&amp;$B$5&amp;B466&amp;", annual, discrete, sum)"" , ""convert automatic off"")", $B$2, $C$2, 0,"annual", "Across", "No Heading", "Normal")</f>
        <v>3684.197314588806</v>
      </c>
      <c r="N466" s="201">
        <v>3470.0517982231463</v>
      </c>
      <c r="O466" s="201">
        <v>2596.9531991688523</v>
      </c>
      <c r="P466" s="201">
        <v>2686.8461720527312</v>
      </c>
      <c r="Q466" s="201">
        <v>2739.7637456569955</v>
      </c>
      <c r="R466" s="201">
        <v>2627.8513385335341</v>
      </c>
      <c r="S466" s="201">
        <v>2513.3799444252227</v>
      </c>
      <c r="T466" s="201">
        <v>2405.2296160877549</v>
      </c>
      <c r="U466" s="201">
        <v>2305.502208360771</v>
      </c>
    </row>
    <row r="467" spans="1:21" x14ac:dyDescent="0.2">
      <c r="A467" s="88" t="s">
        <v>36</v>
      </c>
      <c r="B467" t="str">
        <f>"annpct(nagpmt'"&amp;B466&amp;")"</f>
        <v>annpct(nagpmt'prwapc_orp_nam)</v>
      </c>
      <c r="C467" s="131">
        <f>[1]!FAMEData(B467,$B$1,$C$1, 0,"Quarterly", "Across", "No Heading", "Normal")</f>
        <v>166.24485090427885</v>
      </c>
      <c r="D467" s="200">
        <v>-2.5733728666030986</v>
      </c>
      <c r="E467" s="201">
        <v>-5.5458625867969982</v>
      </c>
      <c r="F467" s="201">
        <v>42.567212649421101</v>
      </c>
      <c r="G467" s="201">
        <v>-14.591822638016705</v>
      </c>
      <c r="H467" s="201">
        <v>5.5923023022580018</v>
      </c>
      <c r="I467" s="201">
        <v>6.1312808049457121</v>
      </c>
      <c r="J467" s="201">
        <v>1.24474942601258</v>
      </c>
      <c r="K467" s="201">
        <v>-5.9924497187275314</v>
      </c>
      <c r="L467" s="201">
        <v>-3.3809886744517388</v>
      </c>
      <c r="M467" s="200"/>
      <c r="N467" s="204">
        <f t="shared" ref="N467" si="729">(N466/M466-1)*100</f>
        <v>-5.8125420025056496</v>
      </c>
      <c r="O467" s="204">
        <f t="shared" ref="O467" si="730">(O466/N466-1)*100</f>
        <v>-25.160967323351414</v>
      </c>
      <c r="P467" s="204">
        <f t="shared" ref="P467" si="731">(P466/O466-1)*100</f>
        <v>3.4614783551990325</v>
      </c>
      <c r="Q467" s="204">
        <f t="shared" ref="Q467" si="732">(Q466/P466-1)*100</f>
        <v>1.9695051452772949</v>
      </c>
      <c r="R467" s="204">
        <f t="shared" ref="R467" si="733">(R466/Q466-1)*100</f>
        <v>-4.0847466246263782</v>
      </c>
      <c r="S467" s="204">
        <f t="shared" ref="S467" si="734">(S466/R466-1)*100</f>
        <v>-4.3560833305049895</v>
      </c>
      <c r="T467" s="204">
        <f t="shared" ref="T467" si="735">(T466/S466-1)*100</f>
        <v>-4.302983660602111</v>
      </c>
      <c r="U467" s="204">
        <f t="shared" ref="U467" si="736">(U466/T466-1)*100</f>
        <v>-4.1462738966767105</v>
      </c>
    </row>
    <row r="468" spans="1:21" x14ac:dyDescent="0.2">
      <c r="A468" s="101"/>
      <c r="B468"/>
      <c r="C468" s="136"/>
      <c r="D468" s="206"/>
      <c r="E468" s="201"/>
      <c r="F468" s="201"/>
      <c r="G468" s="201"/>
      <c r="H468" s="201"/>
      <c r="I468" s="201"/>
      <c r="J468" s="201"/>
      <c r="K468" s="201"/>
      <c r="L468" s="201"/>
      <c r="M468" s="206"/>
      <c r="N468" s="202"/>
      <c r="O468" s="202"/>
      <c r="P468" s="202"/>
      <c r="Q468" s="202"/>
      <c r="R468" s="202"/>
      <c r="S468" s="202"/>
      <c r="T468" s="202"/>
      <c r="U468" s="202"/>
    </row>
    <row r="469" spans="1:21" x14ac:dyDescent="0.2">
      <c r="A469" s="88" t="s">
        <v>63</v>
      </c>
      <c r="B469" s="140" t="s">
        <v>342</v>
      </c>
      <c r="C469" s="131">
        <f>[1]!FAMEData($B$5&amp;B469,$B$1,$C$1, 0,"Quarterly", "Across", "No Heading", "Normal")</f>
        <v>0</v>
      </c>
      <c r="D469" s="200">
        <v>0</v>
      </c>
      <c r="E469" s="201">
        <v>0</v>
      </c>
      <c r="F469" s="201">
        <v>0</v>
      </c>
      <c r="G469" s="201">
        <v>0</v>
      </c>
      <c r="H469" s="201">
        <v>0</v>
      </c>
      <c r="I469" s="201">
        <v>0</v>
      </c>
      <c r="J469" s="201">
        <v>0</v>
      </c>
      <c r="K469" s="201">
        <v>0</v>
      </c>
      <c r="L469" s="201">
        <v>0</v>
      </c>
      <c r="M469" s="200">
        <f>[1]!FAMEData("$eval_opt(""convert("&amp;$B$5&amp;B469&amp;", annual, discrete, sum)"" , ""convert automatic off"")", $B$2, $C$2, 0,"annual", "Across", "No Heading", "Normal")</f>
        <v>0</v>
      </c>
      <c r="N469" s="201">
        <v>0</v>
      </c>
      <c r="O469" s="201">
        <v>0</v>
      </c>
      <c r="P469" s="201">
        <v>0</v>
      </c>
      <c r="Q469" s="201">
        <v>0</v>
      </c>
      <c r="R469" s="201">
        <v>0</v>
      </c>
      <c r="S469" s="201">
        <v>0</v>
      </c>
      <c r="T469" s="201">
        <v>0</v>
      </c>
      <c r="U469" s="201">
        <v>0</v>
      </c>
    </row>
    <row r="470" spans="1:21" x14ac:dyDescent="0.2">
      <c r="A470" s="88"/>
      <c r="B470"/>
      <c r="C470" s="136"/>
      <c r="D470" s="206"/>
      <c r="E470" s="201"/>
      <c r="F470" s="201"/>
      <c r="G470" s="201"/>
      <c r="H470" s="201"/>
      <c r="I470" s="201"/>
      <c r="J470" s="201"/>
      <c r="K470" s="201"/>
      <c r="L470" s="201"/>
      <c r="M470" s="206"/>
      <c r="N470" s="202"/>
      <c r="O470" s="202"/>
      <c r="P470" s="202"/>
      <c r="Q470" s="202"/>
      <c r="R470" s="202"/>
      <c r="S470" s="202"/>
      <c r="T470" s="202"/>
      <c r="U470" s="202"/>
    </row>
    <row r="471" spans="1:21" x14ac:dyDescent="0.2">
      <c r="A471" s="88" t="s">
        <v>62</v>
      </c>
      <c r="B471" s="140" t="s">
        <v>343</v>
      </c>
      <c r="C471" s="131">
        <f>[1]!FAMEData($B$5&amp;B471,$B$1,$C$1, 0,"Quarterly", "Across", "No Heading", "Normal")</f>
        <v>0</v>
      </c>
      <c r="D471" s="200">
        <v>0</v>
      </c>
      <c r="E471" s="201">
        <v>0</v>
      </c>
      <c r="F471" s="201">
        <v>0</v>
      </c>
      <c r="G471" s="201">
        <v>0</v>
      </c>
      <c r="H471" s="201">
        <v>0</v>
      </c>
      <c r="I471" s="201">
        <v>0</v>
      </c>
      <c r="J471" s="201">
        <v>0</v>
      </c>
      <c r="K471" s="201">
        <v>0</v>
      </c>
      <c r="L471" s="201">
        <v>0</v>
      </c>
      <c r="M471" s="200">
        <f>[1]!FAMEData("$eval_opt(""convert("&amp;$B$5&amp;B471&amp;", annual, discrete, sum)"" , ""convert automatic off"")", $B$2, $C$2, 0,"annual", "Across", "No Heading", "Normal")</f>
        <v>0</v>
      </c>
      <c r="N471" s="201">
        <v>0</v>
      </c>
      <c r="O471" s="201">
        <v>0</v>
      </c>
      <c r="P471" s="201">
        <v>0</v>
      </c>
      <c r="Q471" s="201">
        <v>0</v>
      </c>
      <c r="R471" s="201">
        <v>0</v>
      </c>
      <c r="S471" s="201">
        <v>0</v>
      </c>
      <c r="T471" s="201">
        <v>0</v>
      </c>
      <c r="U471" s="201">
        <v>0</v>
      </c>
    </row>
    <row r="472" spans="1:21" x14ac:dyDescent="0.2">
      <c r="A472" s="88"/>
      <c r="B472"/>
      <c r="C472" s="136"/>
      <c r="D472" s="206"/>
      <c r="E472" s="201"/>
      <c r="F472" s="201"/>
      <c r="G472" s="201"/>
      <c r="H472" s="201"/>
      <c r="I472" s="201"/>
      <c r="J472" s="201"/>
      <c r="K472" s="201"/>
      <c r="L472" s="201"/>
      <c r="M472" s="206"/>
      <c r="N472" s="202"/>
      <c r="O472" s="202"/>
      <c r="P472" s="202"/>
      <c r="Q472" s="202"/>
      <c r="R472" s="202"/>
      <c r="S472" s="202"/>
      <c r="T472" s="202"/>
      <c r="U472" s="202"/>
    </row>
    <row r="473" spans="1:21" x14ac:dyDescent="0.2">
      <c r="A473" s="88" t="s">
        <v>64</v>
      </c>
      <c r="B473" s="140" t="s">
        <v>344</v>
      </c>
      <c r="C473" s="131">
        <f>[1]!FAMEData($B$5&amp;B473,$B$1,$C$1, 0,"Quarterly", "Across", "No Heading", "Normal")</f>
        <v>630.05990981848902</v>
      </c>
      <c r="D473" s="200">
        <v>620.88529795646002</v>
      </c>
      <c r="E473" s="201">
        <v>604.29842163466401</v>
      </c>
      <c r="F473" s="201">
        <v>661.53736590579899</v>
      </c>
      <c r="G473" s="201">
        <v>639.85056429644601</v>
      </c>
      <c r="H473" s="201">
        <v>647.27656734599896</v>
      </c>
      <c r="I473" s="201">
        <v>656.94473834749999</v>
      </c>
      <c r="J473" s="201">
        <v>658.94633270910299</v>
      </c>
      <c r="K473" s="201">
        <v>648.811868142604</v>
      </c>
      <c r="L473" s="201">
        <v>643.22433388897696</v>
      </c>
      <c r="M473" s="200">
        <f>[1]!FAMEData("$eval_opt(""convert("&amp;$B$5&amp;B473&amp;", annual, discrete, sum)"" , ""convert automatic off"")", $B$2, $C$2, 0,"annual", "Across", "No Heading", "Normal")</f>
        <v>3580.642583036768</v>
      </c>
      <c r="N473" s="201">
        <v>3361.2626425455146</v>
      </c>
      <c r="O473" s="201">
        <v>2495.5101936017377</v>
      </c>
      <c r="P473" s="201">
        <v>2552.9629191829081</v>
      </c>
      <c r="Q473" s="201">
        <v>2607.9272730881839</v>
      </c>
      <c r="R473" s="201">
        <v>2500.8940186373329</v>
      </c>
      <c r="S473" s="201">
        <v>2391.4664870985594</v>
      </c>
      <c r="T473" s="201">
        <v>2288.0947015929469</v>
      </c>
      <c r="U473" s="201">
        <v>2192.774224912203</v>
      </c>
    </row>
    <row r="474" spans="1:21" x14ac:dyDescent="0.2">
      <c r="A474" s="93" t="s">
        <v>36</v>
      </c>
      <c r="B474" t="str">
        <f>"annpct(nagpmt'"&amp;B473&amp;")"</f>
        <v>annpct(nagpmt'ufsapc_orp_nam)</v>
      </c>
      <c r="C474" s="131">
        <f>[1]!FAMEData(B474,$B$1,$C$1, 0,"Quarterly", "Across", "No Heading", "Normal")</f>
        <v>173.23363608066379</v>
      </c>
      <c r="D474" s="200">
        <v>-5.6986048166288494</v>
      </c>
      <c r="E474" s="201">
        <v>-10.265316634323323</v>
      </c>
      <c r="F474" s="201">
        <v>43.618927416816206</v>
      </c>
      <c r="G474" s="201">
        <v>-12.482135797338241</v>
      </c>
      <c r="H474" s="201">
        <v>4.7237802847288561</v>
      </c>
      <c r="I474" s="201">
        <v>6.109877795667459</v>
      </c>
      <c r="J474" s="201">
        <v>1.2243104146555459</v>
      </c>
      <c r="K474" s="201">
        <v>-6.0114476395995</v>
      </c>
      <c r="L474" s="201">
        <v>-3.4005348553877739</v>
      </c>
      <c r="M474" s="200"/>
      <c r="N474" s="204">
        <f t="shared" ref="N474" si="737">(N473/M473-1)*100</f>
        <v>-6.1268315785150467</v>
      </c>
      <c r="O474" s="204">
        <f t="shared" ref="O474" si="738">(O473/N473-1)*100</f>
        <v>-25.756762889797113</v>
      </c>
      <c r="P474" s="204">
        <f t="shared" ref="P474" si="739">(P473/O473-1)*100</f>
        <v>2.302243674599036</v>
      </c>
      <c r="Q474" s="204">
        <f t="shared" ref="Q474" si="740">(Q473/P473-1)*100</f>
        <v>2.1529632683763289</v>
      </c>
      <c r="R474" s="204">
        <f t="shared" ref="R474" si="741">(R473/Q473-1)*100</f>
        <v>-4.1041502788575546</v>
      </c>
      <c r="S474" s="204">
        <f t="shared" ref="S474" si="742">(S473/R473-1)*100</f>
        <v>-4.37553653706596</v>
      </c>
      <c r="T474" s="204">
        <f t="shared" ref="T474" si="743">(T473/S473-1)*100</f>
        <v>-4.3225270378355996</v>
      </c>
      <c r="U474" s="204">
        <f t="shared" ref="U474" si="744">(U473/T473-1)*100</f>
        <v>-4.1659323197760445</v>
      </c>
    </row>
    <row r="475" spans="1:21" x14ac:dyDescent="0.2">
      <c r="A475" s="88"/>
      <c r="B475"/>
      <c r="C475" s="136"/>
      <c r="D475" s="206"/>
      <c r="E475" s="201"/>
      <c r="F475" s="201"/>
      <c r="G475" s="201"/>
      <c r="H475" s="201"/>
      <c r="I475" s="201"/>
      <c r="J475" s="201"/>
      <c r="K475" s="201"/>
      <c r="L475" s="201"/>
      <c r="M475" s="206"/>
      <c r="N475" s="202"/>
      <c r="O475" s="202"/>
      <c r="P475" s="202"/>
      <c r="Q475" s="202"/>
      <c r="R475" s="202"/>
      <c r="S475" s="202"/>
      <c r="T475" s="202"/>
      <c r="U475" s="202"/>
    </row>
    <row r="476" spans="1:21" x14ac:dyDescent="0.2">
      <c r="A476" s="88" t="s">
        <v>65</v>
      </c>
      <c r="B476" s="140" t="s">
        <v>345</v>
      </c>
      <c r="C476" s="131">
        <f>[1]!FAMEData($B$5&amp;B476,$B$1,$C$1, 0,"Quarterly", "Across", "No Heading", "Normal")</f>
        <v>21.854273968266</v>
      </c>
      <c r="D476" s="200">
        <v>26.793748470843099</v>
      </c>
      <c r="E476" s="201">
        <v>34.207741540199997</v>
      </c>
      <c r="F476" s="201">
        <v>36.164699026701598</v>
      </c>
      <c r="G476" s="201">
        <v>30.875018991357599</v>
      </c>
      <c r="H476" s="201">
        <v>32.635793311562999</v>
      </c>
      <c r="I476" s="201">
        <v>33.158059217398197</v>
      </c>
      <c r="J476" s="201">
        <v>33.294025495758198</v>
      </c>
      <c r="K476" s="201">
        <v>32.816410010597998</v>
      </c>
      <c r="L476" s="201">
        <v>32.567977845056902</v>
      </c>
      <c r="M476" s="200">
        <f>[1]!FAMEData("$eval_opt(""convert("&amp;$B$5&amp;B476&amp;", annual, discrete, sum)"" , ""convert automatic off"")", $B$2, $C$2, 0,"annual", "Across", "No Heading", "Normal")</f>
        <v>103.55473155203829</v>
      </c>
      <c r="N476" s="201">
        <v>108.7891556776314</v>
      </c>
      <c r="O476" s="201">
        <v>101.4430055671134</v>
      </c>
      <c r="P476" s="201">
        <v>133.88325286982217</v>
      </c>
      <c r="Q476" s="201">
        <v>131.8364725688113</v>
      </c>
      <c r="R476" s="201">
        <v>126.95731989620211</v>
      </c>
      <c r="S476" s="201">
        <v>121.91345732666491</v>
      </c>
      <c r="T476" s="201">
        <v>117.134914494808</v>
      </c>
      <c r="U476" s="201">
        <v>112.7279834485671</v>
      </c>
    </row>
    <row r="477" spans="1:21" x14ac:dyDescent="0.2">
      <c r="A477" s="93" t="s">
        <v>36</v>
      </c>
      <c r="B477" t="str">
        <f>"annpct(nagpmt'"&amp;B476&amp;")"</f>
        <v>annpct(nagpmt'umeapc_orp_nam)</v>
      </c>
      <c r="C477" s="131">
        <f>[1]!FAMEData(B477,$B$1,$C$1, 0,"Quarterly", "Across", "No Heading", "Normal")</f>
        <v>34.50045478915245</v>
      </c>
      <c r="D477" s="200">
        <v>125.93752741352957</v>
      </c>
      <c r="E477" s="201">
        <v>165.68296204513615</v>
      </c>
      <c r="F477" s="201">
        <v>24.922829298488498</v>
      </c>
      <c r="G477" s="201">
        <v>-46.876153501698589</v>
      </c>
      <c r="H477" s="201">
        <v>24.838275970393759</v>
      </c>
      <c r="I477" s="201">
        <v>6.5564431404810275</v>
      </c>
      <c r="J477" s="201">
        <v>1.6503362972937943</v>
      </c>
      <c r="K477" s="201">
        <v>-5.6158550961763511</v>
      </c>
      <c r="L477" s="201">
        <v>-2.9939325285093354</v>
      </c>
      <c r="M477" s="200"/>
      <c r="N477" s="204">
        <f t="shared" ref="N477" si="745">(N476/M476-1)*100</f>
        <v>5.0547416299975723</v>
      </c>
      <c r="O477" s="204">
        <f t="shared" ref="O477" si="746">(O476/N476-1)*100</f>
        <v>-6.7526492551209909</v>
      </c>
      <c r="P477" s="204">
        <f t="shared" ref="P477" si="747">(P476/O476-1)*100</f>
        <v>31.978791560199493</v>
      </c>
      <c r="Q477" s="204">
        <f t="shared" ref="Q477" si="748">(Q476/P476-1)*100</f>
        <v>-1.5287799311247685</v>
      </c>
      <c r="R477" s="204">
        <f t="shared" ref="R477" si="749">(R476/Q476-1)*100</f>
        <v>-3.7009126363439004</v>
      </c>
      <c r="S477" s="204">
        <f t="shared" ref="S477" si="750">(S476/R476-1)*100</f>
        <v>-3.9728804716899879</v>
      </c>
      <c r="T477" s="204">
        <f t="shared" ref="T477" si="751">(T476/S476-1)*100</f>
        <v>-3.9196188317856429</v>
      </c>
      <c r="U477" s="204">
        <f t="shared" ref="U477" si="752">(U476/T476-1)*100</f>
        <v>-3.7622694012691138</v>
      </c>
    </row>
    <row r="478" spans="1:21" x14ac:dyDescent="0.2">
      <c r="A478" s="122"/>
      <c r="B478"/>
      <c r="C478" s="136"/>
      <c r="D478" s="206"/>
      <c r="E478" s="201"/>
      <c r="F478" s="201"/>
      <c r="G478" s="201"/>
      <c r="H478" s="201"/>
      <c r="I478" s="201"/>
      <c r="J478" s="201"/>
      <c r="K478" s="201"/>
      <c r="L478" s="201"/>
      <c r="M478" s="206"/>
      <c r="N478" s="202"/>
      <c r="O478" s="202"/>
      <c r="P478" s="202"/>
      <c r="Q478" s="202"/>
      <c r="R478" s="202"/>
      <c r="S478" s="202"/>
      <c r="T478" s="202"/>
      <c r="U478" s="202"/>
    </row>
    <row r="479" spans="1:21" s="143" customFormat="1" x14ac:dyDescent="0.2">
      <c r="A479" s="148" t="s">
        <v>142</v>
      </c>
      <c r="C479" s="144"/>
      <c r="D479" s="207"/>
      <c r="E479" s="208"/>
      <c r="F479" s="208"/>
      <c r="G479" s="208"/>
      <c r="H479" s="208"/>
      <c r="I479" s="208"/>
      <c r="J479" s="208"/>
      <c r="K479" s="208"/>
      <c r="L479" s="208"/>
      <c r="M479" s="207"/>
      <c r="N479" s="209"/>
      <c r="O479" s="209"/>
      <c r="P479" s="209"/>
      <c r="Q479" s="209"/>
      <c r="R479" s="209"/>
      <c r="S479" s="209"/>
      <c r="T479" s="209"/>
      <c r="U479" s="209"/>
    </row>
    <row r="480" spans="1:21" s="143" customFormat="1" ht="15" x14ac:dyDescent="0.25">
      <c r="A480" s="146" t="s">
        <v>346</v>
      </c>
      <c r="C480" s="144"/>
      <c r="D480" s="207"/>
      <c r="E480" s="208"/>
      <c r="F480" s="208"/>
      <c r="G480" s="208"/>
      <c r="H480" s="208"/>
      <c r="I480" s="208"/>
      <c r="J480" s="208"/>
      <c r="K480" s="208"/>
      <c r="L480" s="208"/>
      <c r="M480" s="207"/>
      <c r="N480" s="209"/>
      <c r="O480" s="209"/>
      <c r="P480" s="209"/>
      <c r="Q480" s="209"/>
      <c r="R480" s="209"/>
      <c r="S480" s="209"/>
      <c r="T480" s="209"/>
      <c r="U480" s="209"/>
    </row>
    <row r="481" spans="1:21" s="143" customFormat="1" x14ac:dyDescent="0.2">
      <c r="A481" s="149" t="s">
        <v>72</v>
      </c>
      <c r="C481" s="144"/>
      <c r="D481" s="207"/>
      <c r="E481" s="208"/>
      <c r="F481" s="208"/>
      <c r="G481" s="208"/>
      <c r="H481" s="208"/>
      <c r="I481" s="208"/>
      <c r="J481" s="208"/>
      <c r="K481" s="208"/>
      <c r="L481" s="208"/>
      <c r="M481" s="207"/>
      <c r="N481" s="209"/>
      <c r="O481" s="209"/>
      <c r="P481" s="209"/>
      <c r="Q481" s="209"/>
      <c r="R481" s="209"/>
      <c r="S481" s="209"/>
      <c r="T481" s="209"/>
      <c r="U481" s="209"/>
    </row>
    <row r="482" spans="1:21" x14ac:dyDescent="0.2">
      <c r="A482" s="12"/>
      <c r="B482"/>
      <c r="C482" s="136"/>
      <c r="D482" s="206"/>
      <c r="E482" s="201"/>
      <c r="F482" s="201"/>
      <c r="G482" s="201"/>
      <c r="H482" s="201"/>
      <c r="I482" s="201"/>
      <c r="J482" s="201"/>
      <c r="K482" s="201"/>
      <c r="L482" s="201"/>
      <c r="M482" s="206"/>
      <c r="N482" s="202"/>
      <c r="O482" s="202"/>
      <c r="P482" s="202"/>
      <c r="Q482" s="202"/>
      <c r="R482" s="202"/>
      <c r="S482" s="202"/>
      <c r="T482" s="202"/>
      <c r="U482" s="202"/>
    </row>
    <row r="483" spans="1:21" x14ac:dyDescent="0.2">
      <c r="A483" s="85"/>
      <c r="B483"/>
      <c r="C483" s="136"/>
      <c r="D483" s="206"/>
      <c r="E483" s="201"/>
      <c r="F483" s="201"/>
      <c r="G483" s="201"/>
      <c r="H483" s="201"/>
      <c r="I483" s="201"/>
      <c r="J483" s="201"/>
      <c r="K483" s="201"/>
      <c r="L483" s="201"/>
      <c r="M483" s="206"/>
      <c r="N483" s="202"/>
      <c r="O483" s="202"/>
      <c r="P483" s="202"/>
      <c r="Q483" s="202"/>
      <c r="R483" s="202"/>
      <c r="S483" s="202"/>
      <c r="T483" s="202"/>
      <c r="U483" s="202"/>
    </row>
    <row r="484" spans="1:21" x14ac:dyDescent="0.2">
      <c r="A484" s="87" t="s">
        <v>76</v>
      </c>
      <c r="B484"/>
      <c r="C484" s="136"/>
      <c r="D484" s="206"/>
      <c r="E484" s="201"/>
      <c r="F484" s="201"/>
      <c r="G484" s="201"/>
      <c r="H484" s="201"/>
      <c r="I484" s="201"/>
      <c r="J484" s="201"/>
      <c r="K484" s="201"/>
      <c r="L484" s="201"/>
      <c r="M484" s="206"/>
      <c r="N484" s="202"/>
      <c r="O484" s="202"/>
      <c r="P484" s="202"/>
      <c r="Q484" s="202"/>
      <c r="R484" s="202"/>
      <c r="S484" s="202"/>
      <c r="T484" s="202"/>
      <c r="U484" s="202"/>
    </row>
    <row r="485" spans="1:21" ht="22.5" x14ac:dyDescent="0.2">
      <c r="A485" s="97" t="s">
        <v>152</v>
      </c>
      <c r="B485" s="140" t="s">
        <v>347</v>
      </c>
      <c r="C485" s="131">
        <f>[1]!FAMEData($B$5&amp;B485,$B$1,$C$1, 0,"Quarterly", "Across", "No Heading", "Normal")</f>
        <v>0.83185266666666702</v>
      </c>
      <c r="D485" s="200">
        <v>0.87943700000000002</v>
      </c>
      <c r="E485" s="201">
        <v>0.86784533333333302</v>
      </c>
      <c r="F485" s="201">
        <v>0.90366766666666698</v>
      </c>
      <c r="G485" s="201">
        <v>0.928518333333333</v>
      </c>
      <c r="H485" s="201">
        <v>0.93353001192806595</v>
      </c>
      <c r="I485" s="201">
        <v>0.93733991526490501</v>
      </c>
      <c r="J485" s="201">
        <v>0.93746710423678903</v>
      </c>
      <c r="K485" s="201">
        <v>0.92667485642264702</v>
      </c>
      <c r="L485" s="201">
        <v>0.924017400872576</v>
      </c>
      <c r="M485" s="200">
        <f>[1]!FAMEData("$eval_opt(""convert("&amp;$B$5&amp;B485&amp;", annual, discrete, average"" , ""convert automatic off"")", $B$2, $C$2, 0,"annual", "Across", "No Heading", "Normal")</f>
        <v>1.0036010000000006</v>
      </c>
      <c r="N485" s="202">
        <v>0.96758233333333332</v>
      </c>
      <c r="O485" s="202">
        <v>0.85060016666666671</v>
      </c>
      <c r="P485" s="202">
        <v>0.90839033631534971</v>
      </c>
      <c r="Q485" s="202">
        <v>0.93137481919922926</v>
      </c>
      <c r="R485" s="202">
        <v>0.92031111236820784</v>
      </c>
      <c r="S485" s="202">
        <v>0.90220002788361442</v>
      </c>
      <c r="T485" s="202">
        <v>0.88007445591302891</v>
      </c>
      <c r="U485" s="202">
        <v>0.86063610656051526</v>
      </c>
    </row>
    <row r="486" spans="1:21" x14ac:dyDescent="0.2">
      <c r="A486" s="88" t="s">
        <v>36</v>
      </c>
      <c r="B486" t="str">
        <f>"annpct(nagpmt'"&amp;B485&amp;")"</f>
        <v>annpct(nagpmt'ind323)</v>
      </c>
      <c r="C486" s="131">
        <f>[1]!FAMEData(B486,$B$1,$C$1, 0,"Quarterly", "Across", "No Heading", "Normal")</f>
        <v>57.994733459984424</v>
      </c>
      <c r="D486" s="200">
        <v>24.920375554861021</v>
      </c>
      <c r="E486" s="201">
        <v>-5.1689856363268287</v>
      </c>
      <c r="F486" s="201">
        <v>17.56164216616218</v>
      </c>
      <c r="G486" s="201">
        <v>11.462032708058304</v>
      </c>
      <c r="H486" s="201">
        <v>2.1765431766800623</v>
      </c>
      <c r="I486" s="201">
        <v>1.6424925426080788</v>
      </c>
      <c r="J486" s="201">
        <v>5.4287611070456182E-2</v>
      </c>
      <c r="K486" s="201">
        <v>-4.5259449503655862</v>
      </c>
      <c r="L486" s="201">
        <v>-1.1421680704673647</v>
      </c>
      <c r="M486" s="206"/>
      <c r="N486" s="204">
        <f t="shared" ref="N486" si="753">(N485/M485-1)*100</f>
        <v>-3.5889428833438042</v>
      </c>
      <c r="O486" s="204">
        <f t="shared" ref="O486" si="754">(O485/N485-1)*100</f>
        <v>-12.090151156817996</v>
      </c>
      <c r="P486" s="204">
        <f t="shared" ref="P486" si="755">(P485/O485-1)*100</f>
        <v>6.7940463584848843</v>
      </c>
      <c r="Q486" s="204">
        <f t="shared" ref="Q486" si="756">(Q485/P485-1)*100</f>
        <v>2.5302429985230912</v>
      </c>
      <c r="R486" s="204">
        <f t="shared" ref="R486" si="757">(R485/Q485-1)*100</f>
        <v>-1.1878898380067504</v>
      </c>
      <c r="S486" s="204">
        <f t="shared" ref="S486" si="758">(S485/R485-1)*100</f>
        <v>-1.967930653144967</v>
      </c>
      <c r="T486" s="204">
        <f t="shared" ref="T486" si="759">(T485/S485-1)*100</f>
        <v>-2.4524020490763854</v>
      </c>
      <c r="U486" s="204">
        <f t="shared" ref="U486" si="760">(U485/T485-1)*100</f>
        <v>-2.2087164582396013</v>
      </c>
    </row>
    <row r="487" spans="1:21" x14ac:dyDescent="0.2">
      <c r="A487" s="101"/>
      <c r="B487"/>
      <c r="C487" s="136"/>
      <c r="D487" s="206"/>
      <c r="E487" s="201"/>
      <c r="F487" s="201"/>
      <c r="G487" s="201"/>
      <c r="H487" s="201"/>
      <c r="I487" s="201"/>
      <c r="J487" s="201"/>
      <c r="K487" s="201"/>
      <c r="L487" s="201"/>
      <c r="M487" s="206"/>
      <c r="N487" s="202"/>
      <c r="O487" s="202"/>
      <c r="P487" s="202"/>
      <c r="Q487" s="202"/>
      <c r="R487" s="202"/>
      <c r="S487" s="202"/>
      <c r="T487" s="202"/>
      <c r="U487" s="202"/>
    </row>
    <row r="488" spans="1:21" x14ac:dyDescent="0.2">
      <c r="A488" s="116" t="s">
        <v>82</v>
      </c>
      <c r="B488"/>
      <c r="C488" s="136"/>
      <c r="D488" s="206"/>
      <c r="E488" s="201"/>
      <c r="F488" s="201"/>
      <c r="G488" s="201"/>
      <c r="H488" s="201"/>
      <c r="I488" s="201"/>
      <c r="J488" s="201"/>
      <c r="K488" s="201"/>
      <c r="L488" s="201"/>
      <c r="M488" s="206"/>
      <c r="N488" s="202"/>
      <c r="O488" s="202"/>
      <c r="P488" s="202"/>
      <c r="Q488" s="202"/>
      <c r="R488" s="202"/>
      <c r="S488" s="202"/>
      <c r="T488" s="202"/>
      <c r="U488" s="202"/>
    </row>
    <row r="489" spans="1:21" x14ac:dyDescent="0.2">
      <c r="A489" s="87" t="s">
        <v>80</v>
      </c>
      <c r="B489" s="140" t="s">
        <v>348</v>
      </c>
      <c r="C489" s="131">
        <f>[1]!FAMEData($B$5&amp;B489,$B$1,$C$1, 0,"Quarterly", "Across", "No Heading", "Normal")</f>
        <v>1495.9947858391099</v>
      </c>
      <c r="D489" s="200">
        <v>1478.2145480520001</v>
      </c>
      <c r="E489" s="201">
        <v>1484</v>
      </c>
      <c r="F489" s="201">
        <v>1485</v>
      </c>
      <c r="G489" s="201">
        <v>1485</v>
      </c>
      <c r="H489" s="201">
        <v>1435</v>
      </c>
      <c r="I489" s="201">
        <v>1440</v>
      </c>
      <c r="J489" s="201">
        <v>1435.68</v>
      </c>
      <c r="K489" s="201">
        <v>1427.06592</v>
      </c>
      <c r="L489" s="201">
        <v>1418.5035244799999</v>
      </c>
      <c r="M489" s="200">
        <f>[1]!FAMEData("$eval_opt(""convert("&amp;$B$5&amp;B489&amp;", annual, discrete, average)"" , ""convert automatic off"")", $B$2, $C$2, 0,"annual", "Across", "No Heading", "Normal")</f>
        <v>1832.56679499027</v>
      </c>
      <c r="N489" s="202">
        <v>1657.52473178689</v>
      </c>
      <c r="O489" s="202">
        <v>1505.7791412371075</v>
      </c>
      <c r="P489" s="202">
        <v>1472.25</v>
      </c>
      <c r="Q489" s="202">
        <v>1430.3123611200001</v>
      </c>
      <c r="R489" s="202">
        <v>1391.7771959740401</v>
      </c>
      <c r="S489" s="202">
        <v>1364.5740238912674</v>
      </c>
      <c r="T489" s="202">
        <v>1337.4865480828726</v>
      </c>
      <c r="U489" s="202">
        <v>1309.294817503235</v>
      </c>
    </row>
    <row r="490" spans="1:21" x14ac:dyDescent="0.2">
      <c r="A490" s="87"/>
      <c r="B490" s="140"/>
      <c r="C490" s="141"/>
      <c r="D490" s="206"/>
      <c r="E490" s="201"/>
      <c r="F490" s="201"/>
      <c r="G490" s="201"/>
      <c r="H490" s="201"/>
      <c r="I490" s="201"/>
      <c r="J490" s="201"/>
      <c r="K490" s="201"/>
      <c r="L490" s="201"/>
      <c r="M490" s="206"/>
      <c r="N490" s="202"/>
      <c r="O490" s="202"/>
      <c r="P490" s="202"/>
      <c r="Q490" s="202"/>
      <c r="R490" s="202"/>
      <c r="S490" s="202"/>
      <c r="T490" s="202"/>
      <c r="U490" s="202"/>
    </row>
    <row r="491" spans="1:21" x14ac:dyDescent="0.2">
      <c r="A491" s="87" t="s">
        <v>83</v>
      </c>
      <c r="B491" s="140" t="s">
        <v>253</v>
      </c>
      <c r="C491" s="131">
        <f>[1]!FAMEData($B$5&amp;B491,$B$1,$C$1, 0,"Quarterly", "Across", "No Heading", "Normal")</f>
        <v>982.50733470972318</v>
      </c>
      <c r="D491" s="200">
        <v>971.91507242198963</v>
      </c>
      <c r="E491" s="201">
        <v>969.6444838379814</v>
      </c>
      <c r="F491" s="201">
        <v>987.43569481923862</v>
      </c>
      <c r="G491" s="201">
        <v>1045.8757985997327</v>
      </c>
      <c r="H491" s="201">
        <v>1102.2909501495333</v>
      </c>
      <c r="I491" s="201">
        <v>1160.4867637932362</v>
      </c>
      <c r="J491" s="201">
        <v>1196.4200542286701</v>
      </c>
      <c r="K491" s="201">
        <v>1183.2563485575058</v>
      </c>
      <c r="L491" s="201">
        <v>1173.3651995547741</v>
      </c>
      <c r="M491" s="200">
        <f>[1]!FAMEData("$eval_opt(""convert("&amp;$B$5&amp;B491&amp;", annual, discrete, average)"" , ""convert automatic off"")", $B$2, $C$2, 0,"annual", "Across", "No Heading", "Normal")</f>
        <v>971.58355534426619</v>
      </c>
      <c r="N491" s="202">
        <v>1021.1970708350659</v>
      </c>
      <c r="O491" s="202">
        <v>987.19592000044895</v>
      </c>
      <c r="P491" s="202">
        <v>1026.3117318516215</v>
      </c>
      <c r="Q491" s="202">
        <v>1178.3820915335466</v>
      </c>
      <c r="R491" s="202">
        <v>1131.3605264637461</v>
      </c>
      <c r="S491" s="202">
        <v>1063.2495817522426</v>
      </c>
      <c r="T491" s="202">
        <v>1019.5198996929853</v>
      </c>
      <c r="U491" s="202">
        <v>1000.1806031361506</v>
      </c>
    </row>
    <row r="492" spans="1:21" x14ac:dyDescent="0.2">
      <c r="A492" s="87"/>
      <c r="B492" s="140"/>
      <c r="C492" s="141"/>
      <c r="D492" s="206"/>
      <c r="E492" s="201"/>
      <c r="F492" s="201"/>
      <c r="G492" s="201"/>
      <c r="H492" s="201"/>
      <c r="I492" s="201"/>
      <c r="J492" s="201"/>
      <c r="K492" s="201"/>
      <c r="L492" s="201"/>
      <c r="M492" s="206"/>
      <c r="N492" s="202"/>
      <c r="O492" s="202"/>
      <c r="P492" s="202"/>
      <c r="Q492" s="202"/>
      <c r="R492" s="202"/>
      <c r="S492" s="202"/>
      <c r="T492" s="202"/>
      <c r="U492" s="202"/>
    </row>
    <row r="493" spans="1:21" x14ac:dyDescent="0.2">
      <c r="A493" s="116" t="s">
        <v>61</v>
      </c>
      <c r="B493"/>
      <c r="C493" s="136"/>
      <c r="D493" s="206"/>
      <c r="E493" s="201"/>
      <c r="F493" s="201"/>
      <c r="G493" s="201"/>
      <c r="H493" s="201"/>
      <c r="I493" s="201"/>
      <c r="J493" s="201"/>
      <c r="K493" s="201"/>
      <c r="L493" s="201"/>
      <c r="M493" s="206"/>
      <c r="N493" s="202"/>
      <c r="O493" s="202"/>
      <c r="P493" s="202"/>
      <c r="Q493" s="202"/>
      <c r="R493" s="202"/>
      <c r="S493" s="202"/>
      <c r="T493" s="202"/>
      <c r="U493" s="202"/>
    </row>
    <row r="494" spans="1:21" x14ac:dyDescent="0.2">
      <c r="A494" s="87" t="s">
        <v>257</v>
      </c>
      <c r="B494" s="140" t="s">
        <v>349</v>
      </c>
      <c r="C494" s="131">
        <f>[1]!FAMEData($B$5&amp;B494,$B$1,$C$1, 0,"Quarterly", "Across", "No Heading", "Normal")</f>
        <v>1205.9608476068299</v>
      </c>
      <c r="D494" s="200">
        <v>1247.5691707588301</v>
      </c>
      <c r="E494" s="201">
        <v>1260.8512818356</v>
      </c>
      <c r="F494" s="201">
        <v>1347.1808035424001</v>
      </c>
      <c r="G494" s="201">
        <v>1376.372805969</v>
      </c>
      <c r="H494" s="201">
        <v>1339.6155671167701</v>
      </c>
      <c r="I494" s="201">
        <v>1349.7694779814601</v>
      </c>
      <c r="J494" s="201">
        <v>1345.90277221067</v>
      </c>
      <c r="K494" s="201">
        <v>1322.4261065216499</v>
      </c>
      <c r="L494" s="201">
        <v>1310.7219398186</v>
      </c>
      <c r="M494" s="200">
        <f>[1]!FAMEData("$eval_opt(""convert("&amp;$B$5&amp;B494&amp;", annual, discrete, sum)"" , ""convert automatic off"")", $B$2, $C$2, 0,"annual", "Across", "No Heading", "Normal")</f>
        <v>7474.7105787583005</v>
      </c>
      <c r="N494" s="201">
        <v>6601.1108124723196</v>
      </c>
      <c r="O494" s="201">
        <v>5055.0440036513</v>
      </c>
      <c r="P494" s="201">
        <v>5324.0204584637704</v>
      </c>
      <c r="Q494" s="201">
        <v>5328.8202965323799</v>
      </c>
      <c r="R494" s="201">
        <v>5123.5580014084198</v>
      </c>
      <c r="S494" s="201">
        <v>4924.6761927032094</v>
      </c>
      <c r="T494" s="201">
        <v>4708.4096014448096</v>
      </c>
      <c r="U494" s="201">
        <v>4507.5975733431997</v>
      </c>
    </row>
    <row r="495" spans="1:21" x14ac:dyDescent="0.2">
      <c r="A495" s="88" t="s">
        <v>36</v>
      </c>
      <c r="B495" t="str">
        <f>"annpct(nagpmt'"&amp;B494&amp;")"</f>
        <v>annpct(nagpmt'prwapc_ocp_nam)</v>
      </c>
      <c r="C495" s="131">
        <f>[1]!FAMEData(B495,$B$1,$C$1, 0,"Quarterly", "Across", "No Heading", "Normal")</f>
        <v>66.569358582976164</v>
      </c>
      <c r="D495" s="200">
        <v>14.531699017514214</v>
      </c>
      <c r="E495" s="201">
        <v>4.3270483823172059</v>
      </c>
      <c r="F495" s="201">
        <v>30.331107561926512</v>
      </c>
      <c r="G495" s="201">
        <v>8.9534007235793514</v>
      </c>
      <c r="H495" s="201">
        <v>-10.261995233594634</v>
      </c>
      <c r="I495" s="201">
        <v>3.0665337990067676</v>
      </c>
      <c r="J495" s="201">
        <v>-1.140971706490127</v>
      </c>
      <c r="K495" s="201">
        <v>-6.7967822415151975</v>
      </c>
      <c r="L495" s="201">
        <v>-3.4934880301250115</v>
      </c>
      <c r="M495" s="200"/>
      <c r="N495" s="204">
        <f t="shared" ref="N495" si="761">(N494/M494-1)*100</f>
        <v>-11.687405914666238</v>
      </c>
      <c r="O495" s="204">
        <f t="shared" ref="O495" si="762">(O494/N494-1)*100</f>
        <v>-23.421312756935375</v>
      </c>
      <c r="P495" s="204">
        <f t="shared" ref="P495" si="763">(P494/O494-1)*100</f>
        <v>5.3209517982076182</v>
      </c>
      <c r="Q495" s="204">
        <f t="shared" ref="Q495" si="764">(Q494/P494-1)*100</f>
        <v>9.0154388136864938E-2</v>
      </c>
      <c r="R495" s="204">
        <f t="shared" ref="R495" si="765">(R494/Q494-1)*100</f>
        <v>-3.8519275130657005</v>
      </c>
      <c r="S495" s="204">
        <f t="shared" ref="S495" si="766">(S494/R494-1)*100</f>
        <v>-3.8817128380422283</v>
      </c>
      <c r="T495" s="204">
        <f t="shared" ref="T495" si="767">(T494/S494-1)*100</f>
        <v>-4.3914885526654013</v>
      </c>
      <c r="U495" s="204">
        <f t="shared" ref="U495" si="768">(U494/T494-1)*100</f>
        <v>-4.2649651389715437</v>
      </c>
    </row>
    <row r="496" spans="1:21" x14ac:dyDescent="0.2">
      <c r="A496" s="101"/>
      <c r="B496"/>
      <c r="C496" s="136"/>
      <c r="D496" s="206"/>
      <c r="E496" s="201"/>
      <c r="F496" s="201"/>
      <c r="G496" s="201"/>
      <c r="H496" s="201"/>
      <c r="I496" s="201"/>
      <c r="J496" s="201"/>
      <c r="K496" s="201"/>
      <c r="L496" s="201"/>
      <c r="M496" s="206"/>
      <c r="N496" s="202"/>
      <c r="O496" s="202"/>
      <c r="P496" s="202"/>
      <c r="Q496" s="202"/>
      <c r="R496" s="202"/>
      <c r="S496" s="202"/>
      <c r="T496" s="202"/>
      <c r="U496" s="202"/>
    </row>
    <row r="497" spans="1:21" x14ac:dyDescent="0.2">
      <c r="A497" s="88" t="s">
        <v>63</v>
      </c>
      <c r="B497" s="140" t="s">
        <v>350</v>
      </c>
      <c r="C497" s="131">
        <f>[1]!FAMEData($B$5&amp;B497,$B$1,$C$1, 0,"Quarterly", "Across", "No Heading", "Normal")</f>
        <v>392.79640790997502</v>
      </c>
      <c r="D497" s="200">
        <v>415.64554051515302</v>
      </c>
      <c r="E497" s="201">
        <v>386.63428920387003</v>
      </c>
      <c r="F497" s="201">
        <v>461.17453436515302</v>
      </c>
      <c r="G497" s="201">
        <v>453.72319015416502</v>
      </c>
      <c r="H497" s="201">
        <v>452.79006168546999</v>
      </c>
      <c r="I497" s="201">
        <v>454.87231407975298</v>
      </c>
      <c r="J497" s="201">
        <v>456.26103977941801</v>
      </c>
      <c r="K497" s="201">
        <v>449.49263360671</v>
      </c>
      <c r="L497" s="201">
        <v>446.16974831425102</v>
      </c>
      <c r="M497" s="200">
        <f>[1]!FAMEData("$eval_opt(""convert("&amp;$B$5&amp;B497&amp;", annual, discrete, sum)"" , ""convert automatic off"")", $B$2, $C$2, 0,"annual", "Across", "No Heading", "Normal")</f>
        <v>2690.926548122553</v>
      </c>
      <c r="N497" s="201">
        <v>2289.2843565114099</v>
      </c>
      <c r="O497" s="201">
        <v>1704.382788476456</v>
      </c>
      <c r="P497" s="201">
        <v>1754.3220754086581</v>
      </c>
      <c r="Q497" s="201">
        <v>1806.795735780132</v>
      </c>
      <c r="R497" s="201">
        <v>1754.541715161482</v>
      </c>
      <c r="S497" s="201">
        <v>1694.068626798354</v>
      </c>
      <c r="T497" s="201">
        <v>1621.1054257774481</v>
      </c>
      <c r="U497" s="201">
        <v>1554.9724049812251</v>
      </c>
    </row>
    <row r="498" spans="1:21" x14ac:dyDescent="0.2">
      <c r="A498" s="88" t="s">
        <v>36</v>
      </c>
      <c r="B498" t="str">
        <f>"annpct(nagpmt'"&amp;B497&amp;")"</f>
        <v>annpct(nagpmt'cfsapc_ocp_nam)</v>
      </c>
      <c r="C498" s="131">
        <f>[1]!FAMEData(B498,$B$1,$C$1, 0,"Quarterly", "Across", "No Heading", "Normal")</f>
        <v>42.404665949691314</v>
      </c>
      <c r="D498" s="200">
        <v>25.378327144257458</v>
      </c>
      <c r="E498" s="201">
        <v>-25.129804269243778</v>
      </c>
      <c r="F498" s="201">
        <v>102.42297440933382</v>
      </c>
      <c r="G498" s="201">
        <v>-6.3079727350171799</v>
      </c>
      <c r="H498" s="201">
        <v>-0.82010690344395065</v>
      </c>
      <c r="I498" s="201">
        <v>1.8522138057145061</v>
      </c>
      <c r="J498" s="201">
        <v>1.226804342373395</v>
      </c>
      <c r="K498" s="201">
        <v>-5.8030650198103784</v>
      </c>
      <c r="L498" s="201">
        <v>-2.9243814368941132</v>
      </c>
      <c r="M498" s="200"/>
      <c r="N498" s="204">
        <f t="shared" ref="N498" si="769">(N497/M497-1)*100</f>
        <v>-14.925795425050413</v>
      </c>
      <c r="O498" s="204">
        <f t="shared" ref="O498" si="770">(O497/N497-1)*100</f>
        <v>-25.549537626084707</v>
      </c>
      <c r="P498" s="204">
        <f t="shared" ref="P498" si="771">(P497/O497-1)*100</f>
        <v>2.9300511170288646</v>
      </c>
      <c r="Q498" s="204">
        <f t="shared" ref="Q498" si="772">(Q497/P497-1)*100</f>
        <v>2.991107568389384</v>
      </c>
      <c r="R498" s="204">
        <f t="shared" ref="R498" si="773">(R497/Q497-1)*100</f>
        <v>-2.8920823524131167</v>
      </c>
      <c r="S498" s="204">
        <f t="shared" ref="S498" si="774">(S497/R497-1)*100</f>
        <v>-3.4466600503460953</v>
      </c>
      <c r="T498" s="204">
        <f t="shared" ref="T498" si="775">(T497/S497-1)*100</f>
        <v>-4.3069802407473929</v>
      </c>
      <c r="U498" s="204">
        <f t="shared" ref="U498" si="776">(U497/T497-1)*100</f>
        <v>-4.0795015391739238</v>
      </c>
    </row>
    <row r="499" spans="1:21" x14ac:dyDescent="0.2">
      <c r="A499" s="88"/>
      <c r="B499"/>
      <c r="C499" s="136"/>
      <c r="D499" s="206"/>
      <c r="E499" s="201"/>
      <c r="F499" s="201"/>
      <c r="G499" s="201"/>
      <c r="H499" s="201"/>
      <c r="I499" s="201"/>
      <c r="J499" s="201"/>
      <c r="K499" s="201"/>
      <c r="L499" s="201"/>
      <c r="M499" s="206"/>
      <c r="N499" s="202"/>
      <c r="O499" s="202"/>
      <c r="P499" s="202"/>
      <c r="Q499" s="202"/>
      <c r="R499" s="202"/>
      <c r="S499" s="202"/>
      <c r="T499" s="202"/>
      <c r="U499" s="202"/>
    </row>
    <row r="500" spans="1:21" x14ac:dyDescent="0.2">
      <c r="A500" s="88" t="s">
        <v>62</v>
      </c>
      <c r="B500" s="140" t="s">
        <v>351</v>
      </c>
      <c r="C500" s="131">
        <f>[1]!FAMEData($B$5&amp;B500,$B$1,$C$1, 0,"Quarterly", "Across", "No Heading", "Normal")</f>
        <v>60.0446503267464</v>
      </c>
      <c r="D500" s="200">
        <v>64.505729516879299</v>
      </c>
      <c r="E500" s="201">
        <v>74.217358516055</v>
      </c>
      <c r="F500" s="201">
        <v>80.576393865536602</v>
      </c>
      <c r="G500" s="201">
        <v>87.980229446989895</v>
      </c>
      <c r="H500" s="201">
        <v>84.395780728356797</v>
      </c>
      <c r="I500" s="201">
        <v>82.335938156869304</v>
      </c>
      <c r="J500" s="201">
        <v>82.100069104851102</v>
      </c>
      <c r="K500" s="201">
        <v>79.345566391299201</v>
      </c>
      <c r="L500" s="201">
        <v>79.585139413851707</v>
      </c>
      <c r="M500" s="200">
        <f>[1]!FAMEData("$eval_opt(""convert("&amp;$B$5&amp;B500&amp;", annual, discrete, sum)"" , ""convert automatic off"")", $B$2, $C$2, 0,"annual", "Across", "No Heading", "Normal")</f>
        <v>655.46953557107008</v>
      </c>
      <c r="N500" s="201">
        <v>658.432511344001</v>
      </c>
      <c r="O500" s="201">
        <v>305.96170072324907</v>
      </c>
      <c r="P500" s="201">
        <v>327.16976255693828</v>
      </c>
      <c r="Q500" s="201">
        <v>323.36671306687134</v>
      </c>
      <c r="R500" s="201">
        <v>312.49444463585718</v>
      </c>
      <c r="S500" s="201">
        <v>302.53069843317365</v>
      </c>
      <c r="T500" s="201">
        <v>291.33363282723172</v>
      </c>
      <c r="U500" s="201">
        <v>280.57408491989742</v>
      </c>
    </row>
    <row r="501" spans="1:21" x14ac:dyDescent="0.2">
      <c r="A501" s="88" t="s">
        <v>36</v>
      </c>
      <c r="B501" t="str">
        <f>"annpct(nagpmt'"&amp;B500&amp;")"</f>
        <v>annpct(nagpmt'cmeapc_ocp_nam)</v>
      </c>
      <c r="C501" s="131">
        <f>[1]!FAMEData(B501,$B$1,$C$1, 0,"Quarterly", "Across", "No Heading", "Normal")</f>
        <v>89.722662445944508</v>
      </c>
      <c r="D501" s="200">
        <v>33.197442035959298</v>
      </c>
      <c r="E501" s="201">
        <v>75.238209941613803</v>
      </c>
      <c r="F501" s="201">
        <v>38.934254470446227</v>
      </c>
      <c r="G501" s="201">
        <v>42.137624561805474</v>
      </c>
      <c r="H501" s="201">
        <v>-15.327461655753</v>
      </c>
      <c r="I501" s="201">
        <v>-9.411136141188285</v>
      </c>
      <c r="J501" s="201">
        <v>-1.1409717064901708</v>
      </c>
      <c r="K501" s="201">
        <v>-12.759817034590929</v>
      </c>
      <c r="L501" s="201">
        <v>1.2132259225209789</v>
      </c>
      <c r="M501" s="200"/>
      <c r="N501" s="204">
        <f t="shared" ref="N501" si="777">(N500/M500-1)*100</f>
        <v>0.45203867031737843</v>
      </c>
      <c r="O501" s="204">
        <f t="shared" ref="O501" si="778">(O500/N500-1)*100</f>
        <v>-53.531805393582999</v>
      </c>
      <c r="P501" s="204">
        <f t="shared" ref="P501" si="779">(P500/O500-1)*100</f>
        <v>6.9316067284096228</v>
      </c>
      <c r="Q501" s="204">
        <f t="shared" ref="Q501" si="780">(Q500/P500-1)*100</f>
        <v>-1.1624086102410169</v>
      </c>
      <c r="R501" s="204">
        <f t="shared" ref="R501" si="781">(R500/Q500-1)*100</f>
        <v>-3.3622101446062591</v>
      </c>
      <c r="S501" s="204">
        <f t="shared" ref="S501" si="782">(S500/R500-1)*100</f>
        <v>-3.1884554665584708</v>
      </c>
      <c r="T501" s="204">
        <f t="shared" ref="T501" si="783">(T500/S500-1)*100</f>
        <v>-3.7011336912029957</v>
      </c>
      <c r="U501" s="204">
        <f t="shared" ref="U501" si="784">(U500/T500-1)*100</f>
        <v>-3.6932048671891593</v>
      </c>
    </row>
    <row r="502" spans="1:21" x14ac:dyDescent="0.2">
      <c r="A502" s="88"/>
      <c r="B502"/>
      <c r="C502" s="136"/>
      <c r="D502" s="206"/>
      <c r="E502" s="201"/>
      <c r="F502" s="201"/>
      <c r="G502" s="201"/>
      <c r="H502" s="201"/>
      <c r="I502" s="201"/>
      <c r="J502" s="201"/>
      <c r="K502" s="201"/>
      <c r="L502" s="201"/>
      <c r="M502" s="206"/>
      <c r="N502" s="202"/>
      <c r="O502" s="202"/>
      <c r="P502" s="202"/>
      <c r="Q502" s="202"/>
      <c r="R502" s="202"/>
      <c r="S502" s="202"/>
      <c r="T502" s="202"/>
      <c r="U502" s="202"/>
    </row>
    <row r="503" spans="1:21" x14ac:dyDescent="0.2">
      <c r="A503" s="88" t="s">
        <v>64</v>
      </c>
      <c r="B503" s="140" t="s">
        <v>352</v>
      </c>
      <c r="C503" s="131">
        <f>[1]!FAMEData($B$5&amp;B503,$B$1,$C$1, 0,"Quarterly", "Across", "No Heading", "Normal")</f>
        <v>489.32875044438799</v>
      </c>
      <c r="D503" s="200">
        <v>486.23716380488298</v>
      </c>
      <c r="E503" s="201">
        <v>479.41939053969497</v>
      </c>
      <c r="F503" s="201">
        <v>508.10426216809998</v>
      </c>
      <c r="G503" s="201">
        <v>529.13662033421394</v>
      </c>
      <c r="H503" s="201">
        <v>501.01622210167397</v>
      </c>
      <c r="I503" s="201">
        <v>508.86309319901198</v>
      </c>
      <c r="J503" s="201">
        <v>504.98272013344501</v>
      </c>
      <c r="K503" s="201">
        <v>497.49670127344598</v>
      </c>
      <c r="L503" s="201">
        <v>492.67605951094799</v>
      </c>
      <c r="M503" s="200">
        <f>[1]!FAMEData("$eval_opt(""convert("&amp;$B$5&amp;B503&amp;", annual, discrete, sum)"" , ""convert automatic off"")", $B$2, $C$2, 0,"annual", "Across", "No Heading", "Normal")</f>
        <v>2239.6387102192957</v>
      </c>
      <c r="N503" s="201">
        <v>2098.430880803513</v>
      </c>
      <c r="O503" s="201">
        <v>1915.1090425246161</v>
      </c>
      <c r="P503" s="201">
        <v>2017.676495143683</v>
      </c>
      <c r="Q503" s="201">
        <v>2004.0185741168511</v>
      </c>
      <c r="R503" s="201">
        <v>1913.1847890843139</v>
      </c>
      <c r="S503" s="201">
        <v>1839.1698874483668</v>
      </c>
      <c r="T503" s="201">
        <v>1766.793950296372</v>
      </c>
      <c r="U503" s="201">
        <v>1707.013999306515</v>
      </c>
    </row>
    <row r="504" spans="1:21" x14ac:dyDescent="0.2">
      <c r="A504" s="93" t="s">
        <v>36</v>
      </c>
      <c r="B504" t="str">
        <f>"annpct(nagpmt'"&amp;B503&amp;")"</f>
        <v>annpct(nagpmt'ufsapc_ocp_nam)</v>
      </c>
      <c r="C504" s="131">
        <f>[1]!FAMEData(B504,$B$1,$C$1, 0,"Quarterly", "Across", "No Heading", "Normal")</f>
        <v>85.967497463661473</v>
      </c>
      <c r="D504" s="200">
        <v>-2.5033565357451359</v>
      </c>
      <c r="E504" s="201">
        <v>-5.4917364332213587</v>
      </c>
      <c r="F504" s="201">
        <v>26.167927710414475</v>
      </c>
      <c r="G504" s="201">
        <v>17.614244875189911</v>
      </c>
      <c r="H504" s="201">
        <v>-19.62224442551576</v>
      </c>
      <c r="I504" s="201">
        <v>6.4134840887471523</v>
      </c>
      <c r="J504" s="201">
        <v>-3.0155169209470807</v>
      </c>
      <c r="K504" s="201">
        <v>-5.7991650302663862</v>
      </c>
      <c r="L504" s="201">
        <v>-3.8199463178606243</v>
      </c>
      <c r="M504" s="200"/>
      <c r="N504" s="204">
        <f t="shared" ref="N504" si="785">(N503/M503-1)*100</f>
        <v>-6.3049378800010274</v>
      </c>
      <c r="O504" s="204">
        <f t="shared" ref="O504" si="786">(O503/N503-1)*100</f>
        <v>-8.7361389863220502</v>
      </c>
      <c r="P504" s="204">
        <f t="shared" ref="P504" si="787">(P503/O503-1)*100</f>
        <v>5.3556977875189871</v>
      </c>
      <c r="Q504" s="204">
        <f t="shared" ref="Q504" si="788">(Q503/P503-1)*100</f>
        <v>-0.67691332380116487</v>
      </c>
      <c r="R504" s="204">
        <f t="shared" ref="R504" si="789">(R503/Q503-1)*100</f>
        <v>-4.5325819932864997</v>
      </c>
      <c r="S504" s="204">
        <f t="shared" ref="S504" si="790">(S503/R503-1)*100</f>
        <v>-3.8686749998348091</v>
      </c>
      <c r="T504" s="204">
        <f t="shared" ref="T504" si="791">(T503/S503-1)*100</f>
        <v>-3.935250225981457</v>
      </c>
      <c r="U504" s="204">
        <f t="shared" ref="U504" si="792">(U503/T503-1)*100</f>
        <v>-3.3835270366320391</v>
      </c>
    </row>
    <row r="505" spans="1:21" x14ac:dyDescent="0.2">
      <c r="A505" s="88"/>
      <c r="B505"/>
      <c r="C505" s="136"/>
      <c r="D505" s="206"/>
      <c r="E505" s="201"/>
      <c r="F505" s="201"/>
      <c r="G505" s="201"/>
      <c r="H505" s="201"/>
      <c r="I505" s="201"/>
      <c r="J505" s="201"/>
      <c r="K505" s="201"/>
      <c r="L505" s="201"/>
      <c r="M505" s="206"/>
      <c r="N505" s="202"/>
      <c r="O505" s="202"/>
      <c r="P505" s="202"/>
      <c r="Q505" s="202"/>
      <c r="R505" s="202"/>
      <c r="S505" s="202"/>
      <c r="T505" s="202"/>
      <c r="U505" s="202"/>
    </row>
    <row r="506" spans="1:21" x14ac:dyDescent="0.2">
      <c r="A506" s="88" t="s">
        <v>65</v>
      </c>
      <c r="B506" s="140" t="s">
        <v>353</v>
      </c>
      <c r="C506" s="131">
        <f>[1]!FAMEData($B$5&amp;B506,$B$1,$C$1, 0,"Quarterly", "Across", "No Heading", "Normal")</f>
        <v>263.79103892571698</v>
      </c>
      <c r="D506" s="200">
        <v>281.180736921917</v>
      </c>
      <c r="E506" s="201">
        <v>320.58024357598299</v>
      </c>
      <c r="F506" s="201">
        <v>297.32561314360697</v>
      </c>
      <c r="G506" s="201">
        <v>305.532766033634</v>
      </c>
      <c r="H506" s="201">
        <v>301.41350260127399</v>
      </c>
      <c r="I506" s="201">
        <v>303.69813254582903</v>
      </c>
      <c r="J506" s="201">
        <v>302.55894319295902</v>
      </c>
      <c r="K506" s="201">
        <v>296.09120525019802</v>
      </c>
      <c r="L506" s="201">
        <v>292.29099257954698</v>
      </c>
      <c r="M506" s="200">
        <f>[1]!FAMEData("$eval_opt(""convert("&amp;$B$5&amp;B506&amp;", annual, discrete, sum)"" , ""convert automatic off"")", $B$2, $C$2, 0,"annual", "Across", "No Heading", "Normal")</f>
        <v>1888.6757848453899</v>
      </c>
      <c r="N506" s="201">
        <v>1554.963063813407</v>
      </c>
      <c r="O506" s="201">
        <v>1129.5904719269799</v>
      </c>
      <c r="P506" s="201">
        <v>1224.8521253544982</v>
      </c>
      <c r="Q506" s="201">
        <v>1194.6392735685331</v>
      </c>
      <c r="R506" s="201">
        <v>1143.337052526771</v>
      </c>
      <c r="S506" s="201">
        <v>1088.906980023324</v>
      </c>
      <c r="T506" s="201">
        <v>1029.1765925437571</v>
      </c>
      <c r="U506" s="201">
        <v>965.03708413555796</v>
      </c>
    </row>
    <row r="507" spans="1:21" x14ac:dyDescent="0.2">
      <c r="A507" s="93" t="s">
        <v>36</v>
      </c>
      <c r="B507" t="str">
        <f>"annpct(nagpmt'"&amp;B506&amp;")"</f>
        <v>annpct(nagpmt'umeapc_ocp_nam)</v>
      </c>
      <c r="C507" s="131">
        <f>[1]!FAMEData(B507,$B$1,$C$1, 0,"Quarterly", "Across", "No Heading", "Normal")</f>
        <v>67.793973115266397</v>
      </c>
      <c r="D507" s="200">
        <v>29.092825333896087</v>
      </c>
      <c r="E507" s="201">
        <v>68.968114935037434</v>
      </c>
      <c r="F507" s="201">
        <v>-26.008424564898867</v>
      </c>
      <c r="G507" s="201">
        <v>11.506934005344078</v>
      </c>
      <c r="H507" s="201">
        <v>-5.2848071623315347</v>
      </c>
      <c r="I507" s="201">
        <v>3.0665337990064043</v>
      </c>
      <c r="J507" s="201">
        <v>-1.4920020863987642</v>
      </c>
      <c r="K507" s="201">
        <v>-8.2804209248438436</v>
      </c>
      <c r="L507" s="201">
        <v>-5.0358474279165408</v>
      </c>
      <c r="M507" s="200"/>
      <c r="N507" s="204">
        <f t="shared" ref="N507" si="793">(N506/M506-1)*100</f>
        <v>-17.669137482974673</v>
      </c>
      <c r="O507" s="204">
        <f t="shared" ref="O507" si="794">(O506/N506-1)*100</f>
        <v>-27.355800390733332</v>
      </c>
      <c r="P507" s="204">
        <f t="shared" ref="P507" si="795">(P506/O506-1)*100</f>
        <v>8.4332911612657657</v>
      </c>
      <c r="Q507" s="204">
        <f t="shared" ref="Q507" si="796">(Q506/P506-1)*100</f>
        <v>-2.4666530073759629</v>
      </c>
      <c r="R507" s="204">
        <f t="shared" ref="R507" si="797">(R506/Q506-1)*100</f>
        <v>-4.2943692022208602</v>
      </c>
      <c r="S507" s="204">
        <f t="shared" ref="S507" si="798">(S506/R506-1)*100</f>
        <v>-4.7606322547805835</v>
      </c>
      <c r="T507" s="204">
        <f t="shared" ref="T507" si="799">(T506/S506-1)*100</f>
        <v>-5.4853526127904395</v>
      </c>
      <c r="U507" s="204">
        <f t="shared" ref="U507" si="800">(U506/T506-1)*100</f>
        <v>-6.2321188484931618</v>
      </c>
    </row>
    <row r="508" spans="1:21" x14ac:dyDescent="0.2">
      <c r="A508" s="122"/>
      <c r="B508"/>
      <c r="C508" s="136"/>
      <c r="D508" s="206"/>
      <c r="E508" s="201"/>
      <c r="F508" s="201"/>
      <c r="G508" s="201"/>
      <c r="H508" s="201"/>
      <c r="I508" s="201"/>
      <c r="J508" s="201"/>
      <c r="K508" s="201"/>
      <c r="L508" s="201"/>
      <c r="M508" s="206"/>
      <c r="N508" s="202"/>
      <c r="O508" s="202"/>
      <c r="P508" s="202"/>
      <c r="Q508" s="202"/>
      <c r="R508" s="202"/>
      <c r="S508" s="202"/>
      <c r="T508" s="202"/>
      <c r="U508" s="202"/>
    </row>
    <row r="509" spans="1:21" x14ac:dyDescent="0.2">
      <c r="A509" s="122"/>
      <c r="B509"/>
      <c r="C509" s="136"/>
      <c r="D509" s="206"/>
      <c r="E509" s="201"/>
      <c r="F509" s="201"/>
      <c r="G509" s="201"/>
      <c r="H509" s="201"/>
      <c r="I509" s="201"/>
      <c r="J509" s="201"/>
      <c r="K509" s="201"/>
      <c r="L509" s="201"/>
      <c r="M509" s="206"/>
      <c r="N509" s="202"/>
      <c r="O509" s="202"/>
      <c r="P509" s="202"/>
      <c r="Q509" s="202"/>
      <c r="R509" s="202"/>
      <c r="S509" s="202"/>
      <c r="T509" s="202"/>
      <c r="U509" s="202"/>
    </row>
    <row r="510" spans="1:21" s="143" customFormat="1" x14ac:dyDescent="0.2">
      <c r="A510" s="148" t="s">
        <v>14</v>
      </c>
      <c r="C510" s="144"/>
      <c r="D510" s="207"/>
      <c r="E510" s="208"/>
      <c r="F510" s="208"/>
      <c r="G510" s="208"/>
      <c r="H510" s="208"/>
      <c r="I510" s="208"/>
      <c r="J510" s="208"/>
      <c r="K510" s="208"/>
      <c r="L510" s="208"/>
      <c r="M510" s="207"/>
      <c r="N510" s="209"/>
      <c r="O510" s="209"/>
      <c r="P510" s="209"/>
      <c r="Q510" s="209"/>
      <c r="R510" s="209"/>
      <c r="S510" s="209"/>
      <c r="T510" s="209"/>
      <c r="U510" s="209"/>
    </row>
    <row r="511" spans="1:21" s="143" customFormat="1" ht="15" x14ac:dyDescent="0.25">
      <c r="A511" s="146" t="s">
        <v>97</v>
      </c>
      <c r="C511" s="144"/>
      <c r="D511" s="207"/>
      <c r="E511" s="208"/>
      <c r="F511" s="208"/>
      <c r="G511" s="208"/>
      <c r="H511" s="208"/>
      <c r="I511" s="208"/>
      <c r="J511" s="208"/>
      <c r="K511" s="208"/>
      <c r="L511" s="208"/>
      <c r="M511" s="207"/>
      <c r="N511" s="209"/>
      <c r="O511" s="209"/>
      <c r="P511" s="209"/>
      <c r="Q511" s="209"/>
      <c r="R511" s="209"/>
      <c r="S511" s="209"/>
      <c r="T511" s="209"/>
      <c r="U511" s="209"/>
    </row>
    <row r="512" spans="1:21" s="143" customFormat="1" x14ac:dyDescent="0.2">
      <c r="A512" s="149" t="s">
        <v>98</v>
      </c>
      <c r="C512" s="144"/>
      <c r="D512" s="207"/>
      <c r="E512" s="208"/>
      <c r="F512" s="208"/>
      <c r="G512" s="208"/>
      <c r="H512" s="208"/>
      <c r="I512" s="208"/>
      <c r="J512" s="208"/>
      <c r="K512" s="208"/>
      <c r="L512" s="208"/>
      <c r="M512" s="207"/>
      <c r="N512" s="209"/>
      <c r="O512" s="209"/>
      <c r="P512" s="209"/>
      <c r="Q512" s="209"/>
      <c r="R512" s="209"/>
      <c r="S512" s="209"/>
      <c r="T512" s="209"/>
      <c r="U512" s="209"/>
    </row>
    <row r="513" spans="1:21" x14ac:dyDescent="0.2">
      <c r="A513" s="13"/>
      <c r="B513"/>
      <c r="C513" s="136"/>
      <c r="D513" s="206"/>
      <c r="E513" s="201"/>
      <c r="F513" s="201"/>
      <c r="G513" s="201"/>
      <c r="H513" s="201"/>
      <c r="I513" s="201"/>
      <c r="J513" s="201"/>
      <c r="K513" s="201"/>
      <c r="L513" s="201"/>
      <c r="M513" s="206"/>
      <c r="N513" s="202"/>
      <c r="O513" s="202"/>
      <c r="P513" s="202"/>
      <c r="Q513" s="202"/>
      <c r="R513" s="202"/>
      <c r="S513" s="202"/>
      <c r="T513" s="202"/>
      <c r="U513" s="202"/>
    </row>
    <row r="514" spans="1:21" x14ac:dyDescent="0.2">
      <c r="A514" s="85"/>
      <c r="B514"/>
      <c r="C514" s="136"/>
      <c r="D514" s="206"/>
      <c r="E514" s="201"/>
      <c r="F514" s="201"/>
      <c r="G514" s="201"/>
      <c r="H514" s="201"/>
      <c r="I514" s="201"/>
      <c r="J514" s="201"/>
      <c r="K514" s="201"/>
      <c r="L514" s="201"/>
      <c r="M514" s="206"/>
      <c r="N514" s="202"/>
      <c r="O514" s="202"/>
      <c r="P514" s="202"/>
      <c r="Q514" s="202"/>
      <c r="R514" s="202"/>
      <c r="S514" s="202"/>
      <c r="T514" s="202"/>
      <c r="U514" s="202"/>
    </row>
    <row r="515" spans="1:21" x14ac:dyDescent="0.2">
      <c r="A515" s="116" t="s">
        <v>85</v>
      </c>
      <c r="B515"/>
      <c r="C515" s="136"/>
      <c r="D515" s="206"/>
      <c r="E515" s="201"/>
      <c r="F515" s="201"/>
      <c r="G515" s="201"/>
      <c r="H515" s="201"/>
      <c r="I515" s="201"/>
      <c r="J515" s="201"/>
      <c r="K515" s="201"/>
      <c r="L515" s="201"/>
      <c r="M515" s="206"/>
      <c r="N515" s="202"/>
      <c r="O515" s="202"/>
      <c r="P515" s="202"/>
      <c r="Q515" s="202"/>
      <c r="R515" s="202"/>
      <c r="S515" s="202"/>
      <c r="T515" s="202"/>
      <c r="U515" s="202"/>
    </row>
    <row r="516" spans="1:21" x14ac:dyDescent="0.2">
      <c r="A516" s="87" t="s">
        <v>86</v>
      </c>
      <c r="C516" s="136"/>
      <c r="D516" s="206"/>
      <c r="E516" s="201"/>
      <c r="F516" s="201"/>
      <c r="G516" s="201"/>
      <c r="H516" s="201"/>
      <c r="I516" s="201"/>
      <c r="J516" s="201"/>
      <c r="K516" s="201"/>
      <c r="L516" s="201"/>
      <c r="M516" s="206"/>
      <c r="N516" s="202"/>
      <c r="O516" s="202"/>
      <c r="P516" s="202"/>
      <c r="Q516" s="202"/>
      <c r="R516" s="202"/>
      <c r="S516" s="202"/>
      <c r="T516" s="202"/>
      <c r="U516" s="202"/>
    </row>
    <row r="517" spans="1:21" x14ac:dyDescent="0.2">
      <c r="A517" s="88" t="s">
        <v>87</v>
      </c>
      <c r="B517" s="125" t="s">
        <v>233</v>
      </c>
      <c r="C517" s="133">
        <f>[1]!FAMEData($B$5&amp;B517,$B$1,$C$1, 0,"Quarterly", "Across", "No Heading", "Normal")</f>
        <v>1045</v>
      </c>
      <c r="D517" s="200">
        <v>1045</v>
      </c>
      <c r="E517" s="201">
        <v>1051.6666666666667</v>
      </c>
      <c r="F517" s="201">
        <v>1115</v>
      </c>
      <c r="G517" s="201">
        <v>1165</v>
      </c>
      <c r="H517" s="201">
        <v>1211.675</v>
      </c>
      <c r="I517" s="201">
        <v>1234.933</v>
      </c>
      <c r="J517" s="201">
        <v>1234.932</v>
      </c>
      <c r="K517" s="201">
        <v>1225.9839999999999</v>
      </c>
      <c r="L517" s="201">
        <v>1213.3430000000001</v>
      </c>
      <c r="M517" s="200">
        <f>[1]!FAMEData("$eval_opt(""convert("&amp;$B$5&amp;B517&amp;", annual, discrete, average)"" , ""convert automatic off"")", $B$2, $C$2, 0,"annual", "Across", "No Heading", "Normal")</f>
        <v>1023.75</v>
      </c>
      <c r="N517" s="202">
        <v>1089.5833333333335</v>
      </c>
      <c r="O517" s="202">
        <v>1057.9166666666667</v>
      </c>
      <c r="P517" s="202">
        <v>1135.8354166666668</v>
      </c>
      <c r="Q517" s="202">
        <v>1227.298</v>
      </c>
      <c r="R517" s="202">
        <v>1170.93</v>
      </c>
      <c r="S517" s="202">
        <v>1139.6950000000002</v>
      </c>
      <c r="T517" s="202">
        <v>1165.16075</v>
      </c>
      <c r="U517" s="202">
        <v>1174.98</v>
      </c>
    </row>
    <row r="518" spans="1:21" x14ac:dyDescent="0.2">
      <c r="A518" s="93" t="s">
        <v>39</v>
      </c>
      <c r="B518"/>
      <c r="C518" s="136"/>
      <c r="D518" s="206">
        <f t="shared" ref="D518" si="801">(D517/C517-1)*100</f>
        <v>0</v>
      </c>
      <c r="E518" s="204">
        <f t="shared" ref="E518" si="802">(E517/D517-1)*100</f>
        <v>0.63795853269539293</v>
      </c>
      <c r="F518" s="204">
        <f t="shared" ref="F518" si="803">(F517/E517-1)*100</f>
        <v>6.0221870047543424</v>
      </c>
      <c r="G518" s="204">
        <f t="shared" ref="G518" si="804">(G517/F517-1)*100</f>
        <v>4.4843049327354167</v>
      </c>
      <c r="H518" s="204">
        <f t="shared" ref="H518" si="805">(H517/G517-1)*100</f>
        <v>4.0064377682403451</v>
      </c>
      <c r="I518" s="204">
        <f t="shared" ref="I518:L518" si="806">(I517/H517-1)*100</f>
        <v>1.9194916128499884</v>
      </c>
      <c r="J518" s="204">
        <f t="shared" si="806"/>
        <v>-8.0976052951875488E-5</v>
      </c>
      <c r="K518" s="204">
        <f t="shared" si="806"/>
        <v>-0.7245743085449341</v>
      </c>
      <c r="L518" s="204">
        <f t="shared" si="806"/>
        <v>-1.0310901284192875</v>
      </c>
      <c r="M518" s="206"/>
      <c r="N518" s="204">
        <f t="shared" ref="N518" si="807">(N517/M517-1)*100</f>
        <v>6.4306064306064448</v>
      </c>
      <c r="O518" s="204">
        <f t="shared" ref="O518" si="808">(O517/N517-1)*100</f>
        <v>-2.9063097514340441</v>
      </c>
      <c r="P518" s="204">
        <f t="shared" ref="P518" si="809">(P517/O517-1)*100</f>
        <v>7.3653012997243028</v>
      </c>
      <c r="Q518" s="204">
        <f t="shared" ref="Q518" si="810">(Q517/P517-1)*100</f>
        <v>8.0524503806852721</v>
      </c>
      <c r="R518" s="204">
        <f t="shared" ref="R518" si="811">(R517/Q517-1)*100</f>
        <v>-4.5928535693857464</v>
      </c>
      <c r="S518" s="204">
        <f t="shared" ref="S518" si="812">(S517/R517-1)*100</f>
        <v>-2.6675377691236846</v>
      </c>
      <c r="T518" s="204">
        <f t="shared" ref="T518" si="813">(T517/S517-1)*100</f>
        <v>2.2344355288037354</v>
      </c>
      <c r="U518" s="204">
        <f t="shared" ref="U518" si="814">(U517/T517-1)*100</f>
        <v>0.84273779390526826</v>
      </c>
    </row>
    <row r="519" spans="1:21" x14ac:dyDescent="0.2">
      <c r="A519" s="88" t="s">
        <v>1897</v>
      </c>
      <c r="B519" s="125" t="s">
        <v>234</v>
      </c>
      <c r="C519" s="133">
        <f>[1]!FAMEData($B$5&amp;B519,$B$1,$C$1, 0,"Quarterly", "Across", "No Heading", "Normal")</f>
        <v>1047.6736375221028</v>
      </c>
      <c r="D519" s="200">
        <v>1036.378827225489</v>
      </c>
      <c r="E519" s="201">
        <v>1009.6463189798123</v>
      </c>
      <c r="F519" s="201">
        <v>1045.2444301172004</v>
      </c>
      <c r="G519" s="201">
        <v>1081.4603302088949</v>
      </c>
      <c r="H519" s="201">
        <v>1119.2335978494145</v>
      </c>
      <c r="I519" s="201">
        <v>1146.4932173697346</v>
      </c>
      <c r="J519" s="201">
        <v>1145.3486055084736</v>
      </c>
      <c r="K519" s="201">
        <v>1133.3840271310914</v>
      </c>
      <c r="L519" s="201">
        <v>1120.5789625362856</v>
      </c>
      <c r="M519" s="200">
        <f>[1]!FAMEData("$eval_opt(""convert("&amp;$B$5&amp;B519&amp;", annual, discrete, average)"" , ""convert automatic off"")", $B$2, $C$2, 0,"annual", "Across", "No Heading", "Normal")</f>
        <v>1018.0262105393848</v>
      </c>
      <c r="N519" s="202">
        <v>1075.0150224192753</v>
      </c>
      <c r="O519" s="202">
        <v>1058.0689755103087</v>
      </c>
      <c r="P519" s="202">
        <v>1063.8961692888306</v>
      </c>
      <c r="Q519" s="202">
        <v>1136.4512031363963</v>
      </c>
      <c r="R519" s="202">
        <v>1067.2343059947086</v>
      </c>
      <c r="S519" s="202">
        <v>1020.9872555364026</v>
      </c>
      <c r="T519" s="202">
        <v>1031.8828977480107</v>
      </c>
      <c r="U519" s="202">
        <v>1043.9322742268462</v>
      </c>
    </row>
    <row r="520" spans="1:21" x14ac:dyDescent="0.2">
      <c r="A520" s="94"/>
      <c r="B520"/>
      <c r="C520" s="136"/>
      <c r="D520" s="206"/>
      <c r="E520" s="204"/>
      <c r="F520" s="204"/>
      <c r="G520" s="204"/>
      <c r="H520" s="204"/>
      <c r="I520" s="204"/>
      <c r="J520" s="204"/>
      <c r="K520" s="204"/>
      <c r="L520" s="204"/>
      <c r="M520" s="206"/>
      <c r="N520" s="204"/>
      <c r="O520" s="204"/>
      <c r="P520" s="204"/>
      <c r="Q520" s="204"/>
      <c r="R520" s="204"/>
      <c r="S520" s="204"/>
      <c r="T520" s="204"/>
      <c r="U520" s="204"/>
    </row>
    <row r="521" spans="1:21" x14ac:dyDescent="0.2">
      <c r="A521" s="87" t="s">
        <v>88</v>
      </c>
      <c r="B521"/>
      <c r="C521" s="136"/>
      <c r="D521" s="206"/>
      <c r="E521" s="201"/>
      <c r="F521" s="201"/>
      <c r="G521" s="201"/>
      <c r="H521" s="201"/>
      <c r="I521" s="201"/>
      <c r="J521" s="201"/>
      <c r="K521" s="201"/>
      <c r="L521" s="201"/>
      <c r="M521" s="206"/>
      <c r="N521" s="202"/>
      <c r="O521" s="202"/>
      <c r="P521" s="202"/>
      <c r="Q521" s="202"/>
      <c r="R521" s="202"/>
      <c r="S521" s="202"/>
      <c r="T521" s="202"/>
      <c r="U521" s="202"/>
    </row>
    <row r="522" spans="1:21" x14ac:dyDescent="0.2">
      <c r="A522" s="88" t="s">
        <v>87</v>
      </c>
      <c r="B522" s="125" t="s">
        <v>235</v>
      </c>
      <c r="C522" s="133">
        <f>[1]!FAMEData($B$5&amp;B522,$B$1,$C$1, 0,"Quarterly", "Across", "No Heading", "Normal")</f>
        <v>955</v>
      </c>
      <c r="D522" s="200">
        <v>955</v>
      </c>
      <c r="E522" s="201">
        <v>961.66666666666663</v>
      </c>
      <c r="F522" s="201">
        <v>1025</v>
      </c>
      <c r="G522" s="201">
        <v>1075</v>
      </c>
      <c r="H522" s="201">
        <v>1121.671</v>
      </c>
      <c r="I522" s="201">
        <v>1144.9459999999999</v>
      </c>
      <c r="J522" s="201">
        <v>1144.9010000000001</v>
      </c>
      <c r="K522" s="201">
        <v>1135.99</v>
      </c>
      <c r="L522" s="201">
        <v>1126.3240000000001</v>
      </c>
      <c r="M522" s="200">
        <f>[1]!FAMEData("$eval_opt(""convert("&amp;$B$5&amp;B522&amp;", annual, discrete, average)"" , ""convert automatic off"")", $B$2, $C$2, 0,"annual", "Across", "No Heading", "Normal")</f>
        <v>932.91666666666674</v>
      </c>
      <c r="N522" s="202">
        <v>1004.5833333333334</v>
      </c>
      <c r="O522" s="202">
        <v>969.58333333333337</v>
      </c>
      <c r="P522" s="202">
        <v>1045.8344166666666</v>
      </c>
      <c r="Q522" s="202">
        <v>1138.04025</v>
      </c>
      <c r="R522" s="202">
        <v>1086.86025</v>
      </c>
      <c r="S522" s="202">
        <v>1058.8097499999999</v>
      </c>
      <c r="T522" s="202">
        <v>1084.97425</v>
      </c>
      <c r="U522" s="202">
        <v>1094.0967499999999</v>
      </c>
    </row>
    <row r="523" spans="1:21" x14ac:dyDescent="0.2">
      <c r="A523" s="93" t="s">
        <v>39</v>
      </c>
      <c r="B523"/>
      <c r="C523" s="136"/>
      <c r="D523" s="206">
        <f t="shared" ref="D523" si="815">(D522/C522-1)*100</f>
        <v>0</v>
      </c>
      <c r="E523" s="204">
        <f t="shared" ref="E523" si="816">(E522/D522-1)*100</f>
        <v>0.69808027923210503</v>
      </c>
      <c r="F523" s="204">
        <f t="shared" ref="F523" si="817">(F522/E522-1)*100</f>
        <v>6.585788561525141</v>
      </c>
      <c r="G523" s="204">
        <f t="shared" ref="G523" si="818">(G522/F522-1)*100</f>
        <v>4.8780487804878092</v>
      </c>
      <c r="H523" s="204">
        <f t="shared" ref="H523" si="819">(H522/G522-1)*100</f>
        <v>4.3414883720930275</v>
      </c>
      <c r="I523" s="204">
        <f t="shared" ref="I523" si="820">(I522/H522-1)*100</f>
        <v>2.0750291306452562</v>
      </c>
      <c r="J523" s="204">
        <f t="shared" ref="J523" si="821">(J522/I522-1)*100</f>
        <v>-3.93031636425345E-3</v>
      </c>
      <c r="K523" s="204">
        <f t="shared" ref="K523" si="822">(K522/J522-1)*100</f>
        <v>-0.77832057094893159</v>
      </c>
      <c r="L523" s="204">
        <f t="shared" ref="L523" si="823">(L522/K522-1)*100</f>
        <v>-0.85088777189940012</v>
      </c>
      <c r="M523" s="206"/>
      <c r="N523" s="204">
        <f t="shared" ref="N523" si="824">(N522/M522-1)*100</f>
        <v>7.6820008932559025</v>
      </c>
      <c r="O523" s="204">
        <f t="shared" ref="O523" si="825">(O522/N522-1)*100</f>
        <v>-3.4840315221899676</v>
      </c>
      <c r="P523" s="204">
        <f t="shared" ref="P523" si="826">(P522/O522-1)*100</f>
        <v>7.8643145681134285</v>
      </c>
      <c r="Q523" s="204">
        <f t="shared" ref="Q523" si="827">(Q522/P522-1)*100</f>
        <v>8.8164848912905658</v>
      </c>
      <c r="R523" s="204">
        <f t="shared" ref="R523" si="828">(R522/Q522-1)*100</f>
        <v>-4.4972047341910848</v>
      </c>
      <c r="S523" s="204">
        <f t="shared" ref="S523" si="829">(S522/R522-1)*100</f>
        <v>-2.5808745880622652</v>
      </c>
      <c r="T523" s="204">
        <f t="shared" ref="T523" si="830">(T522/S522-1)*100</f>
        <v>2.4711238255975765</v>
      </c>
      <c r="U523" s="204">
        <f t="shared" ref="U523" si="831">(U522/T522-1)*100</f>
        <v>0.84080336468814743</v>
      </c>
    </row>
    <row r="524" spans="1:21" x14ac:dyDescent="0.2">
      <c r="A524" s="88" t="s">
        <v>1897</v>
      </c>
      <c r="B524" s="125" t="s">
        <v>236</v>
      </c>
      <c r="C524" s="133">
        <f>[1]!FAMEData($B$5&amp;B524,$B$1,$C$1, 0,"Quarterly", "Across", "No Heading", "Normal")</f>
        <v>957.44337208957711</v>
      </c>
      <c r="D524" s="200">
        <v>947.1213205744898</v>
      </c>
      <c r="E524" s="201">
        <v>923.24235507345747</v>
      </c>
      <c r="F524" s="201">
        <v>960.87492454720223</v>
      </c>
      <c r="G524" s="201">
        <v>997.91403860477442</v>
      </c>
      <c r="H524" s="201">
        <v>1036.0962047854011</v>
      </c>
      <c r="I524" s="201">
        <v>1062.9506404433341</v>
      </c>
      <c r="J524" s="201">
        <v>1061.8485582973451</v>
      </c>
      <c r="K524" s="201">
        <v>1050.1873768178448</v>
      </c>
      <c r="L524" s="201">
        <v>1040.2128494578362</v>
      </c>
      <c r="M524" s="200">
        <f>[1]!FAMEData("$eval_opt(""convert("&amp;$B$5&amp;B524&amp;", annual, discrete, average)"" , ""convert automatic off"")", $B$2, $C$2, 0,"annual", "Across", "No Heading", "Normal")</f>
        <v>927.66086894436341</v>
      </c>
      <c r="N524" s="202">
        <v>991.1512066622621</v>
      </c>
      <c r="O524" s="202">
        <v>969.71588970363143</v>
      </c>
      <c r="P524" s="202">
        <v>979.53188075270873</v>
      </c>
      <c r="Q524" s="202">
        <v>1053.7998562540902</v>
      </c>
      <c r="R524" s="202">
        <v>990.61200304653266</v>
      </c>
      <c r="S524" s="202">
        <v>948.52381864590609</v>
      </c>
      <c r="T524" s="202">
        <v>960.86712312406053</v>
      </c>
      <c r="U524" s="202">
        <v>972.07048623426772</v>
      </c>
    </row>
    <row r="525" spans="1:21" x14ac:dyDescent="0.2">
      <c r="A525" s="94"/>
      <c r="B525"/>
      <c r="C525" s="136"/>
      <c r="D525" s="206"/>
      <c r="E525" s="201"/>
      <c r="F525" s="201"/>
      <c r="G525" s="201"/>
      <c r="H525" s="201"/>
      <c r="I525" s="201"/>
      <c r="J525" s="201"/>
      <c r="K525" s="201"/>
      <c r="L525" s="201"/>
      <c r="M525" s="206"/>
      <c r="N525" s="202"/>
      <c r="O525" s="202"/>
      <c r="P525" s="202"/>
      <c r="Q525" s="202"/>
      <c r="R525" s="202"/>
      <c r="S525" s="202"/>
      <c r="T525" s="202"/>
      <c r="U525" s="202"/>
    </row>
    <row r="526" spans="1:21" x14ac:dyDescent="0.2">
      <c r="A526" s="87" t="s">
        <v>89</v>
      </c>
      <c r="B526"/>
      <c r="C526" s="136"/>
      <c r="D526" s="206"/>
      <c r="E526" s="201"/>
      <c r="F526" s="201"/>
      <c r="G526" s="201"/>
      <c r="H526" s="201"/>
      <c r="I526" s="201"/>
      <c r="J526" s="201"/>
      <c r="K526" s="201"/>
      <c r="L526" s="201"/>
      <c r="M526" s="206"/>
      <c r="N526" s="202"/>
      <c r="O526" s="202"/>
      <c r="P526" s="202"/>
      <c r="Q526" s="202"/>
      <c r="R526" s="202"/>
      <c r="S526" s="202"/>
      <c r="T526" s="202"/>
      <c r="U526" s="202"/>
    </row>
    <row r="527" spans="1:21" x14ac:dyDescent="0.2">
      <c r="A527" s="88" t="s">
        <v>87</v>
      </c>
      <c r="B527" s="125" t="s">
        <v>237</v>
      </c>
      <c r="C527" s="133">
        <f>[1]!FAMEData($B$5&amp;B527,$B$1,$C$1, 0,"Quarterly", "Across", "No Heading", "Normal")</f>
        <v>1060</v>
      </c>
      <c r="D527" s="200">
        <v>1060</v>
      </c>
      <c r="E527" s="201">
        <v>1066.6666666666667</v>
      </c>
      <c r="F527" s="201">
        <v>1130</v>
      </c>
      <c r="G527" s="201">
        <v>1180</v>
      </c>
      <c r="H527" s="201">
        <v>1226.671</v>
      </c>
      <c r="I527" s="201">
        <v>1249.9459999999999</v>
      </c>
      <c r="J527" s="201">
        <v>1249.9010000000001</v>
      </c>
      <c r="K527" s="201">
        <v>1240.99</v>
      </c>
      <c r="L527" s="201">
        <v>1231.3240000000001</v>
      </c>
      <c r="M527" s="200">
        <f>[1]!FAMEData("$eval_opt(""convert("&amp;$B$5&amp;B527&amp;", annual, discrete, average)"" , ""convert automatic off"")", $B$2, $C$2, 0,"annual", "Across", "No Heading", "Normal")</f>
        <v>1043.75</v>
      </c>
      <c r="N527" s="202">
        <v>1113.75</v>
      </c>
      <c r="O527" s="202">
        <v>1073.3333333333333</v>
      </c>
      <c r="P527" s="202">
        <v>1150.8344166666668</v>
      </c>
      <c r="Q527" s="202">
        <v>1243.04025</v>
      </c>
      <c r="R527" s="202">
        <v>1191.86025</v>
      </c>
      <c r="S527" s="202">
        <v>1163.8097499999999</v>
      </c>
      <c r="T527" s="202">
        <v>1189.97425</v>
      </c>
      <c r="U527" s="202">
        <v>1199.0967499999999</v>
      </c>
    </row>
    <row r="528" spans="1:21" x14ac:dyDescent="0.2">
      <c r="A528" s="93" t="s">
        <v>39</v>
      </c>
      <c r="B528"/>
      <c r="C528" s="136"/>
      <c r="D528" s="206">
        <f t="shared" ref="D528" si="832">(D527/C527-1)*100</f>
        <v>0</v>
      </c>
      <c r="E528" s="204">
        <f t="shared" ref="E528" si="833">(E527/D527-1)*100</f>
        <v>0.62893081761006275</v>
      </c>
      <c r="F528" s="204">
        <f t="shared" ref="F528" si="834">(F527/E527-1)*100</f>
        <v>5.9374999999999956</v>
      </c>
      <c r="G528" s="204">
        <f t="shared" ref="G528" si="835">(G527/F527-1)*100</f>
        <v>4.4247787610619538</v>
      </c>
      <c r="H528" s="204">
        <f t="shared" ref="H528" si="836">(H527/G527-1)*100</f>
        <v>3.9551694915254343</v>
      </c>
      <c r="I528" s="204">
        <f t="shared" ref="I528" si="837">(I527/H527-1)*100</f>
        <v>1.8974117754475106</v>
      </c>
      <c r="J528" s="204">
        <f t="shared" ref="J528" si="838">(J527/I527-1)*100</f>
        <v>-3.600155526706228E-3</v>
      </c>
      <c r="K528" s="204">
        <f t="shared" ref="K528" si="839">(K527/J527-1)*100</f>
        <v>-0.71293646456800364</v>
      </c>
      <c r="L528" s="204">
        <f t="shared" ref="L528" si="840">(L527/K527-1)*100</f>
        <v>-0.77889426989741217</v>
      </c>
      <c r="M528" s="206"/>
      <c r="N528" s="204">
        <f t="shared" ref="N528" si="841">(N527/M527-1)*100</f>
        <v>6.706586826347305</v>
      </c>
      <c r="O528" s="204">
        <f t="shared" ref="O528" si="842">(O527/N527-1)*100</f>
        <v>-3.6288814066591901</v>
      </c>
      <c r="P528" s="204">
        <f t="shared" ref="P528" si="843">(P527/O527-1)*100</f>
        <v>7.2205978260869719</v>
      </c>
      <c r="Q528" s="204">
        <f t="shared" ref="Q528" si="844">(Q527/P527-1)*100</f>
        <v>8.0120851443079566</v>
      </c>
      <c r="R528" s="204">
        <f t="shared" ref="R528" si="845">(R527/Q527-1)*100</f>
        <v>-4.1173244390115382</v>
      </c>
      <c r="S528" s="204">
        <f t="shared" ref="S528" si="846">(S527/R527-1)*100</f>
        <v>-2.3535057906327594</v>
      </c>
      <c r="T528" s="204">
        <f t="shared" ref="T528" si="847">(T527/S527-1)*100</f>
        <v>2.2481767316350432</v>
      </c>
      <c r="U528" s="204">
        <f t="shared" ref="U528" si="848">(U527/T527-1)*100</f>
        <v>0.76661322713496016</v>
      </c>
    </row>
    <row r="529" spans="1:21" x14ac:dyDescent="0.2">
      <c r="A529" s="88" t="s">
        <v>1897</v>
      </c>
      <c r="B529" s="125" t="s">
        <v>238</v>
      </c>
      <c r="C529" s="133">
        <f>[1]!FAMEData($B$5&amp;B529,$B$1,$C$1, 0,"Quarterly", "Across", "No Heading", "Normal")</f>
        <v>1062.7120150941903</v>
      </c>
      <c r="D529" s="200">
        <v>1051.2550783339886</v>
      </c>
      <c r="E529" s="201">
        <v>1024.0469796308714</v>
      </c>
      <c r="F529" s="201">
        <v>1059.3060143788668</v>
      </c>
      <c r="G529" s="201">
        <v>1095.3847121429151</v>
      </c>
      <c r="H529" s="201">
        <v>1133.0855193905456</v>
      </c>
      <c r="I529" s="201">
        <v>1160.4310606959486</v>
      </c>
      <c r="J529" s="201">
        <v>1159.231736948793</v>
      </c>
      <c r="K529" s="201">
        <v>1147.2566067986313</v>
      </c>
      <c r="L529" s="201">
        <v>1137.1852563257291</v>
      </c>
      <c r="M529" s="200">
        <f>[1]!FAMEData("$eval_opt(""convert("&amp;$B$5&amp;B529&amp;", annual, discrete, average)"" , ""convert automatic off"")", $B$2, $C$2, 0,"annual", "Across", "No Heading", "Normal")</f>
        <v>1037.9187364860045</v>
      </c>
      <c r="N529" s="202">
        <v>1098.8529252301716</v>
      </c>
      <c r="O529" s="202">
        <v>1073.4575147737803</v>
      </c>
      <c r="P529" s="202">
        <v>1077.9558063857996</v>
      </c>
      <c r="Q529" s="202">
        <v>1151.0261651922756</v>
      </c>
      <c r="R529" s="202">
        <v>1086.3074159559997</v>
      </c>
      <c r="S529" s="202">
        <v>1042.5867986791645</v>
      </c>
      <c r="T529" s="202">
        <v>1053.8584476070657</v>
      </c>
      <c r="U529" s="202">
        <v>1065.3596200366821</v>
      </c>
    </row>
    <row r="530" spans="1:21" x14ac:dyDescent="0.2">
      <c r="A530" s="94"/>
      <c r="B530"/>
      <c r="C530" s="136"/>
      <c r="D530" s="206"/>
      <c r="E530" s="201"/>
      <c r="F530" s="201"/>
      <c r="G530" s="201"/>
      <c r="H530" s="201"/>
      <c r="I530" s="201"/>
      <c r="J530" s="201"/>
      <c r="K530" s="201"/>
      <c r="L530" s="201"/>
      <c r="M530" s="206"/>
      <c r="N530" s="202"/>
      <c r="O530" s="202"/>
      <c r="P530" s="202"/>
      <c r="Q530" s="202"/>
      <c r="R530" s="202"/>
      <c r="S530" s="202"/>
      <c r="T530" s="202"/>
      <c r="U530" s="202"/>
    </row>
    <row r="531" spans="1:21" x14ac:dyDescent="0.2">
      <c r="A531" s="87" t="s">
        <v>137</v>
      </c>
      <c r="B531"/>
      <c r="C531" s="136"/>
      <c r="D531" s="206"/>
      <c r="E531" s="201"/>
      <c r="F531" s="201"/>
      <c r="G531" s="201"/>
      <c r="H531" s="201"/>
      <c r="I531" s="201"/>
      <c r="J531" s="201"/>
      <c r="K531" s="201"/>
      <c r="L531" s="201"/>
      <c r="M531" s="206"/>
      <c r="N531" s="202"/>
      <c r="O531" s="202"/>
      <c r="P531" s="202"/>
      <c r="Q531" s="202"/>
      <c r="R531" s="202"/>
      <c r="S531" s="202"/>
      <c r="T531" s="202"/>
      <c r="U531" s="202"/>
    </row>
    <row r="532" spans="1:21" x14ac:dyDescent="0.2">
      <c r="A532" s="88" t="s">
        <v>90</v>
      </c>
      <c r="B532" s="125" t="s">
        <v>201</v>
      </c>
      <c r="C532" s="133">
        <f>[1]!FAMEData($B$5&amp;B532,$B$1,$C$1, 0,"Quarterly", "Across", "No Heading", "Normal")</f>
        <v>852.70495065658599</v>
      </c>
      <c r="D532" s="200">
        <v>853.34015076690605</v>
      </c>
      <c r="E532" s="201">
        <v>864.63788079470203</v>
      </c>
      <c r="F532" s="201">
        <v>901.69400308118702</v>
      </c>
      <c r="G532" s="201">
        <v>930.99541952982702</v>
      </c>
      <c r="H532" s="201">
        <v>930.94896759631399</v>
      </c>
      <c r="I532" s="201">
        <v>926.21421960338205</v>
      </c>
      <c r="J532" s="201">
        <v>927.314248470091</v>
      </c>
      <c r="K532" s="201">
        <v>922.73236062783099</v>
      </c>
      <c r="L532" s="201">
        <v>915.923440340056</v>
      </c>
      <c r="M532" s="200">
        <f>[1]!FAMEData("$eval_opt(""convert("&amp;$B$5&amp;B532&amp;", annual, discrete, average)"" , ""convert automatic off"")", $B$2, $C$2, 0,"annual", "Across", "No Heading", "Normal")</f>
        <v>854.97117867930399</v>
      </c>
      <c r="N532" s="202">
        <v>876.01006175467205</v>
      </c>
      <c r="O532" s="202">
        <v>854.68609484482795</v>
      </c>
      <c r="P532" s="202">
        <v>907.06906775050754</v>
      </c>
      <c r="Q532" s="202">
        <v>923.04606726034001</v>
      </c>
      <c r="R532" s="202">
        <v>914.42652253653341</v>
      </c>
      <c r="S532" s="202">
        <v>923.44438171061097</v>
      </c>
      <c r="T532" s="202">
        <v>942.60177417086993</v>
      </c>
      <c r="U532" s="202">
        <v>947.84945603257495</v>
      </c>
    </row>
    <row r="533" spans="1:21" x14ac:dyDescent="0.2">
      <c r="A533" s="93" t="s">
        <v>39</v>
      </c>
      <c r="B533"/>
      <c r="C533" s="136"/>
      <c r="D533" s="206">
        <f t="shared" ref="D533" si="849">(D532/C532-1)*100</f>
        <v>7.4492368061296332E-2</v>
      </c>
      <c r="E533" s="204">
        <f t="shared" ref="E533" si="850">(E532/D532-1)*100</f>
        <v>1.3239421604201551</v>
      </c>
      <c r="F533" s="204">
        <f t="shared" ref="F533" si="851">(F532/E532-1)*100</f>
        <v>4.2857389329769013</v>
      </c>
      <c r="G533" s="204">
        <f t="shared" ref="G533" si="852">(G532/F532-1)*100</f>
        <v>3.2495964649331022</v>
      </c>
      <c r="H533" s="204">
        <f t="shared" ref="H533" si="853">(H532/G532-1)*100</f>
        <v>-4.9894910907788415E-3</v>
      </c>
      <c r="I533" s="204">
        <f t="shared" ref="I533" si="854">(I532/H532-1)*100</f>
        <v>-0.508593720787609</v>
      </c>
      <c r="J533" s="204">
        <f t="shared" ref="J533" si="855">(J532/I532-1)*100</f>
        <v>0.1187661389154604</v>
      </c>
      <c r="K533" s="204">
        <f t="shared" ref="K533" si="856">(K532/J532-1)*100</f>
        <v>-0.49410303463138794</v>
      </c>
      <c r="L533" s="204">
        <f t="shared" ref="L533" si="857">(L532/K532-1)*100</f>
        <v>-0.73790847468947485</v>
      </c>
      <c r="M533" s="206"/>
      <c r="N533" s="204">
        <f t="shared" ref="N533" si="858">(N532/M532-1)*100</f>
        <v>2.4607710294828111</v>
      </c>
      <c r="O533" s="204">
        <f t="shared" ref="O533" si="859">(O532/N532-1)*100</f>
        <v>-2.4342148384838835</v>
      </c>
      <c r="P533" s="204">
        <f t="shared" ref="P533" si="860">(P532/O532-1)*100</f>
        <v>6.1289136703680525</v>
      </c>
      <c r="Q533" s="204">
        <f t="shared" ref="Q533" si="861">(Q532/P532-1)*100</f>
        <v>1.7613873163434768</v>
      </c>
      <c r="R533" s="204">
        <f t="shared" ref="R533" si="862">(R532/Q532-1)*100</f>
        <v>-0.93381522651301285</v>
      </c>
      <c r="S533" s="204">
        <f t="shared" ref="S533" si="863">(S532/R532-1)*100</f>
        <v>0.98617646708920592</v>
      </c>
      <c r="T533" s="204">
        <f t="shared" ref="T533" si="864">(T532/S532-1)*100</f>
        <v>2.0745583426228009</v>
      </c>
      <c r="U533" s="204">
        <f t="shared" ref="U533" si="865">(U532/T532-1)*100</f>
        <v>0.55672310465582076</v>
      </c>
    </row>
    <row r="534" spans="1:21" x14ac:dyDescent="0.2">
      <c r="A534" s="88" t="s">
        <v>91</v>
      </c>
      <c r="B534" s="125" t="s">
        <v>191</v>
      </c>
      <c r="C534" s="133">
        <f>[1]!FAMEData($B$5&amp;B534,$B$1,$C$1, 0,"Quarterly", "Across", "No Heading", "Normal")</f>
        <v>752.34112913874003</v>
      </c>
      <c r="D534" s="200">
        <v>758.05875455050204</v>
      </c>
      <c r="E534" s="201">
        <v>786.20133448244599</v>
      </c>
      <c r="F534" s="201">
        <v>822.47830996634195</v>
      </c>
      <c r="G534" s="201">
        <v>853.92207492552302</v>
      </c>
      <c r="H534" s="201">
        <v>852.86501529162297</v>
      </c>
      <c r="I534" s="201">
        <v>847.68813789186299</v>
      </c>
      <c r="J534" s="201">
        <v>848.53157588328304</v>
      </c>
      <c r="K534" s="201">
        <v>842.91648010424001</v>
      </c>
      <c r="L534" s="201">
        <v>835.118276374723</v>
      </c>
      <c r="M534" s="200">
        <f>[1]!FAMEData("$eval_opt(""convert("&amp;$B$5&amp;B534&amp;", annual, discrete, average)"" , ""convert automatic off"")", $B$2, $C$2, 0,"annual", "Across", "No Heading", "Normal")</f>
        <v>770.3308929088787</v>
      </c>
      <c r="N534" s="202">
        <v>773.78262765612976</v>
      </c>
      <c r="O534" s="202">
        <v>758.38117945278623</v>
      </c>
      <c r="P534" s="202">
        <v>828.86668366648348</v>
      </c>
      <c r="Q534" s="202">
        <v>843.56361756352726</v>
      </c>
      <c r="R534" s="202">
        <v>831.72717144156081</v>
      </c>
      <c r="S534" s="202">
        <v>839.49161517046286</v>
      </c>
      <c r="T534" s="202">
        <v>859.13054841145276</v>
      </c>
      <c r="U534" s="202">
        <v>865.08936256456354</v>
      </c>
    </row>
    <row r="535" spans="1:21" x14ac:dyDescent="0.2">
      <c r="A535" s="93" t="s">
        <v>39</v>
      </c>
      <c r="B535"/>
      <c r="C535" s="136"/>
      <c r="D535" s="206">
        <f t="shared" ref="D535" si="866">(D534/C534-1)*100</f>
        <v>0.75997778006731131</v>
      </c>
      <c r="E535" s="204">
        <f t="shared" ref="E535" si="867">(E534/D534-1)*100</f>
        <v>3.7124536538901021</v>
      </c>
      <c r="F535" s="204">
        <f t="shared" ref="F535" si="868">(F534/E534-1)*100</f>
        <v>4.6142093497942183</v>
      </c>
      <c r="G535" s="204">
        <f t="shared" ref="G535" si="869">(G534/F534-1)*100</f>
        <v>3.8230509641607346</v>
      </c>
      <c r="H535" s="204">
        <f t="shared" ref="H535" si="870">(H534/G534-1)*100</f>
        <v>-0.12378877006924416</v>
      </c>
      <c r="I535" s="204">
        <f t="shared" ref="I535" si="871">(I534/H534-1)*100</f>
        <v>-0.60699844722670315</v>
      </c>
      <c r="J535" s="204">
        <f t="shared" ref="J535" si="872">(J534/I534-1)*100</f>
        <v>9.9498619093285612E-2</v>
      </c>
      <c r="K535" s="204">
        <f t="shared" ref="K535" si="873">(K534/J534-1)*100</f>
        <v>-0.66174270217321807</v>
      </c>
      <c r="L535" s="204">
        <f t="shared" ref="L535" si="874">(L534/K534-1)*100</f>
        <v>-0.92514548162027088</v>
      </c>
      <c r="M535" s="206"/>
      <c r="N535" s="204">
        <f t="shared" ref="N535" si="875">(N534/M534-1)*100</f>
        <v>0.44808468400077128</v>
      </c>
      <c r="O535" s="204">
        <f t="shared" ref="O535" si="876">(O534/N534-1)*100</f>
        <v>-1.9904101814738562</v>
      </c>
      <c r="P535" s="204">
        <f t="shared" ref="P535" si="877">(P534/O534-1)*100</f>
        <v>9.2942053578592763</v>
      </c>
      <c r="Q535" s="204">
        <f t="shared" ref="Q535" si="878">(Q534/P534-1)*100</f>
        <v>1.7731360406515684</v>
      </c>
      <c r="R535" s="204">
        <f t="shared" ref="R535" si="879">(R534/Q534-1)*100</f>
        <v>-1.4031480110716199</v>
      </c>
      <c r="S535" s="204">
        <f t="shared" ref="S535" si="880">(S534/R534-1)*100</f>
        <v>0.93353253272279169</v>
      </c>
      <c r="T535" s="204">
        <f t="shared" ref="T535" si="881">(T534/S534-1)*100</f>
        <v>2.3393840850932213</v>
      </c>
      <c r="U535" s="204">
        <f t="shared" ref="U535" si="882">(U534/T534-1)*100</f>
        <v>0.69358657588520778</v>
      </c>
    </row>
    <row r="536" spans="1:21" x14ac:dyDescent="0.2">
      <c r="A536" s="94"/>
      <c r="B536"/>
      <c r="C536" s="136"/>
      <c r="D536" s="206"/>
      <c r="E536" s="201"/>
      <c r="F536" s="201"/>
      <c r="G536" s="201"/>
      <c r="H536" s="201"/>
      <c r="I536" s="201"/>
      <c r="J536" s="201"/>
      <c r="K536" s="201"/>
      <c r="L536" s="201"/>
      <c r="M536" s="206"/>
      <c r="N536" s="202"/>
      <c r="O536" s="202"/>
      <c r="P536" s="202"/>
      <c r="Q536" s="202"/>
      <c r="R536" s="202"/>
      <c r="S536" s="202"/>
      <c r="T536" s="202"/>
      <c r="U536" s="202"/>
    </row>
    <row r="537" spans="1:21" x14ac:dyDescent="0.2">
      <c r="A537" s="87" t="s">
        <v>92</v>
      </c>
      <c r="B537"/>
      <c r="C537" s="136"/>
      <c r="D537" s="206"/>
      <c r="E537" s="201"/>
      <c r="F537" s="201"/>
      <c r="G537" s="201"/>
      <c r="H537" s="201"/>
      <c r="I537" s="201"/>
      <c r="J537" s="201"/>
      <c r="K537" s="201"/>
      <c r="L537" s="201"/>
      <c r="M537" s="206"/>
      <c r="N537" s="202"/>
      <c r="O537" s="202"/>
      <c r="P537" s="202"/>
      <c r="Q537" s="202"/>
      <c r="R537" s="202"/>
      <c r="S537" s="202"/>
      <c r="T537" s="202"/>
      <c r="U537" s="202"/>
    </row>
    <row r="538" spans="1:21" x14ac:dyDescent="0.2">
      <c r="A538" s="88" t="s">
        <v>90</v>
      </c>
      <c r="B538" s="125" t="s">
        <v>204</v>
      </c>
      <c r="C538" s="133">
        <f>[1]!FAMEData($B$5&amp;B538,$B$1,$C$1, 0,"Quarterly", "Across", "No Heading", "Normal")</f>
        <v>715.55</v>
      </c>
      <c r="D538" s="200">
        <v>716.39</v>
      </c>
      <c r="E538" s="201">
        <v>728.6</v>
      </c>
      <c r="F538" s="201">
        <v>764.417320654837</v>
      </c>
      <c r="G538" s="201">
        <v>793.02210104690596</v>
      </c>
      <c r="H538" s="201">
        <v>792.50103130208504</v>
      </c>
      <c r="I538" s="201">
        <v>787.84861957050896</v>
      </c>
      <c r="J538" s="201">
        <v>789.07649082587</v>
      </c>
      <c r="K538" s="201">
        <v>784.626714978584</v>
      </c>
      <c r="L538" s="201">
        <v>777.96221136905694</v>
      </c>
      <c r="M538" s="200">
        <f>[1]!FAMEData("$eval_opt(""convert("&amp;$B$5&amp;B538&amp;", annual, discrete, average)"" , ""convert automatic off"")", $B$2, $C$2, 0,"annual", "Across", "No Heading", "Normal")</f>
        <v>729.7025000000001</v>
      </c>
      <c r="N538" s="202">
        <v>744.43500000000006</v>
      </c>
      <c r="O538" s="202">
        <v>720.02249999999992</v>
      </c>
      <c r="P538" s="202">
        <v>769.63511325095692</v>
      </c>
      <c r="Q538" s="202">
        <v>784.87850918600498</v>
      </c>
      <c r="R538" s="202">
        <v>776.59193604453799</v>
      </c>
      <c r="S538" s="202">
        <v>785.89454692138372</v>
      </c>
      <c r="T538" s="202">
        <v>805.22115872496875</v>
      </c>
      <c r="U538" s="202">
        <v>810.13234113674218</v>
      </c>
    </row>
    <row r="539" spans="1:21" x14ac:dyDescent="0.2">
      <c r="A539" s="93" t="s">
        <v>39</v>
      </c>
      <c r="B539"/>
      <c r="C539" s="136"/>
      <c r="D539" s="206">
        <f t="shared" ref="D539" si="883">(D538/C538-1)*100</f>
        <v>0.11739221577806713</v>
      </c>
      <c r="E539" s="204">
        <f t="shared" ref="E539" si="884">(E538/D538-1)*100</f>
        <v>1.7043788997613163</v>
      </c>
      <c r="F539" s="204">
        <f t="shared" ref="F539" si="885">(F538/E538-1)*100</f>
        <v>4.915910054191186</v>
      </c>
      <c r="G539" s="204">
        <f t="shared" ref="G539" si="886">(G538/F538-1)*100</f>
        <v>3.7420371855997114</v>
      </c>
      <c r="H539" s="204">
        <f t="shared" ref="H539" si="887">(H538/G538-1)*100</f>
        <v>-6.5706837695067577E-2</v>
      </c>
      <c r="I539" s="204">
        <f t="shared" ref="I539" si="888">(I538/H538-1)*100</f>
        <v>-0.58705434413531821</v>
      </c>
      <c r="J539" s="204">
        <f t="shared" ref="J539" si="889">(J538/I538-1)*100</f>
        <v>0.15585116542191635</v>
      </c>
      <c r="K539" s="204">
        <f t="shared" ref="K539" si="890">(K538/J538-1)*100</f>
        <v>-0.56392198969567042</v>
      </c>
      <c r="L539" s="204">
        <f t="shared" ref="L539" si="891">(L538/K538-1)*100</f>
        <v>-0.84938525317851399</v>
      </c>
      <c r="M539" s="206"/>
      <c r="N539" s="204">
        <f t="shared" ref="N539" si="892">(N538/M538-1)*100</f>
        <v>2.0189734857698705</v>
      </c>
      <c r="O539" s="204">
        <f t="shared" ref="O539" si="893">(O538/N538-1)*100</f>
        <v>-3.2793326482500329</v>
      </c>
      <c r="P539" s="204">
        <f t="shared" ref="P539" si="894">(P538/O538-1)*100</f>
        <v>6.8904254035057289</v>
      </c>
      <c r="Q539" s="204">
        <f t="shared" ref="Q539" si="895">(Q538/P538-1)*100</f>
        <v>1.980600374463104</v>
      </c>
      <c r="R539" s="204">
        <f t="shared" ref="R539" si="896">(R538/Q538-1)*100</f>
        <v>-1.0557778107672999</v>
      </c>
      <c r="S539" s="204">
        <f t="shared" ref="S539" si="897">(S538/R538-1)*100</f>
        <v>1.1978763163866146</v>
      </c>
      <c r="T539" s="204">
        <f t="shared" ref="T539" si="898">(T538/S538-1)*100</f>
        <v>2.4591863983907114</v>
      </c>
      <c r="U539" s="204">
        <f t="shared" ref="U539" si="899">(U538/T538-1)*100</f>
        <v>0.60991720827978657</v>
      </c>
    </row>
    <row r="540" spans="1:21" x14ac:dyDescent="0.2">
      <c r="A540" s="88" t="s">
        <v>91</v>
      </c>
      <c r="B540" s="125" t="s">
        <v>194</v>
      </c>
      <c r="C540" s="133">
        <f>[1]!FAMEData($B$5&amp;B540,$B$1,$C$1, 0,"Quarterly", "Across", "No Heading", "Normal")</f>
        <v>617.53</v>
      </c>
      <c r="D540" s="200">
        <v>622.92999999999995</v>
      </c>
      <c r="E540" s="201">
        <v>652.78</v>
      </c>
      <c r="F540" s="201">
        <v>687.85177816907105</v>
      </c>
      <c r="G540" s="201">
        <v>718.61590431975003</v>
      </c>
      <c r="H540" s="201">
        <v>717.09741039244602</v>
      </c>
      <c r="I540" s="201">
        <v>712.00581885592601</v>
      </c>
      <c r="J540" s="201">
        <v>712.97763510082905</v>
      </c>
      <c r="K540" s="201">
        <v>707.49412088286101</v>
      </c>
      <c r="L540" s="201">
        <v>699.839780619826</v>
      </c>
      <c r="M540" s="200">
        <f>[1]!FAMEData("$eval_opt(""convert("&amp;$B$5&amp;B540&amp;", annual, discrete, average)"" , ""convert automatic off"")", $B$2, $C$2, 0,"annual", "Across", "No Heading", "Normal")</f>
        <v>640.59500000000003</v>
      </c>
      <c r="N540" s="202">
        <v>641.27</v>
      </c>
      <c r="O540" s="202">
        <v>624.48</v>
      </c>
      <c r="P540" s="202">
        <v>694.08627322031668</v>
      </c>
      <c r="Q540" s="202">
        <v>708.07933886486046</v>
      </c>
      <c r="R540" s="202">
        <v>696.57640233024949</v>
      </c>
      <c r="S540" s="202">
        <v>704.62609038522601</v>
      </c>
      <c r="T540" s="202">
        <v>724.43707319547445</v>
      </c>
      <c r="U540" s="202">
        <v>730.07890633508271</v>
      </c>
    </row>
    <row r="541" spans="1:21" x14ac:dyDescent="0.2">
      <c r="A541" s="93" t="s">
        <v>39</v>
      </c>
      <c r="B541"/>
      <c r="C541" s="136"/>
      <c r="D541" s="206">
        <f t="shared" ref="D541" si="900">(D540/C540-1)*100</f>
        <v>0.87445144365454475</v>
      </c>
      <c r="E541" s="204">
        <f t="shared" ref="E541" si="901">(E540/D540-1)*100</f>
        <v>4.7918706756778562</v>
      </c>
      <c r="F541" s="204">
        <f t="shared" ref="F541" si="902">(F540/E540-1)*100</f>
        <v>5.3726796423099854</v>
      </c>
      <c r="G541" s="204">
        <f t="shared" ref="G541" si="903">(G540/F540-1)*100</f>
        <v>4.4724935119841103</v>
      </c>
      <c r="H541" s="204">
        <f t="shared" ref="H541" si="904">(H540/G540-1)*100</f>
        <v>-0.21130814363778949</v>
      </c>
      <c r="I541" s="204">
        <f t="shared" ref="I541" si="905">(I540/H540-1)*100</f>
        <v>-0.71002787943880152</v>
      </c>
      <c r="J541" s="204">
        <f t="shared" ref="J541" si="906">(J540/I540-1)*100</f>
        <v>0.13648993016159849</v>
      </c>
      <c r="K541" s="204">
        <f t="shared" ref="K541" si="907">(K540/J540-1)*100</f>
        <v>-0.76910045252577275</v>
      </c>
      <c r="L541" s="204">
        <f t="shared" ref="L541" si="908">(L540/K540-1)*100</f>
        <v>-1.0818945397713553</v>
      </c>
      <c r="M541" s="206"/>
      <c r="N541" s="204">
        <f t="shared" ref="N541" si="909">(N540/M540-1)*100</f>
        <v>0.10537078809542688</v>
      </c>
      <c r="O541" s="204">
        <f t="shared" ref="O541" si="910">(O540/N540-1)*100</f>
        <v>-2.6182419261777334</v>
      </c>
      <c r="P541" s="204">
        <f t="shared" ref="P541" si="911">(P540/O540-1)*100</f>
        <v>11.146277418062489</v>
      </c>
      <c r="Q541" s="204">
        <f t="shared" ref="Q541" si="912">(Q540/P540-1)*100</f>
        <v>2.0160412594850685</v>
      </c>
      <c r="R541" s="204">
        <f t="shared" ref="R541" si="913">(R540/Q540-1)*100</f>
        <v>-1.6245265047631019</v>
      </c>
      <c r="S541" s="204">
        <f t="shared" ref="S541" si="914">(S540/R540-1)*100</f>
        <v>1.1556073430061709</v>
      </c>
      <c r="T541" s="204">
        <f t="shared" ref="T541" si="915">(T540/S540-1)*100</f>
        <v>2.8115596456863567</v>
      </c>
      <c r="U541" s="204">
        <f t="shared" ref="U541" si="916">(U540/T540-1)*100</f>
        <v>0.7787885723079091</v>
      </c>
    </row>
    <row r="542" spans="1:21" x14ac:dyDescent="0.2">
      <c r="A542" s="94"/>
      <c r="B542"/>
      <c r="C542" s="136"/>
      <c r="D542" s="206"/>
      <c r="E542" s="201"/>
      <c r="F542" s="201"/>
      <c r="G542" s="201"/>
      <c r="H542" s="201"/>
      <c r="I542" s="201"/>
      <c r="J542" s="201"/>
      <c r="K542" s="201"/>
      <c r="L542" s="201"/>
      <c r="M542" s="206"/>
      <c r="N542" s="202"/>
      <c r="O542" s="202"/>
      <c r="P542" s="202"/>
      <c r="Q542" s="202"/>
      <c r="R542" s="202"/>
      <c r="S542" s="202"/>
      <c r="T542" s="202"/>
      <c r="U542" s="202"/>
    </row>
    <row r="543" spans="1:21" x14ac:dyDescent="0.2">
      <c r="A543" s="116" t="s">
        <v>93</v>
      </c>
      <c r="B543"/>
      <c r="C543" s="136"/>
      <c r="D543" s="206"/>
      <c r="E543" s="201"/>
      <c r="F543" s="201"/>
      <c r="G543" s="201"/>
      <c r="H543" s="201"/>
      <c r="I543" s="201"/>
      <c r="J543" s="201"/>
      <c r="K543" s="201"/>
      <c r="L543" s="201"/>
      <c r="M543" s="206"/>
      <c r="N543" s="202"/>
      <c r="O543" s="202"/>
      <c r="P543" s="202"/>
      <c r="Q543" s="202"/>
      <c r="R543" s="202"/>
      <c r="S543" s="202"/>
      <c r="T543" s="202"/>
      <c r="U543" s="202"/>
    </row>
    <row r="544" spans="1:21" x14ac:dyDescent="0.2">
      <c r="A544" s="87" t="s">
        <v>94</v>
      </c>
      <c r="C544" s="136"/>
      <c r="D544" s="206"/>
      <c r="E544" s="201"/>
      <c r="F544" s="201"/>
      <c r="G544" s="201"/>
      <c r="H544" s="201"/>
      <c r="I544" s="201"/>
      <c r="J544" s="201"/>
      <c r="K544" s="201"/>
      <c r="L544" s="201"/>
      <c r="M544" s="206"/>
      <c r="N544" s="202"/>
      <c r="O544" s="202"/>
      <c r="P544" s="202"/>
      <c r="Q544" s="202"/>
      <c r="R544" s="202"/>
      <c r="S544" s="202"/>
      <c r="T544" s="202"/>
      <c r="U544" s="202"/>
    </row>
    <row r="545" spans="1:21" x14ac:dyDescent="0.2">
      <c r="A545" s="88" t="s">
        <v>95</v>
      </c>
      <c r="B545" s="125" t="s">
        <v>239</v>
      </c>
      <c r="C545" s="133">
        <f>[1]!FAMEData($B$5&amp;B545,$B$1,$C$1, 0,"Quarterly", "Across", "No Heading", "Normal")</f>
        <v>760</v>
      </c>
      <c r="D545" s="200">
        <v>760</v>
      </c>
      <c r="E545" s="201">
        <v>760</v>
      </c>
      <c r="F545" s="201">
        <v>813.33333333333337</v>
      </c>
      <c r="G545" s="201">
        <v>866.66666666666663</v>
      </c>
      <c r="H545" s="201">
        <v>940</v>
      </c>
      <c r="I545" s="201">
        <v>1000</v>
      </c>
      <c r="J545" s="201">
        <v>995</v>
      </c>
      <c r="K545" s="201">
        <v>985.1694</v>
      </c>
      <c r="L545" s="201">
        <v>973.8116</v>
      </c>
      <c r="M545" s="200">
        <f>[1]!FAMEData("$eval_opt(""convert("&amp;$B$5&amp;B545&amp;", annual, discrete, average)"" , ""convert automatic off"")", $B$2, $C$2, 0,"annual", "Across", "No Heading", "Normal")</f>
        <v>802.50000000000011</v>
      </c>
      <c r="N545" s="202">
        <v>835</v>
      </c>
      <c r="O545" s="202">
        <v>771.66666666666663</v>
      </c>
      <c r="P545" s="202">
        <v>845</v>
      </c>
      <c r="Q545" s="202">
        <v>988.49524999999994</v>
      </c>
      <c r="R545" s="202">
        <v>943.07072500000004</v>
      </c>
      <c r="S545" s="202">
        <v>918.80437499999994</v>
      </c>
      <c r="T545" s="202">
        <v>900.50845000000004</v>
      </c>
      <c r="U545" s="202">
        <v>881.29270000000008</v>
      </c>
    </row>
    <row r="546" spans="1:21" x14ac:dyDescent="0.2">
      <c r="A546" s="93" t="s">
        <v>39</v>
      </c>
      <c r="B546"/>
      <c r="C546" s="136"/>
      <c r="D546" s="206">
        <f t="shared" ref="D546" si="917">(D545/C545-1)*100</f>
        <v>0</v>
      </c>
      <c r="E546" s="204">
        <f t="shared" ref="E546" si="918">(E545/D545-1)*100</f>
        <v>0</v>
      </c>
      <c r="F546" s="204">
        <f t="shared" ref="F546" si="919">(F545/E545-1)*100</f>
        <v>7.0175438596491224</v>
      </c>
      <c r="G546" s="204">
        <f t="shared" ref="G546" si="920">(G545/F545-1)*100</f>
        <v>6.5573770491803129</v>
      </c>
      <c r="H546" s="204">
        <f t="shared" ref="H546" si="921">(H545/G545-1)*100</f>
        <v>8.4615384615384759</v>
      </c>
      <c r="I546" s="204">
        <f t="shared" ref="I546" si="922">(I545/H545-1)*100</f>
        <v>6.3829787234042534</v>
      </c>
      <c r="J546" s="204">
        <f t="shared" ref="J546" si="923">(J545/I545-1)*100</f>
        <v>-0.50000000000000044</v>
      </c>
      <c r="K546" s="204">
        <f t="shared" ref="K546" si="924">(K545/J545-1)*100</f>
        <v>-0.98799999999999999</v>
      </c>
      <c r="L546" s="204">
        <f t="shared" ref="L546" si="925">(L545/K545-1)*100</f>
        <v>-1.1528778705469311</v>
      </c>
      <c r="M546" s="206"/>
      <c r="N546" s="204">
        <f t="shared" ref="N546" si="926">(N545/M545-1)*100</f>
        <v>4.049844236760114</v>
      </c>
      <c r="O546" s="204">
        <f t="shared" ref="O546" si="927">(O545/N545-1)*100</f>
        <v>-7.5848303393213579</v>
      </c>
      <c r="P546" s="204">
        <f t="shared" ref="P546" si="928">(P545/O545-1)*100</f>
        <v>9.5032397408207459</v>
      </c>
      <c r="Q546" s="204">
        <f t="shared" ref="Q546" si="929">(Q545/P545-1)*100</f>
        <v>16.981686390532545</v>
      </c>
      <c r="R546" s="204">
        <f t="shared" ref="R546" si="930">(R545/Q545-1)*100</f>
        <v>-4.5953205136797459</v>
      </c>
      <c r="S546" s="204">
        <f t="shared" ref="S546" si="931">(S545/R545-1)*100</f>
        <v>-2.5731209077665018</v>
      </c>
      <c r="T546" s="204">
        <f t="shared" ref="T546" si="932">(T545/S545-1)*100</f>
        <v>-1.9912753462890231</v>
      </c>
      <c r="U546" s="204">
        <f t="shared" ref="U546" si="933">(U545/T545-1)*100</f>
        <v>-2.1338778109189271</v>
      </c>
    </row>
    <row r="547" spans="1:21" x14ac:dyDescent="0.2">
      <c r="A547" s="88" t="s">
        <v>1897</v>
      </c>
      <c r="B547" s="125" t="s">
        <v>240</v>
      </c>
      <c r="C547" s="133">
        <f>[1]!FAMEData($B$5&amp;B547,$B$1,$C$1, 0,"Quarterly", "Across", "No Heading", "Normal")</f>
        <v>761.94446365243834</v>
      </c>
      <c r="D547" s="200">
        <v>753.73005616399189</v>
      </c>
      <c r="E547" s="201">
        <v>729.63347298699591</v>
      </c>
      <c r="F547" s="201">
        <v>762.45034663257672</v>
      </c>
      <c r="G547" s="201">
        <v>804.51984507671727</v>
      </c>
      <c r="H547" s="201">
        <v>868.28529265557995</v>
      </c>
      <c r="I547" s="201">
        <v>928.38495478680579</v>
      </c>
      <c r="J547" s="201">
        <v>922.82155007800532</v>
      </c>
      <c r="K547" s="201">
        <v>910.75842912984274</v>
      </c>
      <c r="L547" s="201">
        <v>899.36052083689458</v>
      </c>
      <c r="M547" s="200">
        <f>[1]!FAMEData("$eval_opt(""convert("&amp;$B$5&amp;B547&amp;", annual, discrete, average)"" , ""convert automatic off"")", $B$2, $C$2, 0,"annual", "Across", "No Heading", "Normal")</f>
        <v>798.01925940075012</v>
      </c>
      <c r="N547" s="202">
        <v>823.89246061890685</v>
      </c>
      <c r="O547" s="202">
        <v>771.75704864030433</v>
      </c>
      <c r="P547" s="202">
        <v>791.22223933796749</v>
      </c>
      <c r="Q547" s="202">
        <v>915.33136370788702</v>
      </c>
      <c r="R547" s="202">
        <v>859.53773552344637</v>
      </c>
      <c r="S547" s="202">
        <v>823.12082405037404</v>
      </c>
      <c r="T547" s="202">
        <v>797.53093177224264</v>
      </c>
      <c r="U547" s="202">
        <v>783.01870222523712</v>
      </c>
    </row>
    <row r="548" spans="1:21" x14ac:dyDescent="0.2">
      <c r="A548" s="88"/>
      <c r="B548"/>
      <c r="C548" s="136"/>
      <c r="D548" s="206"/>
      <c r="E548" s="201"/>
      <c r="F548" s="201"/>
      <c r="G548" s="201"/>
      <c r="H548" s="201"/>
      <c r="I548" s="201"/>
      <c r="J548" s="201"/>
      <c r="K548" s="201"/>
      <c r="L548" s="201"/>
      <c r="M548" s="206"/>
      <c r="N548" s="202"/>
      <c r="O548" s="202"/>
      <c r="P548" s="202"/>
      <c r="Q548" s="202"/>
      <c r="R548" s="202"/>
      <c r="S548" s="202"/>
      <c r="T548" s="202"/>
      <c r="U548" s="202"/>
    </row>
    <row r="549" spans="1:21" x14ac:dyDescent="0.2">
      <c r="A549" s="87" t="s">
        <v>96</v>
      </c>
      <c r="B549"/>
      <c r="C549" s="136"/>
      <c r="D549" s="206"/>
      <c r="E549" s="201"/>
      <c r="F549" s="201"/>
      <c r="G549" s="201"/>
      <c r="H549" s="201"/>
      <c r="I549" s="201"/>
      <c r="J549" s="201"/>
      <c r="K549" s="201"/>
      <c r="L549" s="201"/>
      <c r="M549" s="206"/>
      <c r="N549" s="202"/>
      <c r="O549" s="202"/>
      <c r="P549" s="202"/>
      <c r="Q549" s="202"/>
      <c r="R549" s="202"/>
      <c r="S549" s="202"/>
      <c r="T549" s="202"/>
      <c r="U549" s="202"/>
    </row>
    <row r="550" spans="1:21" x14ac:dyDescent="0.2">
      <c r="A550" s="88" t="s">
        <v>53</v>
      </c>
      <c r="B550" s="125" t="s">
        <v>241</v>
      </c>
      <c r="C550" s="133">
        <f>[1]!FAMEData($B$5&amp;B550,$B$1,$C$1, 0,"Quarterly", "Across", "No Heading", "Normal")</f>
        <v>877.5</v>
      </c>
      <c r="D550" s="200">
        <v>877.5</v>
      </c>
      <c r="E550" s="201">
        <v>890.83333333333337</v>
      </c>
      <c r="F550" s="201">
        <v>937.5</v>
      </c>
      <c r="G550" s="201">
        <v>999.16666666666663</v>
      </c>
      <c r="H550" s="201">
        <v>1022.5</v>
      </c>
      <c r="I550" s="201">
        <v>1062.5</v>
      </c>
      <c r="J550" s="201">
        <v>1062.501</v>
      </c>
      <c r="K550" s="201">
        <v>1048.25</v>
      </c>
      <c r="L550" s="201">
        <v>1038.5840000000001</v>
      </c>
      <c r="M550" s="200">
        <f>[1]!FAMEData("$eval_opt(""convert("&amp;$B$5&amp;B550&amp;", annual, discrete, average)"" , ""convert automatic off"")", $B$2, $C$2, 0,"annual", "Across", "No Heading", "Normal")</f>
        <v>868.54166666666663</v>
      </c>
      <c r="N550" s="202">
        <v>910.83333333333337</v>
      </c>
      <c r="O550" s="202">
        <v>887.5</v>
      </c>
      <c r="P550" s="202">
        <v>962.5</v>
      </c>
      <c r="Q550" s="202">
        <v>1052.95875</v>
      </c>
      <c r="R550" s="202">
        <v>999.12007500000004</v>
      </c>
      <c r="S550" s="202">
        <v>971.06979999999999</v>
      </c>
      <c r="T550" s="202">
        <v>997.23417500000005</v>
      </c>
      <c r="U550" s="202">
        <v>1006.35675</v>
      </c>
    </row>
    <row r="551" spans="1:21" x14ac:dyDescent="0.2">
      <c r="A551" s="88" t="s">
        <v>54</v>
      </c>
      <c r="B551"/>
      <c r="C551" s="136"/>
      <c r="D551" s="206">
        <f t="shared" ref="D551" si="934">(D550/C550-1)*100</f>
        <v>0</v>
      </c>
      <c r="E551" s="204">
        <f t="shared" ref="E551" si="935">(E550/D550-1)*100</f>
        <v>1.5194681861348647</v>
      </c>
      <c r="F551" s="204">
        <f t="shared" ref="F551" si="936">(F550/E550-1)*100</f>
        <v>5.2385406922357269</v>
      </c>
      <c r="G551" s="204">
        <f t="shared" ref="G551" si="937">(G550/F550-1)*100</f>
        <v>6.5777777777777713</v>
      </c>
      <c r="H551" s="204">
        <f t="shared" ref="H551" si="938">(H550/G550-1)*100</f>
        <v>2.3352793994995791</v>
      </c>
      <c r="I551" s="204">
        <f t="shared" ref="I551" si="939">(I550/H550-1)*100</f>
        <v>3.9119804400977953</v>
      </c>
      <c r="J551" s="204">
        <f t="shared" ref="J551" si="940">(J550/I550-1)*100</f>
        <v>9.4117647053693076E-5</v>
      </c>
      <c r="K551" s="204">
        <f t="shared" ref="K551" si="941">(K550/J550-1)*100</f>
        <v>-1.3412693258641584</v>
      </c>
      <c r="L551" s="204">
        <f t="shared" ref="L551" si="942">(L550/K550-1)*100</f>
        <v>-0.92210827569758624</v>
      </c>
      <c r="M551" s="206"/>
      <c r="N551" s="204">
        <f t="shared" ref="N551" si="943">(N550/M550-1)*100</f>
        <v>4.8692732070040767</v>
      </c>
      <c r="O551" s="204">
        <f t="shared" ref="O551" si="944">(O550/N550-1)*100</f>
        <v>-2.5617566331198605</v>
      </c>
      <c r="P551" s="204">
        <f t="shared" ref="P551" si="945">(P550/O550-1)*100</f>
        <v>8.4507042253521227</v>
      </c>
      <c r="Q551" s="204">
        <f t="shared" ref="Q551" si="946">(Q550/P550-1)*100</f>
        <v>9.3983116883116899</v>
      </c>
      <c r="R551" s="204">
        <f t="shared" ref="R551" si="947">(R550/Q550-1)*100</f>
        <v>-5.1130849142950741</v>
      </c>
      <c r="S551" s="204">
        <f t="shared" ref="S551" si="948">(S550/R550-1)*100</f>
        <v>-2.807497887578736</v>
      </c>
      <c r="T551" s="204">
        <f t="shared" ref="T551" si="949">(T550/S550-1)*100</f>
        <v>2.6943866445028108</v>
      </c>
      <c r="U551" s="204">
        <f t="shared" ref="U551" si="950">(U550/T550-1)*100</f>
        <v>0.91478764253141165</v>
      </c>
    </row>
    <row r="552" spans="1:21" x14ac:dyDescent="0.2">
      <c r="A552" s="88" t="s">
        <v>1898</v>
      </c>
      <c r="B552" s="125" t="s">
        <v>242</v>
      </c>
      <c r="C552" s="133">
        <f>[1]!FAMEData($B$5&amp;B552,$B$1,$C$1, 0,"Quarterly", "Across", "No Heading", "Normal")</f>
        <v>879.7450879671245</v>
      </c>
      <c r="D552" s="200">
        <v>870.26068984724066</v>
      </c>
      <c r="E552" s="201">
        <v>855.23923533234506</v>
      </c>
      <c r="F552" s="201">
        <v>878.84901635414838</v>
      </c>
      <c r="G552" s="201">
        <v>927.51855216056151</v>
      </c>
      <c r="H552" s="201">
        <v>944.49118270247925</v>
      </c>
      <c r="I552" s="201">
        <v>986.40901446098121</v>
      </c>
      <c r="J552" s="201">
        <v>985.42594952706611</v>
      </c>
      <c r="K552" s="201">
        <v>969.07447930818569</v>
      </c>
      <c r="L552" s="201">
        <v>959.18085918556051</v>
      </c>
      <c r="M552" s="200">
        <f>[1]!FAMEData("$eval_opt(""convert("&amp;$B$5&amp;B552&amp;", annual, discrete, average)"" , ""convert automatic off"")", $B$2, $C$2, 0,"annual", "Across", "No Heading", "Normal")</f>
        <v>863.67765991981116</v>
      </c>
      <c r="N552" s="202">
        <v>898.69059462624023</v>
      </c>
      <c r="O552" s="202">
        <v>887.61391054532578</v>
      </c>
      <c r="P552" s="202">
        <v>901.52449663738355</v>
      </c>
      <c r="Q552" s="202">
        <v>975.02257562044838</v>
      </c>
      <c r="R552" s="202">
        <v>910.64693435083768</v>
      </c>
      <c r="S552" s="202">
        <v>869.923045291888</v>
      </c>
      <c r="T552" s="202">
        <v>883.16173435716928</v>
      </c>
      <c r="U552" s="202">
        <v>894.11630909308838</v>
      </c>
    </row>
    <row r="553" spans="1:21" x14ac:dyDescent="0.2">
      <c r="A553" s="87"/>
      <c r="B553"/>
      <c r="C553" s="136"/>
      <c r="D553" s="206"/>
      <c r="E553" s="201"/>
      <c r="F553" s="201"/>
      <c r="G553" s="201"/>
      <c r="H553" s="201"/>
      <c r="I553" s="201"/>
      <c r="J553" s="201"/>
      <c r="K553" s="201"/>
      <c r="L553" s="201"/>
      <c r="M553" s="206"/>
      <c r="N553" s="202"/>
      <c r="O553" s="202"/>
      <c r="P553" s="202"/>
      <c r="Q553" s="202"/>
      <c r="R553" s="202"/>
      <c r="S553" s="202"/>
      <c r="T553" s="202"/>
      <c r="U553" s="202"/>
    </row>
    <row r="554" spans="1:21" x14ac:dyDescent="0.2">
      <c r="A554" s="87" t="s">
        <v>137</v>
      </c>
      <c r="B554"/>
      <c r="C554" s="136"/>
      <c r="D554" s="206"/>
      <c r="E554" s="201"/>
      <c r="F554" s="201"/>
      <c r="G554" s="201"/>
      <c r="H554" s="201"/>
      <c r="I554" s="201"/>
      <c r="J554" s="201"/>
      <c r="K554" s="201"/>
      <c r="L554" s="201"/>
      <c r="M554" s="206"/>
      <c r="N554" s="202"/>
      <c r="O554" s="202"/>
      <c r="P554" s="202"/>
      <c r="Q554" s="202"/>
      <c r="R554" s="202"/>
      <c r="S554" s="202"/>
      <c r="T554" s="202"/>
      <c r="U554" s="202"/>
    </row>
    <row r="555" spans="1:21" x14ac:dyDescent="0.2">
      <c r="A555" s="88" t="s">
        <v>40</v>
      </c>
      <c r="B555" s="125" t="s">
        <v>181</v>
      </c>
      <c r="C555" s="133">
        <f>[1]!FAMEData($B$5&amp;B555,$B$1,$C$1, 0,"Quarterly", "Across", "No Heading", "Normal")</f>
        <v>611.84352463306004</v>
      </c>
      <c r="D555" s="200">
        <v>623.05425407423797</v>
      </c>
      <c r="E555" s="201">
        <v>642.992710695818</v>
      </c>
      <c r="F555" s="201">
        <v>668.34149712532997</v>
      </c>
      <c r="G555" s="201">
        <v>697.679859594763</v>
      </c>
      <c r="H555" s="201">
        <v>703.39611846919399</v>
      </c>
      <c r="I555" s="201">
        <v>704.06598396685001</v>
      </c>
      <c r="J555" s="201">
        <v>701.33650627307895</v>
      </c>
      <c r="K555" s="201">
        <v>696.81080958951497</v>
      </c>
      <c r="L555" s="201">
        <v>689.49228944220295</v>
      </c>
      <c r="M555" s="200">
        <f>[1]!FAMEData("$eval_opt(""convert("&amp;$B$5&amp;B555&amp;", annual, discrete, average)"" , ""convert automatic off"")", $B$2, $C$2, 0,"annual", "Across", "No Heading", "Normal")</f>
        <v>683.81503363270576</v>
      </c>
      <c r="N555" s="202">
        <v>673.28513191151546</v>
      </c>
      <c r="O555" s="202">
        <v>621.57627780396103</v>
      </c>
      <c r="P555" s="202">
        <v>678.10254647127624</v>
      </c>
      <c r="Q555" s="202">
        <v>697.92639731791166</v>
      </c>
      <c r="R555" s="202">
        <v>682.71696289923955</v>
      </c>
      <c r="S555" s="202">
        <v>683.3716511932098</v>
      </c>
      <c r="T555" s="202">
        <v>693.50190003035755</v>
      </c>
      <c r="U555" s="202">
        <v>700.7755434303931</v>
      </c>
    </row>
    <row r="556" spans="1:21" x14ac:dyDescent="0.2">
      <c r="A556" s="93" t="s">
        <v>39</v>
      </c>
      <c r="B556"/>
      <c r="C556" s="136"/>
      <c r="D556" s="206">
        <f t="shared" ref="D556" si="951">(D555/C555-1)*100</f>
        <v>1.8322870129092728</v>
      </c>
      <c r="E556" s="204">
        <f t="shared" ref="E556" si="952">(E555/D555-1)*100</f>
        <v>3.2001156385980334</v>
      </c>
      <c r="F556" s="204">
        <f t="shared" ref="F556" si="953">(F555/E555-1)*100</f>
        <v>3.9423131876690443</v>
      </c>
      <c r="G556" s="204">
        <f t="shared" ref="G556" si="954">(G555/F555-1)*100</f>
        <v>4.3897262994476938</v>
      </c>
      <c r="H556" s="204">
        <f t="shared" ref="H556" si="955">(H555/G555-1)*100</f>
        <v>0.81932404896296607</v>
      </c>
      <c r="I556" s="204">
        <f t="shared" ref="I556" si="956">(I555/H555-1)*100</f>
        <v>9.5233038691455718E-2</v>
      </c>
      <c r="J556" s="204">
        <f t="shared" ref="J556" si="957">(J555/I555-1)*100</f>
        <v>-0.3876735641157758</v>
      </c>
      <c r="K556" s="204">
        <f t="shared" ref="K556" si="958">(K555/J555-1)*100</f>
        <v>-0.6452960373635297</v>
      </c>
      <c r="L556" s="204">
        <f t="shared" ref="L556" si="959">(L555/K555-1)*100</f>
        <v>-1.0502879758170325</v>
      </c>
      <c r="M556" s="206"/>
      <c r="N556" s="204">
        <f t="shared" ref="N556" si="960">(N555/M555-1)*100</f>
        <v>-1.5398757271028574</v>
      </c>
      <c r="O556" s="204">
        <f t="shared" ref="O556" si="961">(O555/N555-1)*100</f>
        <v>-7.6800825767158187</v>
      </c>
      <c r="P556" s="204">
        <f t="shared" ref="P556" si="962">(P555/O555-1)*100</f>
        <v>9.0940196216984681</v>
      </c>
      <c r="Q556" s="204">
        <f t="shared" ref="Q556" si="963">(Q555/P555-1)*100</f>
        <v>2.9234296419907491</v>
      </c>
      <c r="R556" s="204">
        <f t="shared" ref="R556" si="964">(R555/Q555-1)*100</f>
        <v>-2.1792318612852357</v>
      </c>
      <c r="S556" s="204">
        <f t="shared" ref="S556" si="965">(S555/R555-1)*100</f>
        <v>9.5894540424201757E-2</v>
      </c>
      <c r="T556" s="204">
        <f t="shared" ref="T556" si="966">(T555/S555-1)*100</f>
        <v>1.4823923145567575</v>
      </c>
      <c r="U556" s="204">
        <f t="shared" ref="U556" si="967">(U555/T555-1)*100</f>
        <v>1.0488281862987225</v>
      </c>
    </row>
    <row r="557" spans="1:21" x14ac:dyDescent="0.2">
      <c r="A557" s="93"/>
      <c r="B557"/>
      <c r="C557" s="136"/>
      <c r="D557" s="206"/>
      <c r="E557" s="201"/>
      <c r="F557" s="201"/>
      <c r="G557" s="201"/>
      <c r="H557" s="201"/>
      <c r="I557" s="201"/>
      <c r="J557" s="201"/>
      <c r="K557" s="201"/>
      <c r="L557" s="201"/>
      <c r="M557" s="206"/>
      <c r="N557" s="202"/>
      <c r="O557" s="202"/>
      <c r="P557" s="202"/>
      <c r="Q557" s="202"/>
      <c r="R557" s="202"/>
      <c r="S557" s="202"/>
      <c r="T557" s="202"/>
      <c r="U557" s="202"/>
    </row>
    <row r="558" spans="1:21" x14ac:dyDescent="0.2">
      <c r="A558" s="87" t="s">
        <v>92</v>
      </c>
      <c r="B558"/>
      <c r="C558" s="136"/>
      <c r="D558" s="206"/>
      <c r="E558" s="201"/>
      <c r="F558" s="201"/>
      <c r="G558" s="201"/>
      <c r="H558" s="201"/>
      <c r="I558" s="201"/>
      <c r="J558" s="201"/>
      <c r="K558" s="201"/>
      <c r="L558" s="201"/>
      <c r="M558" s="206"/>
      <c r="N558" s="202"/>
      <c r="O558" s="202"/>
      <c r="P558" s="202"/>
      <c r="Q558" s="202"/>
      <c r="R558" s="202"/>
      <c r="S558" s="202"/>
      <c r="T558" s="202"/>
      <c r="U558" s="202"/>
    </row>
    <row r="559" spans="1:21" x14ac:dyDescent="0.2">
      <c r="A559" s="88" t="s">
        <v>40</v>
      </c>
      <c r="B559" s="125" t="s">
        <v>184</v>
      </c>
      <c r="C559" s="133">
        <f>[1]!FAMEData($B$5&amp;B559,$B$1,$C$1, 0,"Quarterly", "Across", "No Heading", "Normal")</f>
        <v>507.13</v>
      </c>
      <c r="D559" s="200">
        <v>518.1</v>
      </c>
      <c r="E559" s="201">
        <v>539.5</v>
      </c>
      <c r="F559" s="201">
        <v>563.41203272642201</v>
      </c>
      <c r="G559" s="201">
        <v>590.99978918403701</v>
      </c>
      <c r="H559" s="201">
        <v>595.62502961226005</v>
      </c>
      <c r="I559" s="201">
        <v>596.13630380437303</v>
      </c>
      <c r="J559" s="201">
        <v>593.83820932621495</v>
      </c>
      <c r="K559" s="201">
        <v>589.79284409340801</v>
      </c>
      <c r="L559" s="201">
        <v>583.09307579395704</v>
      </c>
      <c r="M559" s="200">
        <f>[1]!FAMEData("$eval_opt(""convert("&amp;$B$5&amp;B559&amp;", annual, discrete, average)"" , ""convert automatic off"")", $B$2, $C$2, 0,"annual", "Across", "No Heading", "Normal")</f>
        <v>577.60750000000007</v>
      </c>
      <c r="N559" s="202">
        <v>566.74</v>
      </c>
      <c r="O559" s="202">
        <v>517.01</v>
      </c>
      <c r="P559" s="202">
        <v>572.3842128806798</v>
      </c>
      <c r="Q559" s="202">
        <v>590.71510825448831</v>
      </c>
      <c r="R559" s="202">
        <v>576.96972383062666</v>
      </c>
      <c r="S559" s="202">
        <v>577.8862549393441</v>
      </c>
      <c r="T559" s="202">
        <v>588.41704658221101</v>
      </c>
      <c r="U559" s="202">
        <v>595.90897672741801</v>
      </c>
    </row>
    <row r="560" spans="1:21" x14ac:dyDescent="0.2">
      <c r="A560" s="93" t="s">
        <v>39</v>
      </c>
      <c r="B560"/>
      <c r="C560" s="136"/>
      <c r="D560" s="206">
        <f t="shared" ref="D560" si="968">(D559/C559-1)*100</f>
        <v>2.1631534320588397</v>
      </c>
      <c r="E560" s="204">
        <f t="shared" ref="E560" si="969">(E559/D559-1)*100</f>
        <v>4.1304767419417132</v>
      </c>
      <c r="F560" s="204">
        <f t="shared" ref="F560" si="970">(F559/E559-1)*100</f>
        <v>4.4322581513293713</v>
      </c>
      <c r="G560" s="204">
        <f t="shared" ref="G560" si="971">(G559/F559-1)*100</f>
        <v>4.8965508109783062</v>
      </c>
      <c r="H560" s="204">
        <f t="shared" ref="H560" si="972">(H559/G559-1)*100</f>
        <v>0.78261287277425762</v>
      </c>
      <c r="I560" s="204">
        <f t="shared" ref="I560" si="973">(I559/H559-1)*100</f>
        <v>8.5838265132309743E-2</v>
      </c>
      <c r="J560" s="204">
        <f t="shared" ref="J560" si="974">(J559/I559-1)*100</f>
        <v>-0.38549815931226972</v>
      </c>
      <c r="K560" s="204">
        <f t="shared" ref="K560" si="975">(K559/J559-1)*100</f>
        <v>-0.68122346613515017</v>
      </c>
      <c r="L560" s="204">
        <f t="shared" ref="L560" si="976">(L559/K559-1)*100</f>
        <v>-1.1359527953835102</v>
      </c>
      <c r="M560" s="206"/>
      <c r="N560" s="204">
        <f t="shared" ref="N560" si="977">(N559/M559-1)*100</f>
        <v>-1.881467951853133</v>
      </c>
      <c r="O560" s="204">
        <f t="shared" ref="O560" si="978">(O559/N559-1)*100</f>
        <v>-8.7747467974732771</v>
      </c>
      <c r="P560" s="204">
        <f t="shared" ref="P560" si="979">(P559/O559-1)*100</f>
        <v>10.710472308210628</v>
      </c>
      <c r="Q560" s="204">
        <f t="shared" ref="Q560" si="980">(Q559/P559-1)*100</f>
        <v>3.2025508323427099</v>
      </c>
      <c r="R560" s="204">
        <f t="shared" ref="R560" si="981">(R559/Q559-1)*100</f>
        <v>-2.3269058522098818</v>
      </c>
      <c r="S560" s="204">
        <f t="shared" ref="S560" si="982">(S559/R559-1)*100</f>
        <v>0.15885254821212946</v>
      </c>
      <c r="T560" s="204">
        <f t="shared" ref="T560" si="983">(T559/S559-1)*100</f>
        <v>1.8222948811911444</v>
      </c>
      <c r="U560" s="204">
        <f t="shared" ref="U560" si="984">(U559/T559-1)*100</f>
        <v>1.2732347216525275</v>
      </c>
    </row>
    <row r="561" spans="1:21" x14ac:dyDescent="0.2">
      <c r="A561" s="120"/>
      <c r="B561"/>
      <c r="C561" s="136"/>
      <c r="D561" s="206"/>
      <c r="E561" s="201"/>
      <c r="F561" s="201"/>
      <c r="G561" s="201"/>
      <c r="H561" s="201"/>
      <c r="I561" s="201"/>
      <c r="J561" s="201"/>
      <c r="K561" s="201"/>
      <c r="L561" s="201"/>
      <c r="M561" s="206"/>
      <c r="N561" s="202"/>
      <c r="O561" s="202"/>
      <c r="P561" s="202"/>
      <c r="Q561" s="202"/>
      <c r="R561" s="202"/>
      <c r="S561" s="202"/>
      <c r="T561" s="202"/>
      <c r="U561" s="202"/>
    </row>
    <row r="562" spans="1:21" s="143" customFormat="1" x14ac:dyDescent="0.2">
      <c r="A562" s="148" t="s">
        <v>13</v>
      </c>
      <c r="C562" s="144"/>
      <c r="D562" s="207"/>
      <c r="E562" s="208"/>
      <c r="F562" s="208"/>
      <c r="G562" s="208"/>
      <c r="H562" s="208"/>
      <c r="I562" s="208"/>
      <c r="J562" s="208"/>
      <c r="K562" s="208"/>
      <c r="L562" s="208"/>
      <c r="M562" s="207"/>
      <c r="N562" s="209"/>
      <c r="O562" s="209"/>
      <c r="P562" s="209"/>
      <c r="Q562" s="209"/>
      <c r="R562" s="209"/>
      <c r="S562" s="209"/>
      <c r="T562" s="209"/>
      <c r="U562" s="209"/>
    </row>
    <row r="563" spans="1:21" s="143" customFormat="1" ht="15" x14ac:dyDescent="0.25">
      <c r="A563" s="146" t="s">
        <v>99</v>
      </c>
      <c r="C563" s="144"/>
      <c r="D563" s="207"/>
      <c r="E563" s="208"/>
      <c r="F563" s="208"/>
      <c r="G563" s="208"/>
      <c r="H563" s="208"/>
      <c r="I563" s="208"/>
      <c r="J563" s="208"/>
      <c r="K563" s="208"/>
      <c r="L563" s="208"/>
      <c r="M563" s="207"/>
      <c r="N563" s="209"/>
      <c r="O563" s="209"/>
      <c r="P563" s="209"/>
      <c r="Q563" s="209"/>
      <c r="R563" s="209"/>
      <c r="S563" s="209"/>
      <c r="T563" s="209"/>
      <c r="U563" s="209"/>
    </row>
    <row r="564" spans="1:21" s="143" customFormat="1" ht="25.5" x14ac:dyDescent="0.2">
      <c r="A564" s="150" t="s">
        <v>150</v>
      </c>
      <c r="C564" s="144"/>
      <c r="D564" s="207"/>
      <c r="E564" s="208"/>
      <c r="F564" s="208"/>
      <c r="G564" s="208"/>
      <c r="H564" s="208"/>
      <c r="I564" s="208"/>
      <c r="J564" s="208"/>
      <c r="K564" s="208"/>
      <c r="L564" s="208"/>
      <c r="M564" s="207"/>
      <c r="N564" s="209"/>
      <c r="O564" s="209"/>
      <c r="P564" s="209"/>
      <c r="Q564" s="209"/>
      <c r="R564" s="209"/>
      <c r="S564" s="209"/>
      <c r="T564" s="209"/>
      <c r="U564" s="209"/>
    </row>
    <row r="565" spans="1:21" x14ac:dyDescent="0.2">
      <c r="A565" s="12"/>
      <c r="B565"/>
      <c r="C565" s="136"/>
      <c r="D565" s="206"/>
      <c r="E565" s="201"/>
      <c r="F565" s="201"/>
      <c r="G565" s="201"/>
      <c r="H565" s="201"/>
      <c r="I565" s="201"/>
      <c r="J565" s="201"/>
      <c r="K565" s="201"/>
      <c r="L565" s="201"/>
      <c r="M565" s="206"/>
      <c r="N565" s="202"/>
      <c r="O565" s="202"/>
      <c r="P565" s="202"/>
      <c r="Q565" s="202"/>
      <c r="R565" s="202"/>
      <c r="S565" s="202"/>
      <c r="T565" s="202"/>
      <c r="U565" s="202"/>
    </row>
    <row r="566" spans="1:21" x14ac:dyDescent="0.2">
      <c r="A566" s="85"/>
      <c r="B566"/>
      <c r="C566" s="136"/>
      <c r="D566" s="206"/>
      <c r="E566" s="201"/>
      <c r="F566" s="201"/>
      <c r="G566" s="201"/>
      <c r="H566" s="201"/>
      <c r="I566" s="201"/>
      <c r="J566" s="201"/>
      <c r="K566" s="201"/>
      <c r="L566" s="201"/>
      <c r="M566" s="206"/>
      <c r="N566" s="202"/>
      <c r="O566" s="202"/>
      <c r="P566" s="202"/>
      <c r="Q566" s="202"/>
      <c r="R566" s="202"/>
      <c r="S566" s="202"/>
      <c r="T566" s="202"/>
      <c r="U566" s="202"/>
    </row>
    <row r="567" spans="1:21" x14ac:dyDescent="0.2">
      <c r="A567" s="86"/>
      <c r="B567"/>
      <c r="C567" s="136"/>
      <c r="D567" s="206"/>
      <c r="E567" s="201"/>
      <c r="F567" s="201"/>
      <c r="G567" s="201"/>
      <c r="H567" s="201"/>
      <c r="I567" s="201"/>
      <c r="J567" s="201"/>
      <c r="K567" s="201"/>
      <c r="L567" s="201"/>
      <c r="M567" s="206"/>
      <c r="N567" s="202"/>
      <c r="O567" s="202"/>
      <c r="P567" s="202"/>
      <c r="Q567" s="202"/>
      <c r="R567" s="202"/>
      <c r="S567" s="202"/>
      <c r="T567" s="202"/>
      <c r="U567" s="202"/>
    </row>
    <row r="568" spans="1:21" x14ac:dyDescent="0.2">
      <c r="A568" s="87" t="s">
        <v>100</v>
      </c>
      <c r="B568" t="s">
        <v>201</v>
      </c>
      <c r="C568" s="133">
        <f>[1]!FAMEData($B$5&amp;B568,$B$1,$C$1, 0,"Quarterly", "Across", "No Heading", "Normal")</f>
        <v>852.70495065658599</v>
      </c>
      <c r="D568" s="200">
        <v>853.34015076690605</v>
      </c>
      <c r="E568" s="201">
        <v>864.63788079470203</v>
      </c>
      <c r="F568" s="201">
        <v>901.69400308118702</v>
      </c>
      <c r="G568" s="201">
        <v>930.99541952982702</v>
      </c>
      <c r="H568" s="201">
        <v>930.94896759631399</v>
      </c>
      <c r="I568" s="201">
        <v>926.21421960338205</v>
      </c>
      <c r="J568" s="201">
        <v>927.314248470091</v>
      </c>
      <c r="K568" s="201">
        <v>922.73236062783099</v>
      </c>
      <c r="L568" s="201">
        <v>915.923440340056</v>
      </c>
      <c r="M568" s="200">
        <f>[1]!FAMEData("$eval_opt(""convert("&amp;$B$5&amp;B568&amp;", annual, discrete, average)"" , ""convert automatic off"")", $B$2, $C$2, 0,"annual", "Across", "No Heading", "Normal")</f>
        <v>854.97117867930399</v>
      </c>
      <c r="N568" s="202">
        <v>876.01006175467205</v>
      </c>
      <c r="O568" s="202">
        <v>854.68609484482795</v>
      </c>
      <c r="P568" s="202">
        <v>907.06906775050754</v>
      </c>
      <c r="Q568" s="202">
        <v>923.04606726034001</v>
      </c>
      <c r="R568" s="202">
        <v>914.42652253653341</v>
      </c>
      <c r="S568" s="202">
        <v>923.44438171061097</v>
      </c>
      <c r="T568" s="202">
        <v>942.60177417086993</v>
      </c>
      <c r="U568" s="202">
        <v>947.84945603257495</v>
      </c>
    </row>
    <row r="569" spans="1:21" x14ac:dyDescent="0.2">
      <c r="A569" s="88" t="s">
        <v>39</v>
      </c>
      <c r="B569"/>
      <c r="D569" s="203">
        <f>((D568/C568)-1)*100</f>
        <v>7.4492368061296332E-2</v>
      </c>
      <c r="E569" s="204">
        <f>((E568/D568)-1)*100</f>
        <v>1.3239421604201551</v>
      </c>
      <c r="F569" s="204">
        <f t="shared" ref="F569:L569" si="985">((F568/E568)-1)*100</f>
        <v>4.2857389329769013</v>
      </c>
      <c r="G569" s="204">
        <f t="shared" si="985"/>
        <v>3.2495964649331022</v>
      </c>
      <c r="H569" s="204">
        <f t="shared" si="985"/>
        <v>-4.9894910907788415E-3</v>
      </c>
      <c r="I569" s="204">
        <f t="shared" si="985"/>
        <v>-0.508593720787609</v>
      </c>
      <c r="J569" s="204">
        <f t="shared" si="985"/>
        <v>0.1187661389154604</v>
      </c>
      <c r="K569" s="204">
        <f t="shared" si="985"/>
        <v>-0.49410303463138794</v>
      </c>
      <c r="L569" s="204">
        <f t="shared" si="985"/>
        <v>-0.73790847468947485</v>
      </c>
      <c r="M569" s="203"/>
      <c r="N569" s="204">
        <f t="shared" ref="N569" si="986">(N568/M568-1)*100</f>
        <v>2.4607710294828111</v>
      </c>
      <c r="O569" s="204">
        <f t="shared" ref="O569" si="987">(O568/N568-1)*100</f>
        <v>-2.4342148384838835</v>
      </c>
      <c r="P569" s="204">
        <f t="shared" ref="P569" si="988">(P568/O568-1)*100</f>
        <v>6.1289136703680525</v>
      </c>
      <c r="Q569" s="204">
        <f t="shared" ref="Q569" si="989">(Q568/P568-1)*100</f>
        <v>1.7613873163434768</v>
      </c>
      <c r="R569" s="204">
        <f t="shared" ref="R569" si="990">(R568/Q568-1)*100</f>
        <v>-0.93381522651301285</v>
      </c>
      <c r="S569" s="204">
        <f t="shared" ref="S569" si="991">(S568/R568-1)*100</f>
        <v>0.98617646708920592</v>
      </c>
      <c r="T569" s="204">
        <f t="shared" ref="T569" si="992">(T568/S568-1)*100</f>
        <v>2.0745583426228009</v>
      </c>
      <c r="U569" s="204">
        <f t="shared" ref="U569" si="993">(U568/T568-1)*100</f>
        <v>0.55672310465582076</v>
      </c>
    </row>
    <row r="570" spans="1:21" x14ac:dyDescent="0.2">
      <c r="A570" s="88" t="s">
        <v>41</v>
      </c>
      <c r="B570" t="s">
        <v>202</v>
      </c>
      <c r="C570" s="133">
        <f>[1]!FAMEData($B$5&amp;B570,$B$1,$C$1, 0,"Quarterly", "Across", "No Heading", "Normal")</f>
        <v>83.630501776970505</v>
      </c>
      <c r="D570" s="200">
        <v>83.950150766906106</v>
      </c>
      <c r="E570" s="201">
        <v>83.72</v>
      </c>
      <c r="F570" s="201">
        <v>84.190968407167901</v>
      </c>
      <c r="G570" s="201">
        <v>84.512446270422004</v>
      </c>
      <c r="H570" s="201">
        <v>84.683682662952805</v>
      </c>
      <c r="I570" s="201">
        <v>84.497898093786205</v>
      </c>
      <c r="J570" s="201">
        <v>84.329962454517698</v>
      </c>
      <c r="K570" s="201">
        <v>84.188732594044495</v>
      </c>
      <c r="L570" s="201">
        <v>84.033555246142299</v>
      </c>
      <c r="M570" s="200">
        <f>[1]!FAMEData("$eval_opt(""convert("&amp;$B$5&amp;B570&amp;", annual, discrete, average)"" , ""convert automatic off"")", $B$2, $C$2, 0,"annual", "Across", "No Heading", "Normal")</f>
        <v>79.42117867930402</v>
      </c>
      <c r="N570" s="202">
        <v>81.735061754672074</v>
      </c>
      <c r="O570" s="202">
        <v>83.316092071795737</v>
      </c>
      <c r="P570" s="202">
        <v>84.276774335135684</v>
      </c>
      <c r="Q570" s="202">
        <v>84.262537097122674</v>
      </c>
      <c r="R570" s="202">
        <v>83.850703867863601</v>
      </c>
      <c r="S570" s="202">
        <v>83.497541440686575</v>
      </c>
      <c r="T570" s="202">
        <v>83.212038332809684</v>
      </c>
      <c r="U570" s="202">
        <v>83.030283634008669</v>
      </c>
    </row>
    <row r="571" spans="1:21" x14ac:dyDescent="0.2">
      <c r="A571" s="88" t="s">
        <v>101</v>
      </c>
      <c r="B571" t="s">
        <v>203</v>
      </c>
      <c r="C571" s="133">
        <f>[1]!FAMEData($B$5&amp;B571,$B$1,$C$1, 0,"Quarterly", "Across", "No Heading", "Normal")</f>
        <v>53.524448879615299</v>
      </c>
      <c r="D571" s="200">
        <v>53</v>
      </c>
      <c r="E571" s="201">
        <v>52.317880794701999</v>
      </c>
      <c r="F571" s="201">
        <v>53.085714019182198</v>
      </c>
      <c r="G571" s="201">
        <v>53.460872212499602</v>
      </c>
      <c r="H571" s="201">
        <v>53.764253631276297</v>
      </c>
      <c r="I571" s="201">
        <v>53.867701939086999</v>
      </c>
      <c r="J571" s="201">
        <v>53.907795189703499</v>
      </c>
      <c r="K571" s="201">
        <v>53.916913055202897</v>
      </c>
      <c r="L571" s="201">
        <v>53.927673724856596</v>
      </c>
      <c r="M571" s="200">
        <f>[1]!FAMEData("$eval_opt(""convert("&amp;$B$5&amp;B571&amp;", annual, discrete, average)"" , ""convert automatic off"")", $B$2, $C$2, 0,"annual", "Across", "No Heading", "Normal")</f>
        <v>45.847499999999997</v>
      </c>
      <c r="N571" s="202">
        <v>49.84</v>
      </c>
      <c r="O571" s="202">
        <v>51.347502773032247</v>
      </c>
      <c r="P571" s="202">
        <v>53.157180164415024</v>
      </c>
      <c r="Q571" s="202">
        <v>53.905020977212494</v>
      </c>
      <c r="R571" s="202">
        <v>53.983882624131752</v>
      </c>
      <c r="S571" s="202">
        <v>54.052293348540871</v>
      </c>
      <c r="T571" s="202">
        <v>54.168577113091423</v>
      </c>
      <c r="U571" s="202">
        <v>54.68683126182367</v>
      </c>
    </row>
    <row r="572" spans="1:21" x14ac:dyDescent="0.2">
      <c r="A572" s="87"/>
      <c r="B572"/>
      <c r="C572" s="134"/>
      <c r="D572" s="216"/>
      <c r="E572" s="205"/>
      <c r="F572" s="205"/>
      <c r="G572" s="205"/>
      <c r="H572" s="205"/>
      <c r="I572" s="205"/>
      <c r="J572" s="205"/>
      <c r="K572" s="205"/>
      <c r="L572" s="205"/>
      <c r="M572" s="216"/>
      <c r="N572" s="205"/>
      <c r="O572" s="205"/>
      <c r="P572" s="205"/>
      <c r="Q572" s="205"/>
      <c r="R572" s="205"/>
      <c r="S572" s="205"/>
      <c r="T572" s="205"/>
      <c r="U572" s="205"/>
    </row>
    <row r="573" spans="1:21" x14ac:dyDescent="0.2">
      <c r="A573" s="87" t="s">
        <v>102</v>
      </c>
      <c r="B573" t="s">
        <v>204</v>
      </c>
      <c r="C573" s="133">
        <f>[1]!FAMEData($B$5&amp;B573,$B$1,$C$1, 0,"Quarterly", "Across", "No Heading", "Normal")</f>
        <v>715.55</v>
      </c>
      <c r="D573" s="200">
        <v>716.39</v>
      </c>
      <c r="E573" s="201">
        <v>728.6</v>
      </c>
      <c r="F573" s="201">
        <v>764.417320654837</v>
      </c>
      <c r="G573" s="201">
        <v>793.02210104690596</v>
      </c>
      <c r="H573" s="201">
        <v>792.50103130208504</v>
      </c>
      <c r="I573" s="201">
        <v>787.84861957050896</v>
      </c>
      <c r="J573" s="201">
        <v>789.07649082587</v>
      </c>
      <c r="K573" s="201">
        <v>784.626714978584</v>
      </c>
      <c r="L573" s="201">
        <v>777.96221136905694</v>
      </c>
      <c r="M573" s="200">
        <f>[1]!FAMEData("$eval_opt(""convert("&amp;$B$5&amp;B573&amp;", annual, discrete, average)"" , ""convert automatic off"")", $B$2, $C$2, 0,"annual", "Across", "No Heading", "Normal")</f>
        <v>729.7025000000001</v>
      </c>
      <c r="N573" s="202">
        <v>744.43500000000006</v>
      </c>
      <c r="O573" s="202">
        <v>720.02249999999992</v>
      </c>
      <c r="P573" s="202">
        <v>769.63511325095692</v>
      </c>
      <c r="Q573" s="202">
        <v>784.87850918600498</v>
      </c>
      <c r="R573" s="202">
        <v>776.59193604453799</v>
      </c>
      <c r="S573" s="202">
        <v>785.89454692138372</v>
      </c>
      <c r="T573" s="202">
        <v>805.22115872496875</v>
      </c>
      <c r="U573" s="202">
        <v>810.13234113674218</v>
      </c>
    </row>
    <row r="574" spans="1:21" x14ac:dyDescent="0.2">
      <c r="A574" s="88" t="s">
        <v>39</v>
      </c>
      <c r="B574"/>
      <c r="C574" s="134"/>
      <c r="D574" s="203">
        <f>((D573/C573)-1)*100</f>
        <v>0.11739221577806713</v>
      </c>
      <c r="E574" s="204">
        <f>((E573/D573)-1)*100</f>
        <v>1.7043788997613163</v>
      </c>
      <c r="F574" s="204">
        <f t="shared" ref="F574" si="994">((F573/E573)-1)*100</f>
        <v>4.915910054191186</v>
      </c>
      <c r="G574" s="204">
        <f t="shared" ref="G574" si="995">((G573/F573)-1)*100</f>
        <v>3.7420371855997114</v>
      </c>
      <c r="H574" s="204">
        <f t="shared" ref="H574" si="996">((H573/G573)-1)*100</f>
        <v>-6.5706837695067577E-2</v>
      </c>
      <c r="I574" s="204">
        <f t="shared" ref="I574" si="997">((I573/H573)-1)*100</f>
        <v>-0.58705434413531821</v>
      </c>
      <c r="J574" s="204">
        <f t="shared" ref="J574" si="998">((J573/I573)-1)*100</f>
        <v>0.15585116542191635</v>
      </c>
      <c r="K574" s="204">
        <f t="shared" ref="K574" si="999">((K573/J573)-1)*100</f>
        <v>-0.56392198969567042</v>
      </c>
      <c r="L574" s="204">
        <f t="shared" ref="L574" si="1000">((L573/K573)-1)*100</f>
        <v>-0.84938525317851399</v>
      </c>
      <c r="M574" s="203"/>
      <c r="N574" s="204">
        <f t="shared" ref="N574" si="1001">(N573/M573-1)*100</f>
        <v>2.0189734857698705</v>
      </c>
      <c r="O574" s="204">
        <f t="shared" ref="O574" si="1002">(O573/N573-1)*100</f>
        <v>-3.2793326482500329</v>
      </c>
      <c r="P574" s="204">
        <f t="shared" ref="P574" si="1003">(P573/O573-1)*100</f>
        <v>6.8904254035057289</v>
      </c>
      <c r="Q574" s="204">
        <f t="shared" ref="Q574" si="1004">(Q573/P573-1)*100</f>
        <v>1.980600374463104</v>
      </c>
      <c r="R574" s="204">
        <f t="shared" ref="R574" si="1005">(R573/Q573-1)*100</f>
        <v>-1.0557778107672999</v>
      </c>
      <c r="S574" s="204">
        <f t="shared" ref="S574" si="1006">(S573/R573-1)*100</f>
        <v>1.1978763163866146</v>
      </c>
      <c r="T574" s="204">
        <f t="shared" ref="T574" si="1007">(T573/S573-1)*100</f>
        <v>2.4591863983907114</v>
      </c>
      <c r="U574" s="204">
        <f t="shared" ref="U574" si="1008">(U573/T573-1)*100</f>
        <v>0.60991720827978657</v>
      </c>
    </row>
    <row r="575" spans="1:21" x14ac:dyDescent="0.2">
      <c r="A575" s="88" t="s">
        <v>103</v>
      </c>
      <c r="B575" t="s">
        <v>205</v>
      </c>
      <c r="C575" s="133">
        <f>[1]!FAMEData($B$5&amp;B575,$B$1,$C$1, 0,"Quarterly", "Across", "No Heading", "Normal")</f>
        <v>194.34</v>
      </c>
      <c r="D575" s="200">
        <v>194.64</v>
      </c>
      <c r="E575" s="201">
        <v>200.44</v>
      </c>
      <c r="F575" s="201">
        <v>226.308844596087</v>
      </c>
      <c r="G575" s="201">
        <v>229.157849548532</v>
      </c>
      <c r="H575" s="201">
        <v>223.422446805741</v>
      </c>
      <c r="I575" s="201">
        <v>221.52719435707601</v>
      </c>
      <c r="J575" s="201">
        <v>224.596821697877</v>
      </c>
      <c r="K575" s="201">
        <v>220.95925610118999</v>
      </c>
      <c r="L575" s="201">
        <v>214.982381926324</v>
      </c>
      <c r="M575" s="200">
        <f>[1]!FAMEData("$eval_opt(""convert("&amp;$B$5&amp;B575&amp;", annual, discrete, average)"" , ""convert automatic off"")", $B$2, $C$2, 0,"annual", "Across", "No Heading", "Normal")</f>
        <v>211.3</v>
      </c>
      <c r="N575" s="202">
        <v>212.78</v>
      </c>
      <c r="O575" s="202">
        <v>196.63</v>
      </c>
      <c r="P575" s="202">
        <v>219.83228523758999</v>
      </c>
      <c r="Q575" s="202">
        <v>220.51641352061677</v>
      </c>
      <c r="R575" s="202">
        <v>210.9435462331945</v>
      </c>
      <c r="S575" s="202">
        <v>211.32241122852326</v>
      </c>
      <c r="T575" s="202">
        <v>224.07555392463348</v>
      </c>
      <c r="U575" s="202">
        <v>228.81258226058051</v>
      </c>
    </row>
    <row r="576" spans="1:21" x14ac:dyDescent="0.2">
      <c r="A576" s="88" t="s">
        <v>42</v>
      </c>
      <c r="B576" t="s">
        <v>206</v>
      </c>
      <c r="C576" s="133">
        <f>[1]!FAMEData($B$5&amp;B576,$B$1,$C$1, 0,"Quarterly", "Across", "No Heading", "Normal")</f>
        <v>85.68</v>
      </c>
      <c r="D576" s="200">
        <v>85.47</v>
      </c>
      <c r="E576" s="201">
        <v>85.43</v>
      </c>
      <c r="F576" s="201">
        <v>85.896553747544203</v>
      </c>
      <c r="G576" s="201">
        <v>86.481710527923696</v>
      </c>
      <c r="H576" s="201">
        <v>86.976320209891597</v>
      </c>
      <c r="I576" s="201">
        <v>87.222516023013</v>
      </c>
      <c r="J576" s="201">
        <v>87.350994905788298</v>
      </c>
      <c r="K576" s="201">
        <v>87.464316943151104</v>
      </c>
      <c r="L576" s="201">
        <v>87.607230150661593</v>
      </c>
      <c r="M576" s="200">
        <f>[1]!FAMEData("$eval_opt(""convert("&amp;$B$5&amp;B576&amp;", annual, discrete, average)"" , ""convert automatic off"")", $B$2, $C$2, 0,"annual", "Across", "No Heading", "Normal")</f>
        <v>80.825000000000003</v>
      </c>
      <c r="N576" s="202">
        <v>84.844999999999999</v>
      </c>
      <c r="O576" s="202">
        <v>84.997500000000002</v>
      </c>
      <c r="P576" s="202">
        <v>86.196146121339865</v>
      </c>
      <c r="Q576" s="202">
        <v>87.411264505653492</v>
      </c>
      <c r="R576" s="202">
        <v>88.002644152018277</v>
      </c>
      <c r="S576" s="202">
        <v>88.655453902845153</v>
      </c>
      <c r="T576" s="202">
        <v>89.534365579036177</v>
      </c>
      <c r="U576" s="202">
        <v>90.889948620507525</v>
      </c>
    </row>
    <row r="577" spans="1:21" x14ac:dyDescent="0.2">
      <c r="A577" s="88" t="s">
        <v>104</v>
      </c>
      <c r="B577" t="s">
        <v>207</v>
      </c>
      <c r="C577" s="133">
        <f>[1]!FAMEData($B$5&amp;B577,$B$1,$C$1, 0,"Quarterly", "Across", "No Heading", "Normal")</f>
        <v>58.7</v>
      </c>
      <c r="D577" s="200">
        <v>63.43</v>
      </c>
      <c r="E577" s="201">
        <v>67.77</v>
      </c>
      <c r="F577" s="201">
        <v>64.546848878124806</v>
      </c>
      <c r="G577" s="201">
        <v>83.997656579897594</v>
      </c>
      <c r="H577" s="201">
        <v>85.483093920940703</v>
      </c>
      <c r="I577" s="201">
        <v>82.647438006498803</v>
      </c>
      <c r="J577" s="201">
        <v>79.850926895953705</v>
      </c>
      <c r="K577" s="201">
        <v>77.081916542675401</v>
      </c>
      <c r="L577" s="201">
        <v>75.034029762310595</v>
      </c>
      <c r="M577" s="200">
        <f>[1]!FAMEData("$eval_opt(""convert("&amp;$B$5&amp;B577&amp;", annual, discrete, average)"" , ""convert automatic off"")", $B$2, $C$2, 0,"annual", "Across", "No Heading", "Normal")</f>
        <v>60.642499999999998</v>
      </c>
      <c r="N577" s="202">
        <v>65.397500000000008</v>
      </c>
      <c r="O577" s="202">
        <v>61.344999999999999</v>
      </c>
      <c r="P577" s="202">
        <v>75.449399844740768</v>
      </c>
      <c r="Q577" s="202">
        <v>78.653577801859626</v>
      </c>
      <c r="R577" s="202">
        <v>72.164840190014274</v>
      </c>
      <c r="S577" s="202">
        <v>73.629936028720039</v>
      </c>
      <c r="T577" s="202">
        <v>75.451119884188813</v>
      </c>
      <c r="U577" s="202">
        <v>75.980378209465826</v>
      </c>
    </row>
    <row r="578" spans="1:21" x14ac:dyDescent="0.2">
      <c r="A578" s="88" t="s">
        <v>43</v>
      </c>
      <c r="B578" s="125" t="s">
        <v>208</v>
      </c>
      <c r="C578" s="133">
        <f>[1]!FAMEData($B$5&amp;B578,$B$1,$C$1, 0,"Quarterly", "Across", "No Heading", "Normal")</f>
        <v>121.85</v>
      </c>
      <c r="D578" s="200">
        <v>122.84</v>
      </c>
      <c r="E578" s="201">
        <v>123.17</v>
      </c>
      <c r="F578" s="201">
        <v>128.00489731732199</v>
      </c>
      <c r="G578" s="201">
        <v>130.76693533910799</v>
      </c>
      <c r="H578" s="201">
        <v>132.462198985801</v>
      </c>
      <c r="I578" s="201">
        <v>132.65747310358</v>
      </c>
      <c r="J578" s="201">
        <v>133.39606466098499</v>
      </c>
      <c r="K578" s="201">
        <v>134.76047353047801</v>
      </c>
      <c r="L578" s="201">
        <v>135.90145410955199</v>
      </c>
      <c r="M578" s="200">
        <f>[1]!FAMEData("$eval_opt(""convert("&amp;$B$5&amp;B578&amp;", annual, discrete, average)"" , ""convert automatic off"")", $B$2, $C$2, 0,"annual", "Across", "No Heading", "Normal")</f>
        <v>130.03</v>
      </c>
      <c r="N578" s="202">
        <v>130.1925</v>
      </c>
      <c r="O578" s="202">
        <v>123.70000000000002</v>
      </c>
      <c r="P578" s="202">
        <v>128.60100791055774</v>
      </c>
      <c r="Q578" s="202">
        <v>134.17886635114877</v>
      </c>
      <c r="R578" s="202">
        <v>138.70178512063126</v>
      </c>
      <c r="S578" s="202">
        <v>141.82712153600951</v>
      </c>
      <c r="T578" s="202">
        <v>143.24462120508002</v>
      </c>
      <c r="U578" s="202">
        <v>142.38872169970301</v>
      </c>
    </row>
    <row r="579" spans="1:21" x14ac:dyDescent="0.2">
      <c r="A579" s="88" t="s">
        <v>44</v>
      </c>
      <c r="B579" s="125" t="s">
        <v>209</v>
      </c>
      <c r="C579" s="133">
        <f>[1]!FAMEData($B$5&amp;B579,$B$1,$C$1, 0,"Quarterly", "Across", "No Heading", "Normal")</f>
        <v>66.739999999999995</v>
      </c>
      <c r="D579" s="200">
        <v>66.510000000000005</v>
      </c>
      <c r="E579" s="201">
        <v>65.98</v>
      </c>
      <c r="F579" s="201">
        <v>67.702036672251197</v>
      </c>
      <c r="G579" s="201">
        <v>68.438422161661293</v>
      </c>
      <c r="H579" s="201">
        <v>68.853073407623995</v>
      </c>
      <c r="I579" s="201">
        <v>68.530795706438695</v>
      </c>
      <c r="J579" s="201">
        <v>68.491376132970203</v>
      </c>
      <c r="K579" s="201">
        <v>68.563272037096496</v>
      </c>
      <c r="L579" s="201">
        <v>68.503977422671795</v>
      </c>
      <c r="M579" s="200">
        <f>[1]!FAMEData("$eval_opt(""convert("&amp;$B$5&amp;B579&amp;", annual, discrete, average)"" , ""convert automatic off"")", $B$2, $C$2, 0,"annual", "Across", "No Heading", "Normal")</f>
        <v>65.257499999999993</v>
      </c>
      <c r="N579" s="202">
        <v>65.195000000000007</v>
      </c>
      <c r="O579" s="202">
        <v>66.48</v>
      </c>
      <c r="P579" s="202">
        <v>67.743383060384119</v>
      </c>
      <c r="Q579" s="202">
        <v>68.52235532479429</v>
      </c>
      <c r="R579" s="202">
        <v>69.146502976410162</v>
      </c>
      <c r="S579" s="202">
        <v>69.981671180173848</v>
      </c>
      <c r="T579" s="202">
        <v>70.433470496804034</v>
      </c>
      <c r="U579" s="202">
        <v>69.893315110220328</v>
      </c>
    </row>
    <row r="580" spans="1:21" x14ac:dyDescent="0.2">
      <c r="A580" s="88" t="s">
        <v>45</v>
      </c>
      <c r="B580" s="125" t="s">
        <v>211</v>
      </c>
      <c r="C580" s="133">
        <f>[1]!FAMEData($B$5&amp;B580,$B$1,$C$1, 0,"Quarterly", "Across", "No Heading", "Normal")</f>
        <v>116</v>
      </c>
      <c r="D580" s="200">
        <v>112</v>
      </c>
      <c r="E580" s="201">
        <v>113</v>
      </c>
      <c r="F580" s="201">
        <v>115.13014431598199</v>
      </c>
      <c r="G580" s="201">
        <v>116.24580151474601</v>
      </c>
      <c r="H580" s="201">
        <v>116.964550982232</v>
      </c>
      <c r="I580" s="201">
        <v>116.80390076134999</v>
      </c>
      <c r="J580" s="201">
        <v>116.891875857746</v>
      </c>
      <c r="K580" s="201">
        <v>117.10527825491501</v>
      </c>
      <c r="L580" s="201">
        <v>117.203396537662</v>
      </c>
      <c r="M580" s="200">
        <f>[1]!FAMEData("$eval_opt(""convert("&amp;$B$5&amp;B580&amp;", annual, discrete, average)"" , ""convert automatic off"")", $B$2, $C$2, 0,"annual", "Across", "No Heading", "Normal")</f>
        <v>106.3</v>
      </c>
      <c r="N580" s="202">
        <v>109.48500000000001</v>
      </c>
      <c r="O580" s="202">
        <v>114.25</v>
      </c>
      <c r="P580" s="202">
        <v>115.33512420324001</v>
      </c>
      <c r="Q580" s="202">
        <v>117.00111285291825</v>
      </c>
      <c r="R580" s="202">
        <v>118.18963836639426</v>
      </c>
      <c r="S580" s="202">
        <v>119.60019414553125</v>
      </c>
      <c r="T580" s="202">
        <v>120.61970195555051</v>
      </c>
      <c r="U580" s="202">
        <v>120.77750970607849</v>
      </c>
    </row>
    <row r="581" spans="1:21" x14ac:dyDescent="0.2">
      <c r="A581" s="88" t="s">
        <v>105</v>
      </c>
      <c r="B581" s="125" t="s">
        <v>210</v>
      </c>
      <c r="C581" s="133">
        <f>[1]!FAMEData($B$5&amp;B581,$B$1,$C$1, 0,"Quarterly", "Across", "No Heading", "Normal")</f>
        <v>72.239999999999995</v>
      </c>
      <c r="D581" s="200">
        <v>71.5</v>
      </c>
      <c r="E581" s="201">
        <v>72.81</v>
      </c>
      <c r="F581" s="201">
        <v>76.827995127526094</v>
      </c>
      <c r="G581" s="201">
        <v>77.933725375036701</v>
      </c>
      <c r="H581" s="201">
        <v>78.339346989854903</v>
      </c>
      <c r="I581" s="201">
        <v>78.459301612552494</v>
      </c>
      <c r="J581" s="201">
        <v>78.498430674548899</v>
      </c>
      <c r="K581" s="201">
        <v>78.692201569077199</v>
      </c>
      <c r="L581" s="201">
        <v>78.729741459875001</v>
      </c>
      <c r="M581" s="200">
        <f>[1]!FAMEData("$eval_opt(""convert("&amp;$B$5&amp;B581&amp;", annual, discrete, average)"" , ""convert automatic off"")", $B$2, $C$2, 0,"annual", "Across", "No Heading", "Normal")</f>
        <v>75.347499999999997</v>
      </c>
      <c r="N581" s="202">
        <v>76.540000000000006</v>
      </c>
      <c r="O581" s="202">
        <v>72.62</v>
      </c>
      <c r="P581" s="202">
        <v>76.477766873104429</v>
      </c>
      <c r="Q581" s="202">
        <v>78.594918829013409</v>
      </c>
      <c r="R581" s="202">
        <v>79.442979005874747</v>
      </c>
      <c r="S581" s="202">
        <v>80.877758899580385</v>
      </c>
      <c r="T581" s="202">
        <v>81.86232567967636</v>
      </c>
      <c r="U581" s="202">
        <v>81.389885530186802</v>
      </c>
    </row>
    <row r="582" spans="1:21" x14ac:dyDescent="0.2">
      <c r="A582" s="120"/>
      <c r="B582"/>
      <c r="C582" s="136"/>
      <c r="D582" s="206"/>
      <c r="E582" s="201"/>
      <c r="F582" s="201"/>
      <c r="G582" s="201"/>
      <c r="H582" s="201"/>
      <c r="I582" s="201"/>
      <c r="J582" s="201"/>
      <c r="K582" s="201"/>
      <c r="L582" s="201"/>
      <c r="M582" s="206"/>
      <c r="N582" s="202"/>
      <c r="O582" s="202"/>
      <c r="P582" s="202"/>
      <c r="Q582" s="202"/>
      <c r="R582" s="202"/>
      <c r="S582" s="202"/>
      <c r="T582" s="202"/>
      <c r="U582" s="202"/>
    </row>
    <row r="583" spans="1:21" s="143" customFormat="1" x14ac:dyDescent="0.2">
      <c r="A583" s="148" t="s">
        <v>12</v>
      </c>
      <c r="C583" s="144"/>
      <c r="D583" s="207"/>
      <c r="E583" s="208"/>
      <c r="F583" s="208"/>
      <c r="G583" s="208"/>
      <c r="H583" s="208"/>
      <c r="I583" s="208"/>
      <c r="J583" s="208"/>
      <c r="K583" s="208"/>
      <c r="L583" s="208"/>
      <c r="M583" s="207"/>
      <c r="N583" s="209"/>
      <c r="O583" s="209"/>
      <c r="P583" s="209"/>
      <c r="Q583" s="209"/>
      <c r="R583" s="209"/>
      <c r="S583" s="209"/>
      <c r="T583" s="209"/>
      <c r="U583" s="209"/>
    </row>
    <row r="584" spans="1:21" s="143" customFormat="1" ht="15" x14ac:dyDescent="0.25">
      <c r="A584" s="146" t="s">
        <v>106</v>
      </c>
      <c r="C584" s="144"/>
      <c r="D584" s="207"/>
      <c r="E584" s="208"/>
      <c r="F584" s="208"/>
      <c r="G584" s="208"/>
      <c r="H584" s="208"/>
      <c r="I584" s="208"/>
      <c r="J584" s="208"/>
      <c r="K584" s="208"/>
      <c r="L584" s="208"/>
      <c r="M584" s="207"/>
      <c r="N584" s="209"/>
      <c r="O584" s="209"/>
      <c r="P584" s="209"/>
      <c r="Q584" s="209"/>
      <c r="R584" s="209"/>
      <c r="S584" s="209"/>
      <c r="T584" s="209"/>
      <c r="U584" s="209"/>
    </row>
    <row r="585" spans="1:21" s="143" customFormat="1" ht="25.5" x14ac:dyDescent="0.2">
      <c r="A585" s="150" t="s">
        <v>150</v>
      </c>
      <c r="C585" s="144"/>
      <c r="D585" s="207"/>
      <c r="E585" s="208"/>
      <c r="F585" s="208"/>
      <c r="G585" s="208"/>
      <c r="H585" s="208"/>
      <c r="I585" s="208"/>
      <c r="J585" s="208"/>
      <c r="K585" s="208"/>
      <c r="L585" s="208"/>
      <c r="M585" s="207"/>
      <c r="N585" s="209"/>
      <c r="O585" s="209"/>
      <c r="P585" s="209"/>
      <c r="Q585" s="209"/>
      <c r="R585" s="209"/>
      <c r="S585" s="209"/>
      <c r="T585" s="209"/>
      <c r="U585" s="209"/>
    </row>
    <row r="586" spans="1:21" x14ac:dyDescent="0.2">
      <c r="A586" s="84"/>
      <c r="B586"/>
      <c r="C586" s="136"/>
      <c r="D586" s="206"/>
      <c r="E586" s="201"/>
      <c r="F586" s="201"/>
      <c r="G586" s="201"/>
      <c r="H586" s="201"/>
      <c r="I586" s="201"/>
      <c r="J586" s="201"/>
      <c r="K586" s="201"/>
      <c r="L586" s="201"/>
      <c r="M586" s="206"/>
      <c r="N586" s="202"/>
      <c r="O586" s="202"/>
      <c r="P586" s="202"/>
      <c r="Q586" s="202"/>
      <c r="R586" s="202"/>
      <c r="S586" s="202"/>
      <c r="T586" s="202"/>
      <c r="U586" s="202"/>
    </row>
    <row r="587" spans="1:21" x14ac:dyDescent="0.2">
      <c r="A587" s="85"/>
      <c r="B587"/>
      <c r="C587" s="136"/>
      <c r="D587" s="206"/>
      <c r="E587" s="201"/>
      <c r="F587" s="201"/>
      <c r="G587" s="201"/>
      <c r="H587" s="201"/>
      <c r="I587" s="201"/>
      <c r="J587" s="201"/>
      <c r="K587" s="201"/>
      <c r="L587" s="201"/>
      <c r="M587" s="206"/>
      <c r="N587" s="202"/>
      <c r="O587" s="202"/>
      <c r="P587" s="202"/>
      <c r="Q587" s="202"/>
      <c r="R587" s="202"/>
      <c r="S587" s="202"/>
      <c r="T587" s="202"/>
      <c r="U587" s="202"/>
    </row>
    <row r="588" spans="1:21" x14ac:dyDescent="0.2">
      <c r="A588" s="86"/>
      <c r="B588"/>
      <c r="C588" s="136"/>
      <c r="D588" s="206"/>
      <c r="E588" s="201"/>
      <c r="F588" s="201"/>
      <c r="G588" s="201"/>
      <c r="H588" s="201"/>
      <c r="I588" s="201"/>
      <c r="J588" s="201"/>
      <c r="K588" s="201"/>
      <c r="L588" s="201"/>
      <c r="M588" s="206"/>
      <c r="N588" s="202"/>
      <c r="O588" s="202"/>
      <c r="P588" s="202"/>
      <c r="Q588" s="202"/>
      <c r="R588" s="202"/>
      <c r="S588" s="202"/>
      <c r="T588" s="202"/>
      <c r="U588" s="202"/>
    </row>
    <row r="589" spans="1:21" x14ac:dyDescent="0.2">
      <c r="A589" s="87" t="s">
        <v>100</v>
      </c>
      <c r="B589" t="s">
        <v>191</v>
      </c>
      <c r="C589" s="133">
        <f>[1]!FAMEData($B$5&amp;B589,$B$1,$C$1, 0,"Quarterly", "Across", "No Heading", "Normal")</f>
        <v>752.34112913874003</v>
      </c>
      <c r="D589" s="200">
        <v>758.05875455050204</v>
      </c>
      <c r="E589" s="201">
        <v>786.20133448244599</v>
      </c>
      <c r="F589" s="201">
        <v>822.47830996634195</v>
      </c>
      <c r="G589" s="201">
        <v>853.92207492552302</v>
      </c>
      <c r="H589" s="201">
        <v>852.86501529162297</v>
      </c>
      <c r="I589" s="201">
        <v>847.68813789186299</v>
      </c>
      <c r="J589" s="201">
        <v>848.53157588328304</v>
      </c>
      <c r="K589" s="201">
        <v>842.91648010424001</v>
      </c>
      <c r="L589" s="201">
        <v>835.118276374723</v>
      </c>
      <c r="M589" s="200">
        <f>[1]!FAMEData("$eval_opt(""convert("&amp;$B$5&amp;B589&amp;", annual, discrete, average)"" , ""convert automatic off"")", $B$2, $C$2, 0,"annual", "Across", "No Heading", "Normal")</f>
        <v>770.3308929088787</v>
      </c>
      <c r="N589" s="202">
        <v>773.78262765612976</v>
      </c>
      <c r="O589" s="202">
        <v>758.38117945278623</v>
      </c>
      <c r="P589" s="202">
        <v>828.86668366648348</v>
      </c>
      <c r="Q589" s="202">
        <v>843.56361756352726</v>
      </c>
      <c r="R589" s="202">
        <v>831.72717144156081</v>
      </c>
      <c r="S589" s="202">
        <v>839.49161517046286</v>
      </c>
      <c r="T589" s="202">
        <v>859.13054841145276</v>
      </c>
      <c r="U589" s="202">
        <v>865.08936256456354</v>
      </c>
    </row>
    <row r="590" spans="1:21" x14ac:dyDescent="0.2">
      <c r="A590" s="88" t="s">
        <v>39</v>
      </c>
      <c r="B590"/>
      <c r="D590" s="203">
        <f>((D589/C589)-1)*100</f>
        <v>0.75997778006731131</v>
      </c>
      <c r="E590" s="204">
        <f>((E589/D589)-1)*100</f>
        <v>3.7124536538901021</v>
      </c>
      <c r="F590" s="204">
        <f t="shared" ref="F590" si="1009">((F589/E589)-1)*100</f>
        <v>4.6142093497942183</v>
      </c>
      <c r="G590" s="204">
        <f t="shared" ref="G590" si="1010">((G589/F589)-1)*100</f>
        <v>3.8230509641607346</v>
      </c>
      <c r="H590" s="204">
        <f t="shared" ref="H590" si="1011">((H589/G589)-1)*100</f>
        <v>-0.12378877006924416</v>
      </c>
      <c r="I590" s="204">
        <f t="shared" ref="I590" si="1012">((I589/H589)-1)*100</f>
        <v>-0.60699844722670315</v>
      </c>
      <c r="J590" s="204">
        <f t="shared" ref="J590" si="1013">((J589/I589)-1)*100</f>
        <v>9.9498619093285612E-2</v>
      </c>
      <c r="K590" s="204">
        <f t="shared" ref="K590" si="1014">((K589/J589)-1)*100</f>
        <v>-0.66174270217321807</v>
      </c>
      <c r="L590" s="204">
        <f t="shared" ref="L590" si="1015">((L589/K589)-1)*100</f>
        <v>-0.92514548162027088</v>
      </c>
      <c r="M590" s="203"/>
      <c r="N590" s="204">
        <f t="shared" ref="N590" si="1016">(N589/M589-1)*100</f>
        <v>0.44808468400077128</v>
      </c>
      <c r="O590" s="204">
        <f t="shared" ref="O590" si="1017">(O589/N589-1)*100</f>
        <v>-1.9904101814738562</v>
      </c>
      <c r="P590" s="204">
        <f t="shared" ref="P590" si="1018">(P589/O589-1)*100</f>
        <v>9.2942053578592763</v>
      </c>
      <c r="Q590" s="204">
        <f t="shared" ref="Q590" si="1019">(Q589/P589-1)*100</f>
        <v>1.7731360406515684</v>
      </c>
      <c r="R590" s="204">
        <f t="shared" ref="R590" si="1020">(R589/Q589-1)*100</f>
        <v>-1.4031480110716199</v>
      </c>
      <c r="S590" s="204">
        <f t="shared" ref="S590" si="1021">(S589/R589-1)*100</f>
        <v>0.93353253272279169</v>
      </c>
      <c r="T590" s="204">
        <f t="shared" ref="T590" si="1022">(T589/S589-1)*100</f>
        <v>2.3393840850932213</v>
      </c>
      <c r="U590" s="204">
        <f t="shared" ref="U590" si="1023">(U589/T589-1)*100</f>
        <v>0.69358657588520778</v>
      </c>
    </row>
    <row r="591" spans="1:21" x14ac:dyDescent="0.2">
      <c r="A591" s="88" t="s">
        <v>41</v>
      </c>
      <c r="B591" t="s">
        <v>192</v>
      </c>
      <c r="C591" s="133">
        <f>[1]!FAMEData($B$5&amp;B591,$B$1,$C$1, 0,"Quarterly", "Across", "No Heading", "Normal")</f>
        <v>83.101068356738807</v>
      </c>
      <c r="D591" s="200">
        <v>83.4186937685012</v>
      </c>
      <c r="E591" s="201">
        <v>83.19</v>
      </c>
      <c r="F591" s="201">
        <v>83.657986882373294</v>
      </c>
      <c r="G591" s="201">
        <v>83.977429589541401</v>
      </c>
      <c r="H591" s="201">
        <v>84.147581948531297</v>
      </c>
      <c r="I591" s="201">
        <v>83.962973511969295</v>
      </c>
      <c r="J591" s="201">
        <v>83.796101010407696</v>
      </c>
      <c r="K591" s="201">
        <v>83.655765223346407</v>
      </c>
      <c r="L591" s="201">
        <v>83.501570245181298</v>
      </c>
      <c r="M591" s="200">
        <f>[1]!FAMEData("$eval_opt(""convert("&amp;$B$5&amp;B591&amp;", annual, discrete, average)"" , ""convert automatic off"")", $B$2, $C$2, 0,"annual", "Across", "No Heading", "Normal")</f>
        <v>78.918392908878445</v>
      </c>
      <c r="N591" s="202">
        <v>81.217627656129594</v>
      </c>
      <c r="O591" s="202">
        <v>82.78864906178552</v>
      </c>
      <c r="P591" s="202">
        <v>83.743249605111487</v>
      </c>
      <c r="Q591" s="202">
        <v>83.729102497726174</v>
      </c>
      <c r="R591" s="202">
        <v>83.319876430573032</v>
      </c>
      <c r="S591" s="202">
        <v>82.968949742602888</v>
      </c>
      <c r="T591" s="202">
        <v>82.685254048094095</v>
      </c>
      <c r="U591" s="202">
        <v>82.504649970296001</v>
      </c>
    </row>
    <row r="592" spans="1:21" x14ac:dyDescent="0.2">
      <c r="A592" s="88" t="s">
        <v>101</v>
      </c>
      <c r="B592" t="s">
        <v>193</v>
      </c>
      <c r="C592" s="133">
        <f>[1]!FAMEData($B$5&amp;B592,$B$1,$C$1, 0,"Quarterly", "Across", "No Heading", "Normal")</f>
        <v>51.7100607820013</v>
      </c>
      <c r="D592" s="200">
        <v>51.7100607820013</v>
      </c>
      <c r="E592" s="201">
        <v>50.231334482445803</v>
      </c>
      <c r="F592" s="201">
        <v>50.968544914897102</v>
      </c>
      <c r="G592" s="201">
        <v>51.328741016232101</v>
      </c>
      <c r="H592" s="201">
        <v>51.620022950646302</v>
      </c>
      <c r="I592" s="201">
        <v>51.719345523968201</v>
      </c>
      <c r="J592" s="201">
        <v>51.757839772045898</v>
      </c>
      <c r="K592" s="201">
        <v>51.7665939980334</v>
      </c>
      <c r="L592" s="201">
        <v>51.776925509715802</v>
      </c>
      <c r="M592" s="200">
        <f>[1]!FAMEData("$eval_opt(""convert("&amp;$B$5&amp;B592&amp;", annual, discrete, average)"" , ""convert automatic off"")", $B$2, $C$2, 0,"annual", "Across", "No Heading", "Normal")</f>
        <v>50.817499999999995</v>
      </c>
      <c r="N592" s="202">
        <v>51.294999999999995</v>
      </c>
      <c r="O592" s="202">
        <v>51.112530391000654</v>
      </c>
      <c r="P592" s="202">
        <v>51.037160841055325</v>
      </c>
      <c r="Q592" s="202">
        <v>51.755176200940824</v>
      </c>
      <c r="R592" s="202">
        <v>51.830892680738252</v>
      </c>
      <c r="S592" s="202">
        <v>51.896575042634097</v>
      </c>
      <c r="T592" s="202">
        <v>52.008221167884024</v>
      </c>
      <c r="U592" s="202">
        <v>52.505806259184624</v>
      </c>
    </row>
    <row r="593" spans="1:21" x14ac:dyDescent="0.2">
      <c r="A593" s="87"/>
      <c r="B593"/>
      <c r="C593" s="134"/>
      <c r="D593" s="216"/>
      <c r="E593" s="205"/>
      <c r="F593" s="205"/>
      <c r="G593" s="205"/>
      <c r="H593" s="205"/>
      <c r="I593" s="205"/>
      <c r="J593" s="205"/>
      <c r="K593" s="205"/>
      <c r="L593" s="205"/>
      <c r="M593" s="216"/>
      <c r="N593" s="205"/>
      <c r="O593" s="205"/>
      <c r="P593" s="205"/>
      <c r="Q593" s="205"/>
      <c r="R593" s="205"/>
      <c r="S593" s="205"/>
      <c r="T593" s="205"/>
      <c r="U593" s="205"/>
    </row>
    <row r="594" spans="1:21" x14ac:dyDescent="0.2">
      <c r="A594" s="87" t="s">
        <v>102</v>
      </c>
      <c r="B594" t="s">
        <v>194</v>
      </c>
      <c r="C594" s="133">
        <f>[1]!FAMEData($B$5&amp;B594,$B$1,$C$1, 0,"Quarterly", "Across", "No Heading", "Normal")</f>
        <v>617.53</v>
      </c>
      <c r="D594" s="200">
        <v>622.92999999999995</v>
      </c>
      <c r="E594" s="201">
        <v>652.78</v>
      </c>
      <c r="F594" s="201">
        <v>687.85177816907105</v>
      </c>
      <c r="G594" s="201">
        <v>718.61590431975003</v>
      </c>
      <c r="H594" s="201">
        <v>717.09741039244602</v>
      </c>
      <c r="I594" s="201">
        <v>712.00581885592601</v>
      </c>
      <c r="J594" s="201">
        <v>712.97763510082905</v>
      </c>
      <c r="K594" s="201">
        <v>707.49412088286101</v>
      </c>
      <c r="L594" s="201">
        <v>699.839780619826</v>
      </c>
      <c r="M594" s="200">
        <f>[1]!FAMEData("$eval_opt(""convert("&amp;$B$5&amp;B594&amp;", annual, discrete, average)"" , ""convert automatic off"")", $B$2, $C$2, 0,"annual", "Across", "No Heading", "Normal")</f>
        <v>640.59500000000003</v>
      </c>
      <c r="N594" s="202">
        <v>641.27</v>
      </c>
      <c r="O594" s="202">
        <v>624.48</v>
      </c>
      <c r="P594" s="202">
        <v>694.08627322031668</v>
      </c>
      <c r="Q594" s="202">
        <v>708.07933886486046</v>
      </c>
      <c r="R594" s="202">
        <v>696.57640233024949</v>
      </c>
      <c r="S594" s="202">
        <v>704.62609038522601</v>
      </c>
      <c r="T594" s="202">
        <v>724.43707319547445</v>
      </c>
      <c r="U594" s="202">
        <v>730.07890633508271</v>
      </c>
    </row>
    <row r="595" spans="1:21" x14ac:dyDescent="0.2">
      <c r="A595" s="88" t="s">
        <v>39</v>
      </c>
      <c r="B595"/>
      <c r="C595" s="134"/>
      <c r="D595" s="203">
        <f>((D594/C594)-1)*100</f>
        <v>0.87445144365454475</v>
      </c>
      <c r="E595" s="204">
        <f>((E594/D594)-1)*100</f>
        <v>4.7918706756778562</v>
      </c>
      <c r="F595" s="204">
        <f t="shared" ref="F595" si="1024">((F594/E594)-1)*100</f>
        <v>5.3726796423099854</v>
      </c>
      <c r="G595" s="204">
        <f t="shared" ref="G595" si="1025">((G594/F594)-1)*100</f>
        <v>4.4724935119841103</v>
      </c>
      <c r="H595" s="204">
        <f t="shared" ref="H595" si="1026">((H594/G594)-1)*100</f>
        <v>-0.21130814363778949</v>
      </c>
      <c r="I595" s="204">
        <f t="shared" ref="I595" si="1027">((I594/H594)-1)*100</f>
        <v>-0.71002787943880152</v>
      </c>
      <c r="J595" s="204">
        <f t="shared" ref="J595" si="1028">((J594/I594)-1)*100</f>
        <v>0.13648993016159849</v>
      </c>
      <c r="K595" s="204">
        <f t="shared" ref="K595" si="1029">((K594/J594)-1)*100</f>
        <v>-0.76910045252577275</v>
      </c>
      <c r="L595" s="204">
        <f t="shared" ref="L595" si="1030">((L594/K594)-1)*100</f>
        <v>-1.0818945397713553</v>
      </c>
      <c r="M595" s="203"/>
      <c r="N595" s="204">
        <f t="shared" ref="N595" si="1031">(N594/M594-1)*100</f>
        <v>0.10537078809542688</v>
      </c>
      <c r="O595" s="204">
        <f t="shared" ref="O595" si="1032">(O594/N594-1)*100</f>
        <v>-2.6182419261777334</v>
      </c>
      <c r="P595" s="204">
        <f t="shared" ref="P595" si="1033">(P594/O594-1)*100</f>
        <v>11.146277418062489</v>
      </c>
      <c r="Q595" s="204">
        <f t="shared" ref="Q595" si="1034">(Q594/P594-1)*100</f>
        <v>2.0160412594850685</v>
      </c>
      <c r="R595" s="204">
        <f t="shared" ref="R595" si="1035">(R594/Q594-1)*100</f>
        <v>-1.6245265047631019</v>
      </c>
      <c r="S595" s="204">
        <f t="shared" ref="S595" si="1036">(S594/R594-1)*100</f>
        <v>1.1556073430061709</v>
      </c>
      <c r="T595" s="204">
        <f t="shared" ref="T595" si="1037">(T594/S594-1)*100</f>
        <v>2.8115596456863567</v>
      </c>
      <c r="U595" s="204">
        <f t="shared" ref="U595" si="1038">(U594/T594-1)*100</f>
        <v>0.7787885723079091</v>
      </c>
    </row>
    <row r="596" spans="1:21" x14ac:dyDescent="0.2">
      <c r="A596" s="88" t="s">
        <v>103</v>
      </c>
      <c r="B596" t="s">
        <v>195</v>
      </c>
      <c r="C596" s="133">
        <f>[1]!FAMEData($B$5&amp;B596,$B$1,$C$1, 0,"Quarterly", "Across", "No Heading", "Normal")</f>
        <v>194.28</v>
      </c>
      <c r="D596" s="200">
        <v>193.89</v>
      </c>
      <c r="E596" s="201">
        <v>218.83</v>
      </c>
      <c r="F596" s="201">
        <v>247.07226333547001</v>
      </c>
      <c r="G596" s="201">
        <v>250.182659233213</v>
      </c>
      <c r="H596" s="201">
        <v>243.92104387597399</v>
      </c>
      <c r="I596" s="201">
        <v>241.851905513665</v>
      </c>
      <c r="J596" s="201">
        <v>245.20316549664</v>
      </c>
      <c r="K596" s="201">
        <v>241.231859971181</v>
      </c>
      <c r="L596" s="201">
        <v>234.706618623715</v>
      </c>
      <c r="M596" s="200">
        <f>[1]!FAMEData("$eval_opt(""convert("&amp;$B$5&amp;B596&amp;", annual, discrete, average)"" , ""convert automatic off"")", $B$2, $C$2, 0,"annual", "Across", "No Heading", "Normal")</f>
        <v>201.14</v>
      </c>
      <c r="N596" s="202">
        <v>200.7225</v>
      </c>
      <c r="O596" s="202">
        <v>195.85249999999999</v>
      </c>
      <c r="P596" s="202">
        <v>240.00149161116425</v>
      </c>
      <c r="Q596" s="202">
        <v>240.74838740130025</v>
      </c>
      <c r="R596" s="202">
        <v>230.29722721118549</v>
      </c>
      <c r="S596" s="202">
        <v>230.71085237047376</v>
      </c>
      <c r="T596" s="202">
        <v>244.6340723674295</v>
      </c>
      <c r="U596" s="202">
        <v>249.80571430893451</v>
      </c>
    </row>
    <row r="597" spans="1:21" x14ac:dyDescent="0.2">
      <c r="A597" s="88" t="s">
        <v>42</v>
      </c>
      <c r="B597" t="s">
        <v>196</v>
      </c>
      <c r="C597" s="133">
        <f>[1]!FAMEData($B$5&amp;B597,$B$1,$C$1, 0,"Quarterly", "Across", "No Heading", "Normal")</f>
        <v>105.81</v>
      </c>
      <c r="D597" s="200">
        <v>105.65</v>
      </c>
      <c r="E597" s="201">
        <v>104.34</v>
      </c>
      <c r="F597" s="201">
        <v>104.90982579911901</v>
      </c>
      <c r="G597" s="201">
        <v>105.62450750887901</v>
      </c>
      <c r="H597" s="201">
        <v>106.228599446331</v>
      </c>
      <c r="I597" s="201">
        <v>106.52929090297501</v>
      </c>
      <c r="J597" s="201">
        <v>106.686208690974</v>
      </c>
      <c r="K597" s="201">
        <v>106.824614653499</v>
      </c>
      <c r="L597" s="201">
        <v>106.999161815756</v>
      </c>
      <c r="M597" s="200">
        <f>[1]!FAMEData("$eval_opt(""convert("&amp;$B$5&amp;B597&amp;", annual, discrete, average)"" , ""convert automatic off"")", $B$2, $C$2, 0,"annual", "Across", "No Heading", "Normal")</f>
        <v>101.8075</v>
      </c>
      <c r="N597" s="202">
        <v>103.35</v>
      </c>
      <c r="O597" s="202">
        <v>105.19499999999999</v>
      </c>
      <c r="P597" s="202">
        <v>105.27573318858225</v>
      </c>
      <c r="Q597" s="202">
        <v>106.759819015801</v>
      </c>
      <c r="R597" s="202">
        <v>107.48210102799476</v>
      </c>
      <c r="S597" s="202">
        <v>108.27941074824825</v>
      </c>
      <c r="T597" s="202">
        <v>109.35287023898675</v>
      </c>
      <c r="U597" s="202">
        <v>111.00851268949725</v>
      </c>
    </row>
    <row r="598" spans="1:21" x14ac:dyDescent="0.2">
      <c r="A598" s="88" t="s">
        <v>104</v>
      </c>
      <c r="B598" t="s">
        <v>197</v>
      </c>
      <c r="C598" s="133">
        <f>[1]!FAMEData($B$5&amp;B598,$B$1,$C$1, 0,"Quarterly", "Across", "No Heading", "Normal")</f>
        <v>66.98</v>
      </c>
      <c r="D598" s="200">
        <v>72.569999999999993</v>
      </c>
      <c r="E598" s="201">
        <v>78.540000000000006</v>
      </c>
      <c r="F598" s="201">
        <v>74.804626101341597</v>
      </c>
      <c r="G598" s="201">
        <v>97.346553752178806</v>
      </c>
      <c r="H598" s="201">
        <v>99.068056611342499</v>
      </c>
      <c r="I598" s="201">
        <v>95.781758610453295</v>
      </c>
      <c r="J598" s="201">
        <v>92.540826300844003</v>
      </c>
      <c r="K598" s="201">
        <v>89.331765165437901</v>
      </c>
      <c r="L598" s="201">
        <v>86.958428471770404</v>
      </c>
      <c r="M598" s="200">
        <f>[1]!FAMEData("$eval_opt(""convert("&amp;$B$5&amp;B598&amp;", annual, discrete, average)"" , ""convert automatic off"")", $B$2, $C$2, 0,"annual", "Across", "No Heading", "Normal")</f>
        <v>67.56750000000001</v>
      </c>
      <c r="N598" s="202">
        <v>69.954999999999998</v>
      </c>
      <c r="O598" s="202">
        <v>70.507500000000007</v>
      </c>
      <c r="P598" s="202">
        <v>87.439809116215727</v>
      </c>
      <c r="Q598" s="202">
        <v>91.153194637126404</v>
      </c>
      <c r="R598" s="202">
        <v>83.633267648276856</v>
      </c>
      <c r="S598" s="202">
        <v>85.331196336073106</v>
      </c>
      <c r="T598" s="202">
        <v>87.441802504119664</v>
      </c>
      <c r="U598" s="202">
        <v>88.055170496848845</v>
      </c>
    </row>
    <row r="599" spans="1:21" x14ac:dyDescent="0.2">
      <c r="A599" s="88" t="s">
        <v>43</v>
      </c>
      <c r="B599" s="125" t="s">
        <v>198</v>
      </c>
      <c r="C599" s="133">
        <f>[1]!FAMEData($B$5&amp;B599,$B$1,$C$1, 0,"Quarterly", "Across", "No Heading", "Normal")</f>
        <v>119.99</v>
      </c>
      <c r="D599" s="200">
        <v>120.36</v>
      </c>
      <c r="E599" s="201">
        <v>118.45</v>
      </c>
      <c r="F599" s="201">
        <v>123.099619121838</v>
      </c>
      <c r="G599" s="201">
        <v>125.75581303009901</v>
      </c>
      <c r="H599" s="201">
        <v>127.386112445142</v>
      </c>
      <c r="I599" s="201">
        <v>127.573903459601</v>
      </c>
      <c r="J599" s="201">
        <v>128.284191435363</v>
      </c>
      <c r="K599" s="201">
        <v>129.59631476564999</v>
      </c>
      <c r="L599" s="201">
        <v>130.69357180544301</v>
      </c>
      <c r="M599" s="200">
        <f>[1]!FAMEData("$eval_opt(""convert("&amp;$B$5&amp;B599&amp;", annual, discrete, average)"" , ""convert automatic off"")", $B$2, $C$2, 0,"annual", "Across", "No Heading", "Normal")</f>
        <v>130.0275</v>
      </c>
      <c r="N599" s="202">
        <v>130.17750000000001</v>
      </c>
      <c r="O599" s="202">
        <v>121.74000000000001</v>
      </c>
      <c r="P599" s="202">
        <v>123.67288614926974</v>
      </c>
      <c r="Q599" s="202">
        <v>129.03699536651425</v>
      </c>
      <c r="R599" s="202">
        <v>133.38659127659975</v>
      </c>
      <c r="S599" s="202">
        <v>136.39216161354503</v>
      </c>
      <c r="T599" s="202">
        <v>137.75534124983099</v>
      </c>
      <c r="U599" s="202">
        <v>136.93224068628601</v>
      </c>
    </row>
    <row r="600" spans="1:21" x14ac:dyDescent="0.2">
      <c r="A600" s="88" t="s">
        <v>44</v>
      </c>
      <c r="B600" s="125" t="s">
        <v>199</v>
      </c>
      <c r="C600" s="133">
        <f>[1]!FAMEData($B$5&amp;B600,$B$1,$C$1, 0,"Quarterly", "Across", "No Heading", "Normal")</f>
        <v>68.75</v>
      </c>
      <c r="D600" s="200">
        <v>68.739999999999995</v>
      </c>
      <c r="E600" s="201">
        <v>67.84</v>
      </c>
      <c r="F600" s="201">
        <v>69.610581507207002</v>
      </c>
      <c r="G600" s="201">
        <v>70.367725969189195</v>
      </c>
      <c r="H600" s="201">
        <v>70.794066383346703</v>
      </c>
      <c r="I600" s="201">
        <v>70.462703557514502</v>
      </c>
      <c r="J600" s="201">
        <v>70.422172732050598</v>
      </c>
      <c r="K600" s="201">
        <v>70.496095407648099</v>
      </c>
      <c r="L600" s="201">
        <v>70.435129256654406</v>
      </c>
      <c r="M600" s="200">
        <f>[1]!FAMEData("$eval_opt(""convert("&amp;$B$5&amp;B600&amp;", annual, discrete, average)"" , ""convert automatic off"")", $B$2, $C$2, 0,"annual", "Across", "No Heading", "Normal")</f>
        <v>68.13</v>
      </c>
      <c r="N600" s="202">
        <v>68.357500000000002</v>
      </c>
      <c r="O600" s="202">
        <v>68.597499999999997</v>
      </c>
      <c r="P600" s="202">
        <v>69.653093464935722</v>
      </c>
      <c r="Q600" s="202">
        <v>70.454025238466912</v>
      </c>
      <c r="R600" s="202">
        <v>71.095767837521464</v>
      </c>
      <c r="S600" s="202">
        <v>71.954479734207283</v>
      </c>
      <c r="T600" s="202">
        <v>72.419015436544171</v>
      </c>
      <c r="U600" s="202">
        <v>71.863632874770346</v>
      </c>
    </row>
    <row r="601" spans="1:21" x14ac:dyDescent="0.2">
      <c r="A601" s="88" t="s">
        <v>105</v>
      </c>
      <c r="B601" s="125" t="s">
        <v>200</v>
      </c>
      <c r="C601" s="133">
        <f>[1]!FAMEData($B$5&amp;B601,$B$1,$C$1, 0,"Quarterly", "Across", "No Heading", "Normal")</f>
        <v>61.72</v>
      </c>
      <c r="D601" s="200">
        <v>61.72</v>
      </c>
      <c r="E601" s="201">
        <v>64.78</v>
      </c>
      <c r="F601" s="201">
        <v>68.354862304094794</v>
      </c>
      <c r="G601" s="201">
        <v>69.338644826189807</v>
      </c>
      <c r="H601" s="201">
        <v>69.699531630309096</v>
      </c>
      <c r="I601" s="201">
        <v>69.806256811717503</v>
      </c>
      <c r="J601" s="201">
        <v>69.841070444956401</v>
      </c>
      <c r="K601" s="201">
        <v>70.013470919445396</v>
      </c>
      <c r="L601" s="201">
        <v>70.046870646486795</v>
      </c>
      <c r="M601" s="200">
        <f>[1]!FAMEData("$eval_opt(""convert("&amp;$B$5&amp;B601&amp;", annual, discrete, average)"" , ""convert automatic off"")", $B$2, $C$2, 0,"annual", "Across", "No Heading", "Normal")</f>
        <v>71.922500000000014</v>
      </c>
      <c r="N601" s="202">
        <v>68.70750000000001</v>
      </c>
      <c r="O601" s="202">
        <v>62.587499999999999</v>
      </c>
      <c r="P601" s="202">
        <v>68.043259690148417</v>
      </c>
      <c r="Q601" s="202">
        <v>69.926917205651534</v>
      </c>
      <c r="R601" s="202">
        <v>70.681447328671425</v>
      </c>
      <c r="S601" s="202">
        <v>71.957989582678451</v>
      </c>
      <c r="T601" s="202">
        <v>72.833971398563847</v>
      </c>
      <c r="U601" s="202">
        <v>72.413635278746071</v>
      </c>
    </row>
    <row r="602" spans="1:21" x14ac:dyDescent="0.2">
      <c r="A602" s="120"/>
      <c r="B602"/>
      <c r="C602" s="136"/>
      <c r="D602" s="206"/>
      <c r="E602" s="201"/>
      <c r="F602" s="201"/>
      <c r="G602" s="201"/>
      <c r="H602" s="201"/>
      <c r="I602" s="201"/>
      <c r="J602" s="201"/>
      <c r="K602" s="201"/>
      <c r="L602" s="201"/>
      <c r="M602" s="206"/>
      <c r="N602" s="202"/>
      <c r="O602" s="202"/>
      <c r="P602" s="202"/>
      <c r="Q602" s="202"/>
      <c r="R602" s="202"/>
      <c r="S602" s="202"/>
      <c r="T602" s="202"/>
      <c r="U602" s="202"/>
    </row>
    <row r="603" spans="1:21" s="143" customFormat="1" x14ac:dyDescent="0.2">
      <c r="A603" s="148" t="s">
        <v>11</v>
      </c>
      <c r="C603" s="144"/>
      <c r="D603" s="207"/>
      <c r="E603" s="208"/>
      <c r="F603" s="208"/>
      <c r="G603" s="208"/>
      <c r="H603" s="208"/>
      <c r="I603" s="208"/>
      <c r="J603" s="208"/>
      <c r="K603" s="208"/>
      <c r="L603" s="208"/>
      <c r="M603" s="207"/>
      <c r="N603" s="209"/>
      <c r="O603" s="209"/>
      <c r="P603" s="209"/>
      <c r="Q603" s="209"/>
      <c r="R603" s="209"/>
      <c r="S603" s="209"/>
      <c r="T603" s="209"/>
      <c r="U603" s="209"/>
    </row>
    <row r="604" spans="1:21" s="143" customFormat="1" ht="15" x14ac:dyDescent="0.25">
      <c r="A604" s="146" t="s">
        <v>107</v>
      </c>
      <c r="C604" s="144"/>
      <c r="D604" s="207"/>
      <c r="E604" s="208"/>
      <c r="F604" s="208"/>
      <c r="G604" s="208"/>
      <c r="H604" s="208"/>
      <c r="I604" s="208"/>
      <c r="J604" s="208"/>
      <c r="K604" s="208"/>
      <c r="L604" s="208"/>
      <c r="M604" s="207"/>
      <c r="N604" s="209"/>
      <c r="O604" s="209"/>
      <c r="P604" s="209"/>
      <c r="Q604" s="209"/>
      <c r="R604" s="209"/>
      <c r="S604" s="209"/>
      <c r="T604" s="209"/>
      <c r="U604" s="209"/>
    </row>
    <row r="605" spans="1:21" s="143" customFormat="1" x14ac:dyDescent="0.2">
      <c r="A605" s="149" t="s">
        <v>98</v>
      </c>
      <c r="C605" s="144"/>
      <c r="D605" s="207"/>
      <c r="E605" s="208"/>
      <c r="F605" s="208"/>
      <c r="G605" s="208"/>
      <c r="H605" s="208"/>
      <c r="I605" s="208"/>
      <c r="J605" s="208"/>
      <c r="K605" s="208"/>
      <c r="L605" s="208"/>
      <c r="M605" s="207"/>
      <c r="N605" s="209"/>
      <c r="O605" s="209"/>
      <c r="P605" s="209"/>
      <c r="Q605" s="209"/>
      <c r="R605" s="209"/>
      <c r="S605" s="209"/>
      <c r="T605" s="209"/>
      <c r="U605" s="209"/>
    </row>
    <row r="606" spans="1:21" x14ac:dyDescent="0.2">
      <c r="A606" s="13"/>
      <c r="B606"/>
      <c r="C606" s="136"/>
      <c r="D606" s="206"/>
      <c r="E606" s="201"/>
      <c r="F606" s="201"/>
      <c r="G606" s="201"/>
      <c r="H606" s="201"/>
      <c r="I606" s="201"/>
      <c r="J606" s="201"/>
      <c r="K606" s="201"/>
      <c r="L606" s="201"/>
      <c r="M606" s="206"/>
      <c r="N606" s="202"/>
      <c r="O606" s="202"/>
      <c r="P606" s="202"/>
      <c r="Q606" s="202"/>
      <c r="R606" s="202"/>
      <c r="S606" s="202"/>
      <c r="T606" s="202"/>
      <c r="U606" s="202"/>
    </row>
    <row r="607" spans="1:21" x14ac:dyDescent="0.2">
      <c r="A607" s="26"/>
      <c r="B607"/>
      <c r="C607" s="136"/>
      <c r="D607" s="206"/>
      <c r="E607" s="201"/>
      <c r="F607" s="201"/>
      <c r="G607" s="201"/>
      <c r="H607" s="201"/>
      <c r="I607" s="201"/>
      <c r="J607" s="201"/>
      <c r="K607" s="201"/>
      <c r="L607" s="201"/>
      <c r="M607" s="206"/>
      <c r="N607" s="202"/>
      <c r="O607" s="202"/>
      <c r="P607" s="202"/>
      <c r="Q607" s="202"/>
      <c r="R607" s="202"/>
      <c r="S607" s="202"/>
      <c r="T607" s="202"/>
      <c r="U607" s="202"/>
    </row>
    <row r="608" spans="1:21" x14ac:dyDescent="0.2">
      <c r="A608" s="121" t="s">
        <v>108</v>
      </c>
      <c r="B608"/>
      <c r="C608" s="136"/>
      <c r="D608" s="206"/>
      <c r="E608" s="201"/>
      <c r="F608" s="201"/>
      <c r="G608" s="201"/>
      <c r="H608" s="201"/>
      <c r="I608" s="201"/>
      <c r="J608" s="201"/>
      <c r="K608" s="201"/>
      <c r="L608" s="201"/>
      <c r="M608" s="206"/>
      <c r="N608" s="202"/>
      <c r="O608" s="202"/>
      <c r="P608" s="202"/>
      <c r="Q608" s="202"/>
      <c r="R608" s="202"/>
      <c r="S608" s="202"/>
      <c r="T608" s="202"/>
      <c r="U608" s="202"/>
    </row>
    <row r="609" spans="1:21" x14ac:dyDescent="0.2">
      <c r="A609" s="23" t="s">
        <v>109</v>
      </c>
      <c r="B609"/>
      <c r="C609" s="136"/>
      <c r="D609" s="206"/>
      <c r="E609" s="201"/>
      <c r="F609" s="201"/>
      <c r="G609" s="201"/>
      <c r="H609" s="201"/>
      <c r="I609" s="201"/>
      <c r="J609" s="201"/>
      <c r="K609" s="201"/>
      <c r="L609" s="201"/>
      <c r="M609" s="206"/>
      <c r="N609" s="202"/>
      <c r="O609" s="202"/>
      <c r="P609" s="202"/>
      <c r="Q609" s="202"/>
      <c r="R609" s="202"/>
      <c r="S609" s="202"/>
      <c r="T609" s="202"/>
      <c r="U609" s="202"/>
    </row>
    <row r="610" spans="1:21" x14ac:dyDescent="0.2">
      <c r="A610" s="20" t="s">
        <v>110</v>
      </c>
      <c r="B610" s="125" t="s">
        <v>244</v>
      </c>
      <c r="C610" s="133">
        <f>[1]!FAMEData($B$5&amp;B610,$B$1,$C$1, 0,"Quarterly", "Across", "No Heading", "Normal")</f>
        <v>965</v>
      </c>
      <c r="D610" s="200">
        <v>965</v>
      </c>
      <c r="E610" s="201">
        <v>978.33333333333337</v>
      </c>
      <c r="F610" s="201">
        <v>1031.6666666666667</v>
      </c>
      <c r="G610" s="201">
        <v>1105</v>
      </c>
      <c r="H610" s="201">
        <v>1158.3330000000001</v>
      </c>
      <c r="I610" s="201">
        <v>1215</v>
      </c>
      <c r="J610" s="201">
        <v>1248.058</v>
      </c>
      <c r="K610" s="201">
        <v>1237.874</v>
      </c>
      <c r="L610" s="201">
        <v>1227.9259999999999</v>
      </c>
      <c r="M610" s="200">
        <f>[1]!FAMEData("$eval_opt(""convert("&amp;$B$5&amp;B610&amp;", annual, discrete, average)"" , ""convert automatic off"")", $B$2, $C$2, 0,"annual", "Across", "No Heading", "Normal")</f>
        <v>971.66666666666674</v>
      </c>
      <c r="N610" s="202">
        <v>1021.25</v>
      </c>
      <c r="O610" s="202">
        <v>972.08333333333337</v>
      </c>
      <c r="P610" s="202">
        <v>1068.3332500000001</v>
      </c>
      <c r="Q610" s="202">
        <v>1232.2145</v>
      </c>
      <c r="R610" s="202">
        <v>1193.2527500000001</v>
      </c>
      <c r="S610" s="202">
        <v>1172.5287499999999</v>
      </c>
      <c r="T610" s="202">
        <v>1151.4880000000001</v>
      </c>
      <c r="U610" s="202">
        <v>1137.212</v>
      </c>
    </row>
    <row r="611" spans="1:21" x14ac:dyDescent="0.2">
      <c r="A611" s="49" t="s">
        <v>39</v>
      </c>
      <c r="B611"/>
      <c r="C611" s="136"/>
      <c r="D611" s="206">
        <f t="shared" ref="D611" si="1039">(D610/C610-1)*100</f>
        <v>0</v>
      </c>
      <c r="E611" s="204">
        <f t="shared" ref="E611" si="1040">(E610/D610-1)*100</f>
        <v>1.3816925734024155</v>
      </c>
      <c r="F611" s="204">
        <f t="shared" ref="F611" si="1041">(F610/E610-1)*100</f>
        <v>5.4514480408858645</v>
      </c>
      <c r="G611" s="204">
        <f t="shared" ref="G611" si="1042">(G610/F610-1)*100</f>
        <v>7.1082390953150165</v>
      </c>
      <c r="H611" s="204">
        <f t="shared" ref="H611" si="1043">(H610/G610-1)*100</f>
        <v>4.8265158371040728</v>
      </c>
      <c r="I611" s="204">
        <f t="shared" ref="I611" si="1044">(I610/H610-1)*100</f>
        <v>4.892116515716971</v>
      </c>
      <c r="J611" s="204">
        <f t="shared" ref="J611" si="1045">(J610/I610-1)*100</f>
        <v>2.7208230452674842</v>
      </c>
      <c r="K611" s="204">
        <f t="shared" ref="K611" si="1046">(K610/J610-1)*100</f>
        <v>-0.81598771851948415</v>
      </c>
      <c r="L611" s="204">
        <f t="shared" ref="L611" si="1047">(L610/K610-1)*100</f>
        <v>-0.80363591124783529</v>
      </c>
      <c r="M611" s="206"/>
      <c r="N611" s="204">
        <f t="shared" ref="N611" si="1048">(N610/M610-1)*100</f>
        <v>5.102915951972542</v>
      </c>
      <c r="O611" s="204">
        <f t="shared" ref="O611" si="1049">(O610/N610-1)*100</f>
        <v>-4.8143614851081207</v>
      </c>
      <c r="P611" s="204">
        <f t="shared" ref="P611" si="1050">(P610/O610-1)*100</f>
        <v>9.9014059151307343</v>
      </c>
      <c r="Q611" s="204">
        <f t="shared" ref="Q611" si="1051">(Q610/P610-1)*100</f>
        <v>15.339899792503875</v>
      </c>
      <c r="R611" s="204">
        <f t="shared" ref="R611" si="1052">(R610/Q610-1)*100</f>
        <v>-3.161929193334434</v>
      </c>
      <c r="S611" s="204">
        <f t="shared" ref="S611" si="1053">(S610/R610-1)*100</f>
        <v>-1.7367653248651749</v>
      </c>
      <c r="T611" s="204">
        <f t="shared" ref="T611" si="1054">(T610/S610-1)*100</f>
        <v>-1.794476254846622</v>
      </c>
      <c r="U611" s="204">
        <f t="shared" ref="U611" si="1055">(U610/T610-1)*100</f>
        <v>-1.2397871276122796</v>
      </c>
    </row>
    <row r="612" spans="1:21" x14ac:dyDescent="0.2">
      <c r="A612" s="49" t="s">
        <v>1897</v>
      </c>
      <c r="B612" s="125" t="s">
        <v>245</v>
      </c>
      <c r="C612" s="133">
        <f>[1]!FAMEData($B$5&amp;B612,$B$1,$C$1, 0,"Quarterly", "Across", "No Heading", "Normal")</f>
        <v>967.46895713763558</v>
      </c>
      <c r="D612" s="200">
        <v>957.03882131348973</v>
      </c>
      <c r="E612" s="201">
        <v>939.2430891301899</v>
      </c>
      <c r="F612" s="201">
        <v>967.12451755238737</v>
      </c>
      <c r="G612" s="201">
        <v>1025.7628024728147</v>
      </c>
      <c r="H612" s="201">
        <v>1069.9611786144851</v>
      </c>
      <c r="I612" s="201">
        <v>1127.9877200659691</v>
      </c>
      <c r="J612" s="201">
        <v>1157.522430298749</v>
      </c>
      <c r="K612" s="201">
        <v>1144.3759618403444</v>
      </c>
      <c r="L612" s="201">
        <v>1134.0470445301376</v>
      </c>
      <c r="M612" s="200">
        <f>[1]!FAMEData("$eval_opt(""convert("&amp;$B$5&amp;B612&amp;", annual, discrete, average)"" , ""convert automatic off"")", $B$2, $C$2, 0,"annual", "Across", "No Heading", "Normal")</f>
        <v>966.2328173471243</v>
      </c>
      <c r="N612" s="202">
        <v>1007.641872892191</v>
      </c>
      <c r="O612" s="202">
        <v>972.19386031044303</v>
      </c>
      <c r="P612" s="202">
        <v>1000.5228969424693</v>
      </c>
      <c r="Q612" s="202">
        <v>1140.9832891838</v>
      </c>
      <c r="R612" s="202">
        <v>1087.5643150127007</v>
      </c>
      <c r="S612" s="202">
        <v>1050.4147964048875</v>
      </c>
      <c r="T612" s="202">
        <v>1019.8053869050906</v>
      </c>
      <c r="U612" s="202">
        <v>1010.3881460343913</v>
      </c>
    </row>
    <row r="613" spans="1:21" x14ac:dyDescent="0.2">
      <c r="A613" s="20"/>
      <c r="B613"/>
      <c r="C613" s="136"/>
      <c r="D613" s="206"/>
      <c r="E613" s="201"/>
      <c r="F613" s="201"/>
      <c r="G613" s="201"/>
      <c r="H613" s="201"/>
      <c r="I613" s="201"/>
      <c r="J613" s="201"/>
      <c r="K613" s="201"/>
      <c r="L613" s="201"/>
      <c r="M613" s="206"/>
      <c r="N613" s="202"/>
      <c r="O613" s="202"/>
      <c r="P613" s="202"/>
      <c r="Q613" s="202"/>
      <c r="R613" s="202"/>
      <c r="S613" s="202"/>
      <c r="T613" s="202"/>
      <c r="U613" s="202"/>
    </row>
    <row r="614" spans="1:21" x14ac:dyDescent="0.2">
      <c r="A614" s="20" t="s">
        <v>111</v>
      </c>
      <c r="B614" s="125" t="s">
        <v>246</v>
      </c>
      <c r="C614" s="133">
        <f>[1]!FAMEData($B$5&amp;B614,$B$1,$C$1, 0,"Quarterly", "Across", "No Heading", "Normal")</f>
        <v>830</v>
      </c>
      <c r="D614" s="200">
        <v>830</v>
      </c>
      <c r="E614" s="201">
        <v>843.33333333333337</v>
      </c>
      <c r="F614" s="201">
        <v>896.66666666666663</v>
      </c>
      <c r="G614" s="201">
        <v>970</v>
      </c>
      <c r="H614" s="201">
        <v>1023.333</v>
      </c>
      <c r="I614" s="201">
        <v>1080</v>
      </c>
      <c r="J614" s="201">
        <v>1115</v>
      </c>
      <c r="K614" s="201">
        <v>1105</v>
      </c>
      <c r="L614" s="201">
        <v>1095</v>
      </c>
      <c r="M614" s="200">
        <f>[1]!FAMEData("$eval_opt(""convert("&amp;$B$5&amp;B614&amp;", annual, discrete, average)"" , ""convert automatic off"")", $B$2, $C$2, 0,"annual", "Across", "No Heading", "Normal")</f>
        <v>846.66666666666674</v>
      </c>
      <c r="N614" s="202">
        <v>888.33333333333337</v>
      </c>
      <c r="O614" s="202">
        <v>837.08333333333337</v>
      </c>
      <c r="P614" s="202">
        <v>933.33325000000002</v>
      </c>
      <c r="Q614" s="202">
        <v>1098.75</v>
      </c>
      <c r="R614" s="202">
        <v>1058.7570000000001</v>
      </c>
      <c r="S614" s="202">
        <v>1037.45425</v>
      </c>
      <c r="T614" s="202">
        <v>1016.40125</v>
      </c>
      <c r="U614" s="202">
        <v>1002.4557</v>
      </c>
    </row>
    <row r="615" spans="1:21" x14ac:dyDescent="0.2">
      <c r="A615" s="49" t="s">
        <v>39</v>
      </c>
      <c r="B615"/>
      <c r="C615" s="136"/>
      <c r="D615" s="206">
        <f t="shared" ref="D615" si="1056">(D614/C614-1)*100</f>
        <v>0</v>
      </c>
      <c r="E615" s="204">
        <f t="shared" ref="E615" si="1057">(E614/D614-1)*100</f>
        <v>1.6064257028112428</v>
      </c>
      <c r="F615" s="204">
        <f t="shared" ref="F615" si="1058">(F614/E614-1)*100</f>
        <v>6.3241106719367446</v>
      </c>
      <c r="G615" s="204">
        <f t="shared" ref="G615" si="1059">(G614/F614-1)*100</f>
        <v>8.1784386617100413</v>
      </c>
      <c r="H615" s="204">
        <f t="shared" ref="H615" si="1060">(H614/G614-1)*100</f>
        <v>5.4982474226804134</v>
      </c>
      <c r="I615" s="204">
        <f t="shared" ref="I615" si="1061">(I614/H614-1)*100</f>
        <v>5.5374936604213998</v>
      </c>
      <c r="J615" s="204">
        <f t="shared" ref="J615" si="1062">(J614/I614-1)*100</f>
        <v>3.240740740740744</v>
      </c>
      <c r="K615" s="204">
        <f t="shared" ref="K615" si="1063">(K614/J614-1)*100</f>
        <v>-0.89686098654708779</v>
      </c>
      <c r="L615" s="204">
        <f t="shared" ref="L615" si="1064">(L614/K614-1)*100</f>
        <v>-0.90497737556560764</v>
      </c>
      <c r="M615" s="206"/>
      <c r="N615" s="204">
        <f t="shared" ref="N615" si="1065">(N614/M614-1)*100</f>
        <v>4.9212598425196763</v>
      </c>
      <c r="O615" s="204">
        <f t="shared" ref="O615" si="1066">(O614/N614-1)*100</f>
        <v>-5.7692307692307709</v>
      </c>
      <c r="P615" s="204">
        <f t="shared" ref="P615" si="1067">(P614/O614-1)*100</f>
        <v>11.498247884519653</v>
      </c>
      <c r="Q615" s="204">
        <f t="shared" ref="Q615" si="1068">(Q614/P614-1)*100</f>
        <v>17.723224796716508</v>
      </c>
      <c r="R615" s="204">
        <f t="shared" ref="R615" si="1069">(R614/Q614-1)*100</f>
        <v>-3.6398634812286668</v>
      </c>
      <c r="S615" s="204">
        <f t="shared" ref="S615" si="1070">(S614/R614-1)*100</f>
        <v>-2.0120528128739656</v>
      </c>
      <c r="T615" s="204">
        <f t="shared" ref="T615" si="1071">(T614/S614-1)*100</f>
        <v>-2.0292943038211053</v>
      </c>
      <c r="U615" s="204">
        <f t="shared" ref="U615" si="1072">(U614/T614-1)*100</f>
        <v>-1.3720516380710923</v>
      </c>
    </row>
    <row r="616" spans="1:21" x14ac:dyDescent="0.2">
      <c r="A616" s="49" t="s">
        <v>1897</v>
      </c>
      <c r="B616" s="125" t="s">
        <v>247</v>
      </c>
      <c r="C616" s="133">
        <f>[1]!FAMEData($B$5&amp;B616,$B$1,$C$1, 0,"Quarterly", "Across", "No Heading", "Normal")</f>
        <v>832.12355898884709</v>
      </c>
      <c r="D616" s="200">
        <v>823.1525613369912</v>
      </c>
      <c r="E616" s="201">
        <v>809.63714327065782</v>
      </c>
      <c r="F616" s="201">
        <v>840.57025919738987</v>
      </c>
      <c r="G616" s="201">
        <v>900.44336506663365</v>
      </c>
      <c r="H616" s="201">
        <v>945.26063126501333</v>
      </c>
      <c r="I616" s="201">
        <v>1002.6557511697503</v>
      </c>
      <c r="J616" s="201">
        <v>1034.1166113939457</v>
      </c>
      <c r="K616" s="201">
        <v>1021.5380869406583</v>
      </c>
      <c r="L616" s="201">
        <v>1011.2836716223134</v>
      </c>
      <c r="M616" s="200">
        <f>[1]!FAMEData("$eval_opt(""convert("&amp;$B$5&amp;B616&amp;", annual, discrete, average)"" , ""convert automatic off"")", $B$2, $C$2, 0,"annual", "Across", "No Heading", "Normal")</f>
        <v>841.90453018075107</v>
      </c>
      <c r="N616" s="202">
        <v>876.52023239989217</v>
      </c>
      <c r="O616" s="202">
        <v>837.17532310038996</v>
      </c>
      <c r="P616" s="202">
        <v>873.97784969992369</v>
      </c>
      <c r="Q616" s="202">
        <v>1017.3985302816669</v>
      </c>
      <c r="R616" s="202">
        <v>964.98730561559591</v>
      </c>
      <c r="S616" s="202">
        <v>929.41005599965433</v>
      </c>
      <c r="T616" s="202">
        <v>900.16738630488521</v>
      </c>
      <c r="U616" s="202">
        <v>890.66192796046619</v>
      </c>
    </row>
    <row r="617" spans="1:21" x14ac:dyDescent="0.2">
      <c r="A617" s="20"/>
      <c r="B617"/>
      <c r="C617" s="136"/>
      <c r="D617" s="206"/>
      <c r="E617" s="201"/>
      <c r="F617" s="201"/>
      <c r="G617" s="201"/>
      <c r="H617" s="201"/>
      <c r="I617" s="201"/>
      <c r="J617" s="201"/>
      <c r="K617" s="201"/>
      <c r="L617" s="201"/>
      <c r="M617" s="206"/>
      <c r="N617" s="202"/>
      <c r="O617" s="202"/>
      <c r="P617" s="202"/>
      <c r="Q617" s="202"/>
      <c r="R617" s="202"/>
      <c r="S617" s="202"/>
      <c r="T617" s="202"/>
      <c r="U617" s="202"/>
    </row>
    <row r="618" spans="1:21" x14ac:dyDescent="0.2">
      <c r="A618" s="23" t="s">
        <v>136</v>
      </c>
      <c r="B618"/>
      <c r="C618" s="136"/>
      <c r="D618" s="206"/>
      <c r="E618" s="201"/>
      <c r="F618" s="201"/>
      <c r="G618" s="201"/>
      <c r="H618" s="201"/>
      <c r="I618" s="201"/>
      <c r="J618" s="201"/>
      <c r="K618" s="201"/>
      <c r="L618" s="201"/>
      <c r="M618" s="206"/>
      <c r="N618" s="202"/>
      <c r="O618" s="202"/>
      <c r="P618" s="202"/>
      <c r="Q618" s="202"/>
      <c r="R618" s="202"/>
      <c r="S618" s="202"/>
      <c r="T618" s="202"/>
      <c r="U618" s="202"/>
    </row>
    <row r="619" spans="1:21" x14ac:dyDescent="0.2">
      <c r="A619" s="20" t="s">
        <v>87</v>
      </c>
      <c r="B619" s="125" t="s">
        <v>248</v>
      </c>
      <c r="C619" s="133">
        <f>[1]!FAMEData($B$5&amp;B619,$B$1,$C$1, 0,"Quarterly", "Across", "No Heading", "Normal")</f>
        <v>920</v>
      </c>
      <c r="D619" s="200">
        <v>920</v>
      </c>
      <c r="E619" s="201">
        <v>933.33333333333337</v>
      </c>
      <c r="F619" s="201">
        <v>986.66666666666663</v>
      </c>
      <c r="G619" s="201">
        <v>1063.3333333333333</v>
      </c>
      <c r="H619" s="201">
        <v>1123.3330000000001</v>
      </c>
      <c r="I619" s="201">
        <v>1180</v>
      </c>
      <c r="J619" s="201">
        <v>1217.8</v>
      </c>
      <c r="K619" s="201">
        <v>1207</v>
      </c>
      <c r="L619" s="201">
        <v>1196.2</v>
      </c>
      <c r="M619" s="200">
        <f>[1]!FAMEData("$eval_opt(""convert("&amp;$B$5&amp;B619&amp;", annual, discrete, average)"" , ""convert automatic off"")", $B$2, $C$2, 0,"annual", "Across", "No Heading", "Normal")</f>
        <v>927.70833333333337</v>
      </c>
      <c r="N619" s="202">
        <v>975.75</v>
      </c>
      <c r="O619" s="202">
        <v>927.08333333333337</v>
      </c>
      <c r="P619" s="202">
        <v>1026.6665833333332</v>
      </c>
      <c r="Q619" s="202">
        <v>1200.25</v>
      </c>
      <c r="R619" s="202">
        <v>1157.0574999999999</v>
      </c>
      <c r="S619" s="202">
        <v>1134.0505000000001</v>
      </c>
      <c r="T619" s="202">
        <v>1111.3132499999999</v>
      </c>
      <c r="U619" s="202">
        <v>1096.2520000000002</v>
      </c>
    </row>
    <row r="620" spans="1:21" x14ac:dyDescent="0.2">
      <c r="A620" s="49" t="s">
        <v>39</v>
      </c>
      <c r="B620"/>
      <c r="C620" s="136"/>
      <c r="D620" s="206">
        <f t="shared" ref="D620" si="1073">(D619/C619-1)*100</f>
        <v>0</v>
      </c>
      <c r="E620" s="204">
        <f t="shared" ref="E620" si="1074">(E619/D619-1)*100</f>
        <v>1.449275362318847</v>
      </c>
      <c r="F620" s="204">
        <f t="shared" ref="F620" si="1075">(F619/E619-1)*100</f>
        <v>5.7142857142857162</v>
      </c>
      <c r="G620" s="204">
        <f t="shared" ref="G620" si="1076">(G619/F619-1)*100</f>
        <v>7.7702702702702631</v>
      </c>
      <c r="H620" s="204">
        <f t="shared" ref="H620" si="1077">(H619/G619-1)*100</f>
        <v>5.6426018808777512</v>
      </c>
      <c r="I620" s="204">
        <f t="shared" ref="I620" si="1078">(I619/H619-1)*100</f>
        <v>5.0445415562437868</v>
      </c>
      <c r="J620" s="204">
        <f t="shared" ref="J620" si="1079">(J619/I619-1)*100</f>
        <v>3.203389830508474</v>
      </c>
      <c r="K620" s="204">
        <f t="shared" ref="K620" si="1080">(K619/J619-1)*100</f>
        <v>-0.88684513056330738</v>
      </c>
      <c r="L620" s="204">
        <f t="shared" ref="L620" si="1081">(L619/K619-1)*100</f>
        <v>-0.89478044739021989</v>
      </c>
      <c r="M620" s="206"/>
      <c r="N620" s="204">
        <f t="shared" ref="N620" si="1082">(N619/M619-1)*100</f>
        <v>5.1785313271951461</v>
      </c>
      <c r="O620" s="204">
        <f t="shared" ref="O620" si="1083">(O619/N619-1)*100</f>
        <v>-4.9876163634810844</v>
      </c>
      <c r="P620" s="204">
        <f t="shared" ref="P620" si="1084">(P619/O619-1)*100</f>
        <v>10.741564044943797</v>
      </c>
      <c r="Q620" s="204">
        <f t="shared" ref="Q620" si="1085">(Q619/P619-1)*100</f>
        <v>16.907477021710825</v>
      </c>
      <c r="R620" s="204">
        <f t="shared" ref="R620" si="1086">(R619/Q619-1)*100</f>
        <v>-3.5986252863986712</v>
      </c>
      <c r="S620" s="204">
        <f t="shared" ref="S620" si="1087">(S619/R619-1)*100</f>
        <v>-1.9884059348822203</v>
      </c>
      <c r="T620" s="204">
        <f t="shared" ref="T620" si="1088">(T619/S619-1)*100</f>
        <v>-2.004959214779245</v>
      </c>
      <c r="U620" s="204">
        <f t="shared" ref="U620" si="1089">(U619/T619-1)*100</f>
        <v>-1.3552659432432557</v>
      </c>
    </row>
    <row r="621" spans="1:21" x14ac:dyDescent="0.2">
      <c r="A621" s="20" t="s">
        <v>1897</v>
      </c>
      <c r="B621" s="125" t="s">
        <v>249</v>
      </c>
      <c r="C621" s="133">
        <f>[1]!FAMEData($B$5&amp;B621,$B$1,$C$1, 0,"Quarterly", "Across", "No Heading", "Normal")</f>
        <v>922.35382442137279</v>
      </c>
      <c r="D621" s="200">
        <v>912.41006798799026</v>
      </c>
      <c r="E621" s="201">
        <v>896.04110717701258</v>
      </c>
      <c r="F621" s="201">
        <v>924.93976476738817</v>
      </c>
      <c r="G621" s="201">
        <v>987.08396376720304</v>
      </c>
      <c r="H621" s="201">
        <v>1037.6314070794367</v>
      </c>
      <c r="I621" s="201">
        <v>1095.4942466484308</v>
      </c>
      <c r="J621" s="201">
        <v>1129.4593805879344</v>
      </c>
      <c r="K621" s="201">
        <v>1115.8339103505652</v>
      </c>
      <c r="L621" s="201">
        <v>1104.7466009083209</v>
      </c>
      <c r="M621" s="200">
        <f>[1]!FAMEData("$eval_opt(""convert("&amp;$B$5&amp;B621&amp;", annual, discrete, average)"" , ""convert automatic off"")", $B$2, $C$2, 0,"annual", "Across", "No Heading", "Normal")</f>
        <v>922.51398048885585</v>
      </c>
      <c r="N621" s="202">
        <v>962.74566261513303</v>
      </c>
      <c r="O621" s="202">
        <v>927.18768124042538</v>
      </c>
      <c r="P621" s="202">
        <v>961.42406069776007</v>
      </c>
      <c r="Q621" s="202">
        <v>1111.3835346238129</v>
      </c>
      <c r="R621" s="202">
        <v>1054.5810694322822</v>
      </c>
      <c r="S621" s="202">
        <v>1015.9461744458074</v>
      </c>
      <c r="T621" s="202">
        <v>984.22527882553379</v>
      </c>
      <c r="U621" s="202">
        <v>973.99790785391406</v>
      </c>
    </row>
    <row r="622" spans="1:21" x14ac:dyDescent="0.2">
      <c r="A622" s="57"/>
      <c r="B622"/>
      <c r="C622" s="136"/>
      <c r="D622" s="206"/>
      <c r="E622" s="201"/>
      <c r="F622" s="201"/>
      <c r="G622" s="201"/>
      <c r="H622" s="201"/>
      <c r="I622" s="201"/>
      <c r="J622" s="201"/>
      <c r="K622" s="201"/>
      <c r="L622" s="201"/>
      <c r="M622" s="206"/>
      <c r="N622" s="202"/>
      <c r="O622" s="202"/>
      <c r="P622" s="202"/>
      <c r="Q622" s="202"/>
      <c r="R622" s="202"/>
      <c r="S622" s="202"/>
      <c r="T622" s="202"/>
      <c r="U622" s="202"/>
    </row>
    <row r="623" spans="1:21" x14ac:dyDescent="0.2">
      <c r="A623" s="23" t="s">
        <v>112</v>
      </c>
      <c r="B623"/>
      <c r="C623" s="136"/>
      <c r="D623" s="206"/>
      <c r="E623" s="201"/>
      <c r="F623" s="201"/>
      <c r="G623" s="201"/>
      <c r="H623" s="201"/>
      <c r="I623" s="201"/>
      <c r="J623" s="201"/>
      <c r="K623" s="201"/>
      <c r="L623" s="201"/>
      <c r="M623" s="206"/>
      <c r="N623" s="202"/>
      <c r="O623" s="202"/>
      <c r="P623" s="202"/>
      <c r="Q623" s="202"/>
      <c r="R623" s="202"/>
      <c r="S623" s="202"/>
      <c r="T623" s="202"/>
      <c r="U623" s="202"/>
    </row>
    <row r="624" spans="1:21" x14ac:dyDescent="0.2">
      <c r="A624" s="20" t="s">
        <v>151</v>
      </c>
      <c r="B624"/>
      <c r="C624" s="136"/>
      <c r="D624" s="206"/>
      <c r="E624" s="201"/>
      <c r="F624" s="201"/>
      <c r="G624" s="201"/>
      <c r="H624" s="201"/>
      <c r="I624" s="201"/>
      <c r="J624" s="201"/>
      <c r="K624" s="201"/>
      <c r="L624" s="201"/>
      <c r="M624" s="206"/>
      <c r="N624" s="202"/>
      <c r="O624" s="202"/>
      <c r="P624" s="202"/>
      <c r="Q624" s="202"/>
      <c r="R624" s="202"/>
      <c r="S624" s="202"/>
      <c r="T624" s="202"/>
      <c r="U624" s="202"/>
    </row>
    <row r="625" spans="1:21" x14ac:dyDescent="0.2">
      <c r="A625" s="49" t="s">
        <v>57</v>
      </c>
      <c r="B625" s="125" t="s">
        <v>171</v>
      </c>
      <c r="C625" s="133">
        <f>[1]!FAMEData($B$5&amp;B625,$B$1,$C$1, 0,"Quarterly", "Across", "No Heading", "Normal")</f>
        <v>769.48645975521595</v>
      </c>
      <c r="D625" s="200">
        <v>776.82664127148905</v>
      </c>
      <c r="E625" s="201">
        <v>799.19705524811798</v>
      </c>
      <c r="F625" s="201">
        <v>825.21870434975301</v>
      </c>
      <c r="G625" s="201">
        <v>853.24692119332497</v>
      </c>
      <c r="H625" s="201">
        <v>858.96536924209897</v>
      </c>
      <c r="I625" s="201">
        <v>859.29223537420205</v>
      </c>
      <c r="J625" s="201">
        <v>858.45071321848604</v>
      </c>
      <c r="K625" s="201">
        <v>857.34738013036394</v>
      </c>
      <c r="L625" s="201">
        <v>854.41288982169499</v>
      </c>
      <c r="M625" s="200">
        <f>[1]!FAMEData("$eval_opt(""convert("&amp;$B$5&amp;B625&amp;", annual, discrete, average)"" , ""convert automatic off"")", $B$2, $C$2, 0,"annual", "Across", "No Heading", "Normal")</f>
        <v>771.84784517625303</v>
      </c>
      <c r="N625" s="202">
        <v>769.92192412562679</v>
      </c>
      <c r="O625" s="202">
        <v>760.7733051671562</v>
      </c>
      <c r="P625" s="202">
        <v>834.15701250832365</v>
      </c>
      <c r="Q625" s="202">
        <v>857.37580463618679</v>
      </c>
      <c r="R625" s="202">
        <v>855.28946527178937</v>
      </c>
      <c r="S625" s="202">
        <v>863.53207881497826</v>
      </c>
      <c r="T625" s="202">
        <v>875.83147760413874</v>
      </c>
      <c r="U625" s="202">
        <v>880.84821920515287</v>
      </c>
    </row>
    <row r="626" spans="1:21" x14ac:dyDescent="0.2">
      <c r="A626" s="77" t="s">
        <v>39</v>
      </c>
      <c r="B626"/>
      <c r="C626" s="136"/>
      <c r="D626" s="206">
        <f t="shared" ref="D626" si="1090">(D625/C625-1)*100</f>
        <v>0.95390652079936356</v>
      </c>
      <c r="E626" s="204">
        <f t="shared" ref="E626" si="1091">(E625/D625-1)*100</f>
        <v>2.8797176600449337</v>
      </c>
      <c r="F626" s="204">
        <f t="shared" ref="F626" si="1092">(F625/E625-1)*100</f>
        <v>3.2559740968460371</v>
      </c>
      <c r="G626" s="204">
        <f t="shared" ref="G626" si="1093">(G625/F625-1)*100</f>
        <v>3.3964592290303575</v>
      </c>
      <c r="H626" s="204">
        <f t="shared" ref="H626" si="1094">(H625/G625-1)*100</f>
        <v>0.67019849784824004</v>
      </c>
      <c r="I626" s="204">
        <f t="shared" ref="I626" si="1095">(I625/H625-1)*100</f>
        <v>3.8053470350196683E-2</v>
      </c>
      <c r="J626" s="204">
        <f t="shared" ref="J626" si="1096">(J625/I625-1)*100</f>
        <v>-9.7932009748646909E-2</v>
      </c>
      <c r="K626" s="204">
        <f t="shared" ref="K626" si="1097">(K625/J625-1)*100</f>
        <v>-0.12852608439051227</v>
      </c>
      <c r="L626" s="204">
        <f t="shared" ref="L626" si="1098">(L625/K625-1)*100</f>
        <v>-0.34227553226123808</v>
      </c>
      <c r="M626" s="206"/>
      <c r="N626" s="204">
        <f t="shared" ref="N626" si="1099">(N625/M625-1)*100</f>
        <v>-0.24952081717433128</v>
      </c>
      <c r="O626" s="204">
        <f t="shared" ref="O626" si="1100">(O625/N625-1)*100</f>
        <v>-1.1882528178243978</v>
      </c>
      <c r="P626" s="204">
        <f t="shared" ref="P626" si="1101">(P625/O625-1)*100</f>
        <v>9.6459361603183034</v>
      </c>
      <c r="Q626" s="204">
        <f t="shared" ref="Q626" si="1102">(Q625/P625-1)*100</f>
        <v>2.7835037984088595</v>
      </c>
      <c r="R626" s="204">
        <f t="shared" ref="R626" si="1103">(R625/Q625-1)*100</f>
        <v>-0.24334012612855505</v>
      </c>
      <c r="S626" s="204">
        <f t="shared" ref="S626" si="1104">(S625/R625-1)*100</f>
        <v>0.96372209384920637</v>
      </c>
      <c r="T626" s="204">
        <f t="shared" ref="T626" si="1105">(T625/S625-1)*100</f>
        <v>1.4243128994164245</v>
      </c>
      <c r="U626" s="204">
        <f t="shared" ref="U626" si="1106">(U625/T625-1)*100</f>
        <v>0.5727975905521987</v>
      </c>
    </row>
    <row r="627" spans="1:21" x14ac:dyDescent="0.2">
      <c r="A627" s="20"/>
      <c r="B627"/>
      <c r="C627" s="136"/>
      <c r="D627" s="206"/>
      <c r="E627" s="201"/>
      <c r="F627" s="201"/>
      <c r="G627" s="201"/>
      <c r="H627" s="201"/>
      <c r="I627" s="201"/>
      <c r="J627" s="201"/>
      <c r="K627" s="201"/>
      <c r="L627" s="201"/>
      <c r="M627" s="206"/>
      <c r="N627" s="202"/>
      <c r="O627" s="202"/>
      <c r="P627" s="202"/>
      <c r="Q627" s="202"/>
      <c r="R627" s="202"/>
      <c r="S627" s="202"/>
      <c r="T627" s="202"/>
      <c r="U627" s="202"/>
    </row>
    <row r="628" spans="1:21" x14ac:dyDescent="0.2">
      <c r="A628" s="20" t="s">
        <v>102</v>
      </c>
      <c r="B628"/>
      <c r="C628" s="136"/>
      <c r="D628" s="206"/>
      <c r="E628" s="201"/>
      <c r="F628" s="201"/>
      <c r="G628" s="201"/>
      <c r="H628" s="201"/>
      <c r="I628" s="201"/>
      <c r="J628" s="201"/>
      <c r="K628" s="201"/>
      <c r="L628" s="201"/>
      <c r="M628" s="206"/>
      <c r="N628" s="202"/>
      <c r="O628" s="202"/>
      <c r="P628" s="202"/>
      <c r="Q628" s="202"/>
      <c r="R628" s="202"/>
      <c r="S628" s="202"/>
      <c r="T628" s="202"/>
      <c r="U628" s="202"/>
    </row>
    <row r="629" spans="1:21" x14ac:dyDescent="0.2">
      <c r="A629" s="49" t="s">
        <v>57</v>
      </c>
      <c r="B629" s="125" t="s">
        <v>174</v>
      </c>
      <c r="C629" s="133">
        <f>[1]!FAMEData($B$5&amp;B629,$B$1,$C$1, 0,"Quarterly", "Across", "No Heading", "Normal")</f>
        <v>672.66</v>
      </c>
      <c r="D629" s="200">
        <v>679.8</v>
      </c>
      <c r="E629" s="201">
        <v>702.75</v>
      </c>
      <c r="F629" s="201">
        <v>727.64388527439701</v>
      </c>
      <c r="G629" s="201">
        <v>754.68918293999502</v>
      </c>
      <c r="H629" s="201">
        <v>759.76693288718002</v>
      </c>
      <c r="I629" s="201">
        <v>760.03954206965898</v>
      </c>
      <c r="J629" s="201">
        <v>759.39790885750404</v>
      </c>
      <c r="K629" s="201">
        <v>758.52105341235904</v>
      </c>
      <c r="L629" s="201">
        <v>755.86979464674596</v>
      </c>
      <c r="M629" s="200">
        <f>[1]!FAMEData("$eval_opt(""convert("&amp;$B$5&amp;B629&amp;", annual, discrete, average)"" , ""convert automatic off"")", $B$2, $C$2, 0,"annual", "Across", "No Heading", "Normal")</f>
        <v>675.7</v>
      </c>
      <c r="N629" s="202">
        <v>672.48500000000001</v>
      </c>
      <c r="O629" s="202">
        <v>664.82999999999993</v>
      </c>
      <c r="P629" s="202">
        <v>736.21250027539304</v>
      </c>
      <c r="Q629" s="202">
        <v>758.45707474656695</v>
      </c>
      <c r="R629" s="202">
        <v>757.02686465470038</v>
      </c>
      <c r="S629" s="202">
        <v>765.45173592642652</v>
      </c>
      <c r="T629" s="202">
        <v>777.93741927309839</v>
      </c>
      <c r="U629" s="202">
        <v>782.81628710648715</v>
      </c>
    </row>
    <row r="630" spans="1:21" x14ac:dyDescent="0.2">
      <c r="A630" s="77" t="s">
        <v>39</v>
      </c>
      <c r="B630"/>
      <c r="C630" s="136"/>
      <c r="D630" s="206">
        <f t="shared" ref="D630" si="1107">(D629/C629-1)*100</f>
        <v>1.0614574971010704</v>
      </c>
      <c r="E630" s="204">
        <f t="shared" ref="E630" si="1108">(E629/D629-1)*100</f>
        <v>3.3759929390997367</v>
      </c>
      <c r="F630" s="204">
        <f t="shared" ref="F630" si="1109">(F629/E629-1)*100</f>
        <v>3.5423529383702634</v>
      </c>
      <c r="G630" s="204">
        <f t="shared" ref="G630" si="1110">(G629/F629-1)*100</f>
        <v>3.7168315728234536</v>
      </c>
      <c r="H630" s="204">
        <f t="shared" ref="H630" si="1111">(H629/G629-1)*100</f>
        <v>0.67282664995991226</v>
      </c>
      <c r="I630" s="204">
        <f t="shared" ref="I630" si="1112">(I629/H629-1)*100</f>
        <v>3.5880632688645164E-2</v>
      </c>
      <c r="J630" s="204">
        <f t="shared" ref="J630" si="1113">(J629/I629-1)*100</f>
        <v>-8.4421030306880418E-2</v>
      </c>
      <c r="K630" s="204">
        <f t="shared" ref="K630" si="1114">(K629/J629-1)*100</f>
        <v>-0.11546719248466397</v>
      </c>
      <c r="L630" s="204">
        <f t="shared" ref="L630" si="1115">(L629/K629-1)*100</f>
        <v>-0.34953001682496154</v>
      </c>
      <c r="M630" s="206"/>
      <c r="N630" s="204">
        <f t="shared" ref="N630" si="1116">(N629/M629-1)*100</f>
        <v>-0.47580287109664221</v>
      </c>
      <c r="O630" s="204">
        <f t="shared" ref="O630" si="1117">(O629/N629-1)*100</f>
        <v>-1.1383153527588119</v>
      </c>
      <c r="P630" s="204">
        <f t="shared" ref="P630" si="1118">(P629/O629-1)*100</f>
        <v>10.736955353307319</v>
      </c>
      <c r="Q630" s="204">
        <f t="shared" ref="Q630" si="1119">(Q629/P629-1)*100</f>
        <v>3.0214882880762017</v>
      </c>
      <c r="R630" s="204">
        <f t="shared" ref="R630" si="1120">(R629/Q629-1)*100</f>
        <v>-0.18856836325832349</v>
      </c>
      <c r="S630" s="204">
        <f t="shared" ref="S630" si="1121">(S629/R629-1)*100</f>
        <v>1.1128893392137407</v>
      </c>
      <c r="T630" s="204">
        <f t="shared" ref="T630" si="1122">(T629/S629-1)*100</f>
        <v>1.6311522674333556</v>
      </c>
      <c r="U630" s="204">
        <f t="shared" ref="U630" si="1123">(U629/T629-1)*100</f>
        <v>0.62715428163200304</v>
      </c>
    </row>
    <row r="631" spans="1:21" x14ac:dyDescent="0.2">
      <c r="A631" s="23"/>
      <c r="B631"/>
      <c r="C631" s="136"/>
      <c r="D631" s="206"/>
      <c r="E631" s="201"/>
      <c r="F631" s="201"/>
      <c r="G631" s="201"/>
      <c r="H631" s="201"/>
      <c r="I631" s="201"/>
      <c r="J631" s="201"/>
      <c r="K631" s="201"/>
      <c r="L631" s="201"/>
      <c r="M631" s="206"/>
      <c r="N631" s="202"/>
      <c r="O631" s="202"/>
      <c r="P631" s="202"/>
      <c r="Q631" s="202"/>
      <c r="R631" s="202"/>
      <c r="S631" s="202"/>
      <c r="T631" s="202"/>
      <c r="U631" s="202"/>
    </row>
    <row r="632" spans="1:21" x14ac:dyDescent="0.2">
      <c r="A632" s="121" t="s">
        <v>113</v>
      </c>
      <c r="B632"/>
      <c r="C632" s="136"/>
      <c r="D632" s="206"/>
      <c r="E632" s="201"/>
      <c r="F632" s="201"/>
      <c r="G632" s="201"/>
      <c r="H632" s="201"/>
      <c r="I632" s="201"/>
      <c r="J632" s="201"/>
      <c r="K632" s="201"/>
      <c r="L632" s="201"/>
      <c r="M632" s="206"/>
      <c r="N632" s="202"/>
      <c r="O632" s="202"/>
      <c r="P632" s="202"/>
      <c r="Q632" s="202"/>
      <c r="R632" s="202"/>
      <c r="S632" s="202"/>
      <c r="T632" s="202"/>
      <c r="U632" s="202"/>
    </row>
    <row r="633" spans="1:21" x14ac:dyDescent="0.2">
      <c r="A633" s="23" t="s">
        <v>114</v>
      </c>
      <c r="B633"/>
      <c r="C633" s="136"/>
      <c r="D633" s="206"/>
      <c r="E633" s="201"/>
      <c r="F633" s="201"/>
      <c r="G633" s="201"/>
      <c r="H633" s="201"/>
      <c r="I633" s="201"/>
      <c r="J633" s="201"/>
      <c r="K633" s="201"/>
      <c r="L633" s="201"/>
      <c r="M633" s="206"/>
      <c r="N633" s="202"/>
      <c r="O633" s="202"/>
      <c r="P633" s="202"/>
      <c r="Q633" s="202"/>
      <c r="R633" s="202"/>
      <c r="S633" s="202"/>
      <c r="T633" s="202"/>
      <c r="U633" s="202"/>
    </row>
    <row r="634" spans="1:21" x14ac:dyDescent="0.2">
      <c r="A634" s="20" t="s">
        <v>87</v>
      </c>
      <c r="B634" s="140" t="s">
        <v>444</v>
      </c>
      <c r="C634" s="133">
        <f>[1]!FAMEData($B$5&amp;B634,$B$1,$C$1, 0,"Quarterly", "Across", "No Heading", "Normal")</f>
        <v>1430</v>
      </c>
      <c r="D634" s="200">
        <v>1430</v>
      </c>
      <c r="E634" s="201">
        <v>1443.3333333333333</v>
      </c>
      <c r="F634" s="201">
        <v>1500</v>
      </c>
      <c r="G634" s="201">
        <v>1556.6666666666667</v>
      </c>
      <c r="H634" s="201">
        <v>1603.3330000000001</v>
      </c>
      <c r="I634" s="201">
        <v>1660.0060000000001</v>
      </c>
      <c r="J634" s="201">
        <v>1700.998</v>
      </c>
      <c r="K634" s="201">
        <v>1690.4269999999999</v>
      </c>
      <c r="L634" s="201">
        <v>1680.5229999999999</v>
      </c>
      <c r="M634" s="200">
        <f>[1]!FAMEData("$eval_opt(""convert("&amp;$B$5&amp;B634&amp;", annual, discrete, average)"" , ""convert automatic off"")", $B$2, $C$2, 0,"annual", "Across", "No Heading", "Normal")</f>
        <v>1436.0833333333333</v>
      </c>
      <c r="N634" s="202">
        <v>1485</v>
      </c>
      <c r="O634" s="202">
        <v>1437.0833333333333</v>
      </c>
      <c r="P634" s="202">
        <v>1525.8332500000001</v>
      </c>
      <c r="Q634" s="202">
        <v>1682.9884999999999</v>
      </c>
      <c r="R634" s="202">
        <v>1649.8670000000002</v>
      </c>
      <c r="S634" s="202">
        <v>1592.6660000000002</v>
      </c>
      <c r="T634" s="202">
        <v>1555.2179999999998</v>
      </c>
      <c r="U634" s="202">
        <v>1528.4892499999999</v>
      </c>
    </row>
    <row r="635" spans="1:21" x14ac:dyDescent="0.2">
      <c r="A635" s="49" t="s">
        <v>39</v>
      </c>
      <c r="B635"/>
      <c r="C635" s="136"/>
      <c r="D635" s="206">
        <f t="shared" ref="D635" si="1124">(D634/C634-1)*100</f>
        <v>0</v>
      </c>
      <c r="E635" s="204">
        <f t="shared" ref="E635" si="1125">(E634/D634-1)*100</f>
        <v>0.93240093240092303</v>
      </c>
      <c r="F635" s="204">
        <f t="shared" ref="F635" si="1126">(F634/E634-1)*100</f>
        <v>3.9260969976905313</v>
      </c>
      <c r="G635" s="204">
        <f t="shared" ref="G635" si="1127">(G634/F634-1)*100</f>
        <v>3.777777777777791</v>
      </c>
      <c r="H635" s="204">
        <f t="shared" ref="H635" si="1128">(H634/G634-1)*100</f>
        <v>2.997837259100633</v>
      </c>
      <c r="I635" s="204">
        <f t="shared" ref="I635" si="1129">(I634/H634-1)*100</f>
        <v>3.5346992795632692</v>
      </c>
      <c r="J635" s="204">
        <f t="shared" ref="J635" si="1130">(J634/I634-1)*100</f>
        <v>2.4693886648602392</v>
      </c>
      <c r="K635" s="204">
        <f t="shared" ref="K635" si="1131">(K634/J634-1)*100</f>
        <v>-0.62145869660047426</v>
      </c>
      <c r="L635" s="204">
        <f t="shared" ref="L635" si="1132">(L634/K634-1)*100</f>
        <v>-0.58588747103542893</v>
      </c>
      <c r="M635" s="206"/>
      <c r="N635" s="204">
        <f t="shared" ref="N635" si="1133">(N634/M634-1)*100</f>
        <v>3.4062554401439238</v>
      </c>
      <c r="O635" s="204">
        <f t="shared" ref="O635" si="1134">(O634/N634-1)*100</f>
        <v>-3.2267115600449037</v>
      </c>
      <c r="P635" s="204">
        <f t="shared" ref="P635" si="1135">(P634/O634-1)*100</f>
        <v>6.1756973035662632</v>
      </c>
      <c r="Q635" s="204">
        <f t="shared" ref="Q635" si="1136">(Q634/P634-1)*100</f>
        <v>10.299634642252009</v>
      </c>
      <c r="R635" s="204">
        <f t="shared" ref="R635" si="1137">(R634/Q634-1)*100</f>
        <v>-1.9680170125939478</v>
      </c>
      <c r="S635" s="204">
        <f t="shared" ref="S635" si="1138">(S634/R634-1)*100</f>
        <v>-3.4670067344822364</v>
      </c>
      <c r="T635" s="204">
        <f t="shared" ref="T635" si="1139">(T634/S634-1)*100</f>
        <v>-2.3512776690153725</v>
      </c>
      <c r="U635" s="204">
        <f t="shared" ref="U635" si="1140">(U634/T634-1)*100</f>
        <v>-1.7186497327062789</v>
      </c>
    </row>
    <row r="636" spans="1:21" x14ac:dyDescent="0.2">
      <c r="A636" s="20" t="s">
        <v>1897</v>
      </c>
      <c r="B636" s="140" t="s">
        <v>445</v>
      </c>
      <c r="C636" s="133">
        <f>[1]!FAMEData($B$5&amp;B636,$B$1,$C$1, 0,"Quarterly", "Across", "No Heading", "Normal")</f>
        <v>1433.6586618723511</v>
      </c>
      <c r="D636" s="200">
        <v>1418.2026056769848</v>
      </c>
      <c r="E636" s="201">
        <v>1385.6635693130229</v>
      </c>
      <c r="F636" s="201">
        <v>1406.1584261666374</v>
      </c>
      <c r="G636" s="201">
        <v>1445.0414140416424</v>
      </c>
      <c r="H636" s="201">
        <v>1481.011130988669</v>
      </c>
      <c r="I636" s="201">
        <v>1541.1245952558265</v>
      </c>
      <c r="J636" s="201">
        <v>1577.6056392357659</v>
      </c>
      <c r="K636" s="201">
        <v>1562.7471164641051</v>
      </c>
      <c r="L636" s="201">
        <v>1552.0415248271643</v>
      </c>
      <c r="M636" s="200">
        <f>[1]!FAMEData("$eval_opt(""convert("&amp;$B$5&amp;B636&amp;", annual, discrete, average)"" , ""convert automatic off"")", $B$2, $C$2, 0,"annual", "Across", "No Heading", "Normal")</f>
        <v>1428.1634501629517</v>
      </c>
      <c r="N636" s="202">
        <v>1465.1819777839594</v>
      </c>
      <c r="O636" s="202">
        <v>1437.2577107006259</v>
      </c>
      <c r="P636" s="202">
        <v>1429.4686351274929</v>
      </c>
      <c r="Q636" s="202">
        <v>1558.3797189457155</v>
      </c>
      <c r="R636" s="202">
        <v>1503.7233248689754</v>
      </c>
      <c r="S636" s="202">
        <v>1426.8196699105943</v>
      </c>
      <c r="T636" s="202">
        <v>1377.3677298116527</v>
      </c>
      <c r="U636" s="202">
        <v>1358.0435856782281</v>
      </c>
    </row>
    <row r="637" spans="1:21" x14ac:dyDescent="0.2">
      <c r="A637" s="23"/>
      <c r="B637"/>
      <c r="C637" s="136"/>
      <c r="D637" s="206"/>
      <c r="E637" s="201"/>
      <c r="F637" s="201"/>
      <c r="G637" s="201"/>
      <c r="H637" s="201"/>
      <c r="I637" s="201"/>
      <c r="J637" s="201"/>
      <c r="K637" s="201"/>
      <c r="L637" s="201"/>
      <c r="M637" s="206"/>
      <c r="N637" s="202"/>
      <c r="O637" s="202"/>
      <c r="P637" s="202"/>
      <c r="Q637" s="202"/>
      <c r="R637" s="202"/>
      <c r="S637" s="202"/>
      <c r="T637" s="202"/>
      <c r="U637" s="202"/>
    </row>
    <row r="638" spans="1:21" x14ac:dyDescent="0.2">
      <c r="A638" s="23" t="s">
        <v>115</v>
      </c>
      <c r="B638"/>
      <c r="C638" s="136"/>
      <c r="D638" s="206"/>
      <c r="E638" s="201"/>
      <c r="F638" s="201"/>
      <c r="G638" s="201"/>
      <c r="H638" s="201"/>
      <c r="I638" s="201"/>
      <c r="J638" s="201"/>
      <c r="K638" s="201"/>
      <c r="L638" s="201"/>
      <c r="M638" s="206"/>
      <c r="N638" s="202"/>
      <c r="O638" s="202"/>
      <c r="P638" s="202"/>
      <c r="Q638" s="202"/>
      <c r="R638" s="202"/>
      <c r="S638" s="202"/>
      <c r="T638" s="202"/>
      <c r="U638" s="202"/>
    </row>
    <row r="639" spans="1:21" x14ac:dyDescent="0.2">
      <c r="A639" s="20" t="s">
        <v>87</v>
      </c>
      <c r="B639" s="125" t="s">
        <v>250</v>
      </c>
      <c r="C639" s="133">
        <f>[1]!FAMEData($B$5&amp;B639,$B$1,$C$1, 0,"Quarterly", "Across", "No Heading", "Normal")</f>
        <v>1153</v>
      </c>
      <c r="D639" s="200">
        <v>1153</v>
      </c>
      <c r="E639" s="201">
        <v>1166.3333333333333</v>
      </c>
      <c r="F639" s="201">
        <v>1235.8333333333333</v>
      </c>
      <c r="G639" s="201">
        <v>1319.1666666666667</v>
      </c>
      <c r="H639" s="201">
        <v>1365.8330000000001</v>
      </c>
      <c r="I639" s="201">
        <v>1422.5060000000001</v>
      </c>
      <c r="J639" s="201">
        <v>1464.498</v>
      </c>
      <c r="K639" s="201">
        <v>1453.9269999999999</v>
      </c>
      <c r="L639" s="201">
        <v>1444.0229999999999</v>
      </c>
      <c r="M639" s="200">
        <f>[1]!FAMEData("$eval_opt(""convert("&amp;$B$5&amp;B639&amp;", annual, discrete, average)"" , ""convert automatic off"")", $B$2, $C$2, 0,"annual", "Across", "No Heading", "Normal")</f>
        <v>1158.75</v>
      </c>
      <c r="N639" s="202">
        <v>1208</v>
      </c>
      <c r="O639" s="202">
        <v>1160.0833333333333</v>
      </c>
      <c r="P639" s="202">
        <v>1271.7915833333332</v>
      </c>
      <c r="Q639" s="202">
        <v>1446.2384999999999</v>
      </c>
      <c r="R639" s="202">
        <v>1413.3670000000002</v>
      </c>
      <c r="S639" s="202">
        <v>1356.1660000000002</v>
      </c>
      <c r="T639" s="202">
        <v>1318.7179999999998</v>
      </c>
      <c r="U639" s="202">
        <v>1291.9892499999999</v>
      </c>
    </row>
    <row r="640" spans="1:21" x14ac:dyDescent="0.2">
      <c r="A640" s="49" t="s">
        <v>39</v>
      </c>
      <c r="B640"/>
      <c r="C640" s="136"/>
      <c r="D640" s="206">
        <f t="shared" ref="D640" si="1141">(D639/C639-1)*100</f>
        <v>0</v>
      </c>
      <c r="E640" s="204">
        <f t="shared" ref="E640" si="1142">(E639/D639-1)*100</f>
        <v>1.1564035848510956</v>
      </c>
      <c r="F640" s="204">
        <f t="shared" ref="F640" si="1143">(F639/E639-1)*100</f>
        <v>5.9588453843955502</v>
      </c>
      <c r="G640" s="204">
        <f t="shared" ref="G640" si="1144">(G639/F639-1)*100</f>
        <v>6.7430883344572035</v>
      </c>
      <c r="H640" s="204">
        <f t="shared" ref="H640" si="1145">(H639/G639-1)*100</f>
        <v>3.5375615919140957</v>
      </c>
      <c r="I640" s="204">
        <f t="shared" ref="I640" si="1146">(I639/H639-1)*100</f>
        <v>4.1493359729922963</v>
      </c>
      <c r="J640" s="204">
        <f t="shared" ref="J640" si="1147">(J639/I639-1)*100</f>
        <v>2.951973489039772</v>
      </c>
      <c r="K640" s="204">
        <f t="shared" ref="K640" si="1148">(K639/J639-1)*100</f>
        <v>-0.72181730531555299</v>
      </c>
      <c r="L640" s="204">
        <f t="shared" ref="L640" si="1149">(L639/K639-1)*100</f>
        <v>-0.68118963331721405</v>
      </c>
      <c r="M640" s="206"/>
      <c r="N640" s="204">
        <f t="shared" ref="N640" si="1150">(N639/M639-1)*100</f>
        <v>4.2502696871628887</v>
      </c>
      <c r="O640" s="204">
        <f t="shared" ref="O640" si="1151">(O639/N639-1)*100</f>
        <v>-3.9666114790287033</v>
      </c>
      <c r="P640" s="204">
        <f t="shared" ref="P640" si="1152">(P639/O639-1)*100</f>
        <v>9.6293297895265972</v>
      </c>
      <c r="Q640" s="204">
        <f t="shared" ref="Q640" si="1153">(Q639/P639-1)*100</f>
        <v>13.716627704788387</v>
      </c>
      <c r="R640" s="204">
        <f t="shared" ref="R640" si="1154">(R639/Q639-1)*100</f>
        <v>-2.272896206261954</v>
      </c>
      <c r="S640" s="204">
        <f t="shared" ref="S640" si="1155">(S639/R639-1)*100</f>
        <v>-4.0471441600093971</v>
      </c>
      <c r="T640" s="204">
        <f t="shared" ref="T640" si="1156">(T639/S639-1)*100</f>
        <v>-2.7613138804541859</v>
      </c>
      <c r="U640" s="204">
        <f t="shared" ref="U640" si="1157">(U639/T639-1)*100</f>
        <v>-2.0268738274596965</v>
      </c>
    </row>
    <row r="641" spans="1:21" x14ac:dyDescent="0.2">
      <c r="A641" s="20" t="s">
        <v>1897</v>
      </c>
      <c r="B641" s="125" t="s">
        <v>251</v>
      </c>
      <c r="C641" s="133">
        <f>[1]!FAMEData($B$5&amp;B641,$B$1,$C$1, 0,"Quarterly", "Across", "No Heading", "Normal")</f>
        <v>1155.9499560411334</v>
      </c>
      <c r="D641" s="200">
        <v>1143.4878352066878</v>
      </c>
      <c r="E641" s="201">
        <v>1119.7313692901309</v>
      </c>
      <c r="F641" s="201">
        <v>1158.5183033361795</v>
      </c>
      <c r="G641" s="201">
        <v>1224.5720334196574</v>
      </c>
      <c r="H641" s="201">
        <v>1261.6305384294135</v>
      </c>
      <c r="I641" s="201">
        <v>1320.6331684939601</v>
      </c>
      <c r="J641" s="201">
        <v>1358.2616225589334</v>
      </c>
      <c r="K641" s="201">
        <v>1344.1102317930954</v>
      </c>
      <c r="L641" s="201">
        <v>1333.6227226913861</v>
      </c>
      <c r="M641" s="200">
        <f>[1]!FAMEData("$eval_opt(""convert("&amp;$B$5&amp;B641&amp;", annual, discrete, average)"" , ""convert automatic off"")", $B$2, $C$2, 0,"annual", "Across", "No Heading", "Normal")</f>
        <v>1152.3178882089701</v>
      </c>
      <c r="N641" s="202">
        <v>1191.8846017287517</v>
      </c>
      <c r="O641" s="202">
        <v>1160.2196750918504</v>
      </c>
      <c r="P641" s="202">
        <v>1191.1130611188455</v>
      </c>
      <c r="Q641" s="202">
        <v>1339.1569363843437</v>
      </c>
      <c r="R641" s="202">
        <v>1288.1807996014616</v>
      </c>
      <c r="S641" s="202">
        <v>1214.9540053594937</v>
      </c>
      <c r="T641" s="202">
        <v>1167.9158418094555</v>
      </c>
      <c r="U641" s="202">
        <v>1147.9209176375518</v>
      </c>
    </row>
    <row r="642" spans="1:21" x14ac:dyDescent="0.2">
      <c r="A642" s="23"/>
      <c r="B642"/>
      <c r="C642" s="136"/>
      <c r="D642" s="206"/>
      <c r="E642" s="201"/>
      <c r="F642" s="201"/>
      <c r="G642" s="201"/>
      <c r="H642" s="201"/>
      <c r="I642" s="201"/>
      <c r="J642" s="201"/>
      <c r="K642" s="201"/>
      <c r="L642" s="201"/>
      <c r="M642" s="206"/>
      <c r="N642" s="202"/>
      <c r="O642" s="202"/>
      <c r="P642" s="202"/>
      <c r="Q642" s="202"/>
      <c r="R642" s="202"/>
      <c r="S642" s="202"/>
      <c r="T642" s="202"/>
      <c r="U642" s="202"/>
    </row>
    <row r="643" spans="1:21" x14ac:dyDescent="0.2">
      <c r="A643" s="23" t="s">
        <v>138</v>
      </c>
      <c r="B643"/>
      <c r="C643" s="136"/>
      <c r="D643" s="206"/>
      <c r="E643" s="201"/>
      <c r="F643" s="201"/>
      <c r="G643" s="201"/>
      <c r="H643" s="201"/>
      <c r="I643" s="201"/>
      <c r="J643" s="201"/>
      <c r="K643" s="201"/>
      <c r="L643" s="201"/>
      <c r="M643" s="206"/>
      <c r="N643" s="202"/>
      <c r="O643" s="202"/>
      <c r="P643" s="202"/>
      <c r="Q643" s="202"/>
      <c r="R643" s="202"/>
      <c r="S643" s="202"/>
      <c r="T643" s="202"/>
      <c r="U643" s="202"/>
    </row>
    <row r="644" spans="1:21" x14ac:dyDescent="0.2">
      <c r="A644" s="20" t="s">
        <v>87</v>
      </c>
      <c r="B644" s="125" t="s">
        <v>252</v>
      </c>
      <c r="C644" s="133">
        <f>[1]!FAMEData($B$5&amp;B644,$B$1,$C$1, 0,"Quarterly", "Across", "No Heading", "Normal")</f>
        <v>980</v>
      </c>
      <c r="D644" s="200">
        <v>980</v>
      </c>
      <c r="E644" s="201">
        <v>1010</v>
      </c>
      <c r="F644" s="201">
        <v>1053.3333333333333</v>
      </c>
      <c r="G644" s="201">
        <v>1126.6666666666667</v>
      </c>
      <c r="H644" s="201">
        <v>1193.3330000000001</v>
      </c>
      <c r="I644" s="201">
        <v>1250.0060000000001</v>
      </c>
      <c r="J644" s="201">
        <v>1289.998</v>
      </c>
      <c r="K644" s="201">
        <v>1279.931</v>
      </c>
      <c r="L644" s="201">
        <v>1270.499</v>
      </c>
      <c r="M644" s="200">
        <f>[1]!FAMEData("$eval_opt(""convert("&amp;$B$5&amp;B644&amp;", annual, discrete, average)"" , ""convert automatic off"")", $B$2, $C$2, 0,"annual", "Across", "No Heading", "Normal")</f>
        <v>977.08333333333337</v>
      </c>
      <c r="N644" s="202">
        <v>1035</v>
      </c>
      <c r="O644" s="202">
        <v>987.08333333333337</v>
      </c>
      <c r="P644" s="202">
        <v>1095.8332500000001</v>
      </c>
      <c r="Q644" s="202">
        <v>1272.6085</v>
      </c>
      <c r="R644" s="202">
        <v>1241.3019999999999</v>
      </c>
      <c r="S644" s="202">
        <v>1186.8249999999998</v>
      </c>
      <c r="T644" s="202">
        <v>1151.1595000000002</v>
      </c>
      <c r="U644" s="202">
        <v>1125.70425</v>
      </c>
    </row>
    <row r="645" spans="1:21" x14ac:dyDescent="0.2">
      <c r="A645" s="49" t="s">
        <v>39</v>
      </c>
      <c r="B645"/>
      <c r="C645" s="136"/>
      <c r="D645" s="206">
        <f t="shared" ref="D645" si="1158">(D644/C644-1)*100</f>
        <v>0</v>
      </c>
      <c r="E645" s="204">
        <f t="shared" ref="E645" si="1159">(E644/D644-1)*100</f>
        <v>3.0612244897959107</v>
      </c>
      <c r="F645" s="204">
        <f t="shared" ref="F645" si="1160">(F644/E644-1)*100</f>
        <v>4.2904290429042868</v>
      </c>
      <c r="G645" s="204">
        <f t="shared" ref="G645" si="1161">(G644/F644-1)*100</f>
        <v>6.9620253164557111</v>
      </c>
      <c r="H645" s="204">
        <f t="shared" ref="H645" si="1162">(H644/G644-1)*100</f>
        <v>5.9171301775147844</v>
      </c>
      <c r="I645" s="204">
        <f t="shared" ref="I645" si="1163">(I644/H644-1)*100</f>
        <v>4.7491354047864309</v>
      </c>
      <c r="J645" s="204">
        <f t="shared" ref="J645" si="1164">(J644/I644-1)*100</f>
        <v>3.1993446431457073</v>
      </c>
      <c r="K645" s="204">
        <f t="shared" ref="K645" si="1165">(K644/J644-1)*100</f>
        <v>-0.78038880680435518</v>
      </c>
      <c r="L645" s="204">
        <f t="shared" ref="L645" si="1166">(L644/K644-1)*100</f>
        <v>-0.73691472430935656</v>
      </c>
      <c r="M645" s="206"/>
      <c r="N645" s="204">
        <f t="shared" ref="N645" si="1167">(N644/M644-1)*100</f>
        <v>5.9275053304904013</v>
      </c>
      <c r="O645" s="204">
        <f t="shared" ref="O645" si="1168">(O644/N644-1)*100</f>
        <v>-4.629629629629628</v>
      </c>
      <c r="P645" s="204">
        <f t="shared" ref="P645" si="1169">(P644/O644-1)*100</f>
        <v>11.017298438159573</v>
      </c>
      <c r="Q645" s="204">
        <f t="shared" ref="Q645" si="1170">(Q644/P644-1)*100</f>
        <v>16.131582975785761</v>
      </c>
      <c r="R645" s="204">
        <f t="shared" ref="R645" si="1171">(R644/Q644-1)*100</f>
        <v>-2.4600260017122455</v>
      </c>
      <c r="S645" s="204">
        <f t="shared" ref="S645" si="1172">(S644/R644-1)*100</f>
        <v>-4.3886983183786139</v>
      </c>
      <c r="T645" s="204">
        <f t="shared" ref="T645" si="1173">(T644/S644-1)*100</f>
        <v>-3.0051186990499579</v>
      </c>
      <c r="U645" s="204">
        <f t="shared" ref="U645" si="1174">(U644/T644-1)*100</f>
        <v>-2.2112704625206314</v>
      </c>
    </row>
    <row r="646" spans="1:21" x14ac:dyDescent="0.2">
      <c r="A646" s="20" t="s">
        <v>1897</v>
      </c>
      <c r="B646" s="125" t="s">
        <v>253</v>
      </c>
      <c r="C646" s="133">
        <f>[1]!FAMEData($B$5&amp;B646,$B$1,$C$1, 0,"Quarterly", "Across", "No Heading", "Normal")</f>
        <v>982.50733470972318</v>
      </c>
      <c r="D646" s="200">
        <v>971.91507242198963</v>
      </c>
      <c r="E646" s="201">
        <v>969.6444838379814</v>
      </c>
      <c r="F646" s="201">
        <v>987.43569481923862</v>
      </c>
      <c r="G646" s="201">
        <v>1045.8757985997327</v>
      </c>
      <c r="H646" s="201">
        <v>1102.2909501495333</v>
      </c>
      <c r="I646" s="201">
        <v>1160.4867637932362</v>
      </c>
      <c r="J646" s="201">
        <v>1196.4200542286701</v>
      </c>
      <c r="K646" s="201">
        <v>1183.2563485575058</v>
      </c>
      <c r="L646" s="201">
        <v>1173.3651995547741</v>
      </c>
      <c r="M646" s="200">
        <f>[1]!FAMEData("$eval_opt(""convert("&amp;$B$5&amp;B646&amp;", annual, discrete, average)"" , ""convert automatic off"")", $B$2, $C$2, 0,"annual", "Across", "No Heading", "Normal")</f>
        <v>971.58355534426619</v>
      </c>
      <c r="N646" s="202">
        <v>1021.1970708350659</v>
      </c>
      <c r="O646" s="202">
        <v>987.19592000044895</v>
      </c>
      <c r="P646" s="202">
        <v>1026.3117318516215</v>
      </c>
      <c r="Q646" s="202">
        <v>1178.3820915335466</v>
      </c>
      <c r="R646" s="202">
        <v>1131.3605264637461</v>
      </c>
      <c r="S646" s="202">
        <v>1063.2495817522426</v>
      </c>
      <c r="T646" s="202">
        <v>1019.5198996929853</v>
      </c>
      <c r="U646" s="202">
        <v>1000.1806031361506</v>
      </c>
    </row>
    <row r="647" spans="1:21" x14ac:dyDescent="0.2">
      <c r="A647" s="23"/>
      <c r="B647"/>
      <c r="C647" s="136"/>
      <c r="D647" s="206"/>
      <c r="E647" s="201"/>
      <c r="F647" s="201"/>
      <c r="G647" s="201"/>
      <c r="H647" s="201"/>
      <c r="I647" s="201"/>
      <c r="J647" s="201"/>
      <c r="K647" s="201"/>
      <c r="L647" s="201"/>
      <c r="M647" s="206"/>
      <c r="N647" s="202"/>
      <c r="O647" s="202"/>
      <c r="P647" s="202"/>
      <c r="Q647" s="202"/>
      <c r="R647" s="202"/>
      <c r="S647" s="202"/>
      <c r="T647" s="202"/>
      <c r="U647" s="202"/>
    </row>
    <row r="648" spans="1:21" x14ac:dyDescent="0.2">
      <c r="A648" s="23" t="s">
        <v>116</v>
      </c>
      <c r="B648"/>
      <c r="C648" s="136"/>
      <c r="D648" s="206"/>
      <c r="E648" s="201"/>
      <c r="F648" s="201"/>
      <c r="G648" s="201"/>
      <c r="H648" s="201"/>
      <c r="I648" s="201"/>
      <c r="J648" s="201"/>
      <c r="K648" s="201"/>
      <c r="L648" s="201"/>
      <c r="M648" s="206"/>
      <c r="N648" s="202"/>
      <c r="O648" s="202"/>
      <c r="P648" s="202"/>
      <c r="Q648" s="202"/>
      <c r="R648" s="202"/>
      <c r="S648" s="202"/>
      <c r="T648" s="202"/>
      <c r="U648" s="202"/>
    </row>
    <row r="649" spans="1:21" x14ac:dyDescent="0.2">
      <c r="A649" s="20" t="s">
        <v>151</v>
      </c>
      <c r="C649" s="133"/>
      <c r="D649" s="200"/>
      <c r="E649" s="201"/>
      <c r="F649" s="201"/>
      <c r="G649" s="201"/>
      <c r="H649" s="201"/>
      <c r="I649" s="201"/>
      <c r="J649" s="201"/>
      <c r="K649" s="201"/>
      <c r="L649" s="201"/>
      <c r="M649" s="200"/>
      <c r="N649" s="202"/>
      <c r="O649" s="202"/>
      <c r="P649" s="202"/>
      <c r="Q649" s="202"/>
      <c r="R649" s="202"/>
      <c r="S649" s="202"/>
      <c r="T649" s="202"/>
      <c r="U649" s="202"/>
    </row>
    <row r="650" spans="1:21" x14ac:dyDescent="0.2">
      <c r="A650" s="49" t="s">
        <v>58</v>
      </c>
      <c r="B650" s="125" t="s">
        <v>161</v>
      </c>
      <c r="C650" s="133">
        <f>[1]!FAMEData($B$5&amp;B650,$B$1,$C$1, 0,"Quarterly", "Across", "No Heading", "Normal")</f>
        <v>816.718169736047</v>
      </c>
      <c r="D650" s="200">
        <v>818.94054094819603</v>
      </c>
      <c r="E650" s="201">
        <v>836.21637666696904</v>
      </c>
      <c r="F650" s="201">
        <v>873.33581764799897</v>
      </c>
      <c r="G650" s="201">
        <v>892.63074146083397</v>
      </c>
      <c r="H650" s="201">
        <v>891.83805977380598</v>
      </c>
      <c r="I650" s="201">
        <v>889.07250147731895</v>
      </c>
      <c r="J650" s="201">
        <v>891.41789012373204</v>
      </c>
      <c r="K650" s="201">
        <v>889.99209898646495</v>
      </c>
      <c r="L650" s="201">
        <v>885.67749914666604</v>
      </c>
      <c r="M650" s="200">
        <f>[1]!FAMEData("$eval_opt(""convert("&amp;$B$5&amp;B650&amp;", annual, discrete, average)"" , ""convert automatic off"")", $B$2, $C$2, 0,"annual", "Across", "No Heading", "Normal")</f>
        <v>835.41045416342843</v>
      </c>
      <c r="N650" s="202">
        <v>842.60493693486148</v>
      </c>
      <c r="O650" s="202">
        <v>822.44925565536903</v>
      </c>
      <c r="P650" s="202">
        <v>873.50524888740199</v>
      </c>
      <c r="Q650" s="202">
        <v>889.03999743354541</v>
      </c>
      <c r="R650" s="202">
        <v>885.55918542898405</v>
      </c>
      <c r="S650" s="202">
        <v>893.21639324525245</v>
      </c>
      <c r="T650" s="202">
        <v>911.50380348995895</v>
      </c>
      <c r="U650" s="202">
        <v>917.52827833817355</v>
      </c>
    </row>
    <row r="651" spans="1:21" x14ac:dyDescent="0.2">
      <c r="A651" s="77" t="s">
        <v>39</v>
      </c>
      <c r="B651"/>
      <c r="C651" s="136"/>
      <c r="D651" s="206">
        <f t="shared" ref="D651" si="1175">(D650/C650-1)*100</f>
        <v>0.2721099265940552</v>
      </c>
      <c r="E651" s="204">
        <f t="shared" ref="E651" si="1176">(E650/D650-1)*100</f>
        <v>2.1095348019736004</v>
      </c>
      <c r="F651" s="204">
        <f t="shared" ref="F651" si="1177">(F650/E650-1)*100</f>
        <v>4.4389756068856645</v>
      </c>
      <c r="G651" s="204">
        <f t="shared" ref="G651" si="1178">(G650/F650-1)*100</f>
        <v>2.2093361365618236</v>
      </c>
      <c r="H651" s="204">
        <f t="shared" ref="H651" si="1179">(H650/G650-1)*100</f>
        <v>-8.8802866651305212E-2</v>
      </c>
      <c r="I651" s="204">
        <f t="shared" ref="I651" si="1180">(I650/H650-1)*100</f>
        <v>-0.31009646495557819</v>
      </c>
      <c r="J651" s="204">
        <f t="shared" ref="J651" si="1181">(J650/I650-1)*100</f>
        <v>0.26380173073803359</v>
      </c>
      <c r="K651" s="204">
        <f t="shared" ref="K651" si="1182">(K650/J650-1)*100</f>
        <v>-0.15994643511912932</v>
      </c>
      <c r="L651" s="204">
        <f t="shared" ref="L651" si="1183">(L650/K650-1)*100</f>
        <v>-0.48479080260515062</v>
      </c>
      <c r="M651" s="206"/>
      <c r="N651" s="204">
        <f t="shared" ref="N651" si="1184">(N650/M650-1)*100</f>
        <v>0.86119137432121295</v>
      </c>
      <c r="O651" s="204">
        <f t="shared" ref="O651" si="1185">(O650/N650-1)*100</f>
        <v>-2.3920677883531805</v>
      </c>
      <c r="P651" s="204">
        <f t="shared" ref="P651" si="1186">(P650/O650-1)*100</f>
        <v>6.2077985822175608</v>
      </c>
      <c r="Q651" s="204">
        <f t="shared" ref="Q651" si="1187">(Q650/P650-1)*100</f>
        <v>1.7784379161922992</v>
      </c>
      <c r="R651" s="204">
        <f t="shared" ref="R651" si="1188">(R650/Q650-1)*100</f>
        <v>-0.39152479242887672</v>
      </c>
      <c r="S651" s="204">
        <f t="shared" ref="S651" si="1189">(S650/R650-1)*100</f>
        <v>0.86467487913404195</v>
      </c>
      <c r="T651" s="204">
        <f t="shared" ref="T651" si="1190">(T650/S650-1)*100</f>
        <v>2.0473661682657074</v>
      </c>
      <c r="U651" s="204">
        <f t="shared" ref="U651" si="1191">(U650/T650-1)*100</f>
        <v>0.6609379823921957</v>
      </c>
    </row>
    <row r="652" spans="1:21" x14ac:dyDescent="0.2">
      <c r="A652" s="20"/>
      <c r="B652"/>
      <c r="C652" s="136"/>
      <c r="D652" s="206"/>
      <c r="E652" s="201"/>
      <c r="F652" s="201"/>
      <c r="G652" s="201"/>
      <c r="H652" s="201"/>
      <c r="I652" s="201"/>
      <c r="J652" s="201"/>
      <c r="K652" s="201"/>
      <c r="L652" s="201"/>
      <c r="M652" s="206"/>
      <c r="N652" s="202"/>
      <c r="O652" s="202"/>
      <c r="P652" s="202"/>
      <c r="Q652" s="202"/>
      <c r="R652" s="202"/>
      <c r="S652" s="202"/>
      <c r="T652" s="202"/>
      <c r="U652" s="202"/>
    </row>
    <row r="653" spans="1:21" x14ac:dyDescent="0.2">
      <c r="A653" s="20" t="s">
        <v>102</v>
      </c>
      <c r="B653"/>
      <c r="C653" s="136"/>
      <c r="D653" s="206"/>
      <c r="E653" s="201"/>
      <c r="F653" s="201"/>
      <c r="G653" s="201"/>
      <c r="H653" s="201"/>
      <c r="I653" s="201"/>
      <c r="J653" s="201"/>
      <c r="K653" s="201"/>
      <c r="L653" s="201"/>
      <c r="M653" s="206"/>
      <c r="N653" s="202"/>
      <c r="O653" s="202"/>
      <c r="P653" s="202"/>
      <c r="Q653" s="202"/>
      <c r="R653" s="202"/>
      <c r="S653" s="202"/>
      <c r="T653" s="202"/>
      <c r="U653" s="202"/>
    </row>
    <row r="654" spans="1:21" x14ac:dyDescent="0.2">
      <c r="A654" s="49" t="s">
        <v>58</v>
      </c>
      <c r="B654" s="125" t="s">
        <v>162</v>
      </c>
      <c r="C654" s="133">
        <f>[1]!FAMEData($B$5&amp;B654,$B$1,$C$1, 0,"Quarterly", "Across", "No Heading", "Normal")</f>
        <v>697.06</v>
      </c>
      <c r="D654" s="200">
        <v>699.04</v>
      </c>
      <c r="E654" s="201">
        <v>717.96</v>
      </c>
      <c r="F654" s="201">
        <v>753.98994839351803</v>
      </c>
      <c r="G654" s="201">
        <v>772.82674332460203</v>
      </c>
      <c r="H654" s="201">
        <v>771.69311433860503</v>
      </c>
      <c r="I654" s="201">
        <v>768.99211547551397</v>
      </c>
      <c r="J654" s="201">
        <v>771.37367852197599</v>
      </c>
      <c r="K654" s="201">
        <v>769.989637270034</v>
      </c>
      <c r="L654" s="201">
        <v>765.70672693531105</v>
      </c>
      <c r="M654" s="200">
        <f>[1]!FAMEData("$eval_opt(""convert("&amp;$B$5&amp;B654&amp;", annual, discrete, average)"" , ""convert automatic off"")", $B$2, $C$2, 0,"annual", "Across", "No Heading", "Normal")</f>
        <v>724.28500000000008</v>
      </c>
      <c r="N654" s="202">
        <v>728.34000000000015</v>
      </c>
      <c r="O654" s="202">
        <v>704.55499999999995</v>
      </c>
      <c r="P654" s="202">
        <v>754.11745151418131</v>
      </c>
      <c r="Q654" s="202">
        <v>769.01553955070881</v>
      </c>
      <c r="R654" s="202">
        <v>765.58654530105298</v>
      </c>
      <c r="S654" s="202">
        <v>773.43277099063766</v>
      </c>
      <c r="T654" s="202">
        <v>791.77458573007493</v>
      </c>
      <c r="U654" s="202">
        <v>797.32368679470858</v>
      </c>
    </row>
    <row r="655" spans="1:21" x14ac:dyDescent="0.2">
      <c r="A655" s="77" t="s">
        <v>39</v>
      </c>
      <c r="B655"/>
      <c r="C655" s="136"/>
      <c r="D655" s="206">
        <f t="shared" ref="D655" si="1192">(D654/C654-1)*100</f>
        <v>0.28405015350185803</v>
      </c>
      <c r="E655" s="204">
        <f t="shared" ref="E655" si="1193">(E654/D654-1)*100</f>
        <v>2.7065690089265404</v>
      </c>
      <c r="F655" s="204">
        <f t="shared" ref="F655" si="1194">(F654/E654-1)*100</f>
        <v>5.0183782374391361</v>
      </c>
      <c r="G655" s="204">
        <f t="shared" ref="G655" si="1195">(G654/F654-1)*100</f>
        <v>2.4982819693045499</v>
      </c>
      <c r="H655" s="204">
        <f t="shared" ref="H655" si="1196">(H654/G654-1)*100</f>
        <v>-0.1466860451956209</v>
      </c>
      <c r="I655" s="204">
        <f t="shared" ref="I655" si="1197">(I654/H654-1)*100</f>
        <v>-0.35000945491213686</v>
      </c>
      <c r="J655" s="204">
        <f t="shared" ref="J655" si="1198">(J654/I654-1)*100</f>
        <v>0.30969928020514459</v>
      </c>
      <c r="K655" s="204">
        <f t="shared" ref="K655" si="1199">(K654/J654-1)*100</f>
        <v>-0.17942552234786469</v>
      </c>
      <c r="L655" s="204">
        <f t="shared" ref="L655" si="1200">(L654/K654-1)*100</f>
        <v>-0.55622960718118009</v>
      </c>
      <c r="M655" s="206"/>
      <c r="N655" s="204">
        <f t="shared" ref="N655" si="1201">(N654/M654-1)*100</f>
        <v>0.55986248507149394</v>
      </c>
      <c r="O655" s="204">
        <f t="shared" ref="O655" si="1202">(O654/N654-1)*100</f>
        <v>-3.2656451657193331</v>
      </c>
      <c r="P655" s="204">
        <f t="shared" ref="P655" si="1203">(P654/O654-1)*100</f>
        <v>7.0345752303484277</v>
      </c>
      <c r="Q655" s="204">
        <f t="shared" ref="Q655" si="1204">(Q654/P654-1)*100</f>
        <v>1.9755660085327253</v>
      </c>
      <c r="R655" s="204">
        <f t="shared" ref="R655" si="1205">(R654/Q654-1)*100</f>
        <v>-0.44589401296873943</v>
      </c>
      <c r="S655" s="204">
        <f t="shared" ref="S655" si="1206">(S654/R654-1)*100</f>
        <v>1.0248646267025707</v>
      </c>
      <c r="T655" s="204">
        <f t="shared" ref="T655" si="1207">(T654/S654-1)*100</f>
        <v>2.3714814560992226</v>
      </c>
      <c r="U655" s="204">
        <f t="shared" ref="U655" si="1208">(U654/T654-1)*100</f>
        <v>0.70084354368573631</v>
      </c>
    </row>
    <row r="656" spans="1:21" x14ac:dyDescent="0.2">
      <c r="A656" s="120"/>
      <c r="B656"/>
      <c r="C656" s="136"/>
      <c r="D656" s="206"/>
      <c r="E656" s="201"/>
      <c r="F656" s="201"/>
      <c r="G656" s="201"/>
      <c r="H656" s="201"/>
      <c r="I656" s="201"/>
      <c r="J656" s="201"/>
      <c r="K656" s="201"/>
      <c r="L656" s="201"/>
      <c r="M656" s="206"/>
      <c r="N656" s="202"/>
      <c r="O656" s="202"/>
      <c r="P656" s="202"/>
      <c r="Q656" s="202"/>
      <c r="R656" s="202"/>
      <c r="S656" s="202"/>
      <c r="T656" s="202"/>
      <c r="U656" s="202"/>
    </row>
    <row r="657" spans="1:21" s="143" customFormat="1" x14ac:dyDescent="0.2">
      <c r="A657" s="148" t="s">
        <v>10</v>
      </c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</row>
    <row r="658" spans="1:21" s="143" customFormat="1" ht="15" x14ac:dyDescent="0.25">
      <c r="A658" s="146" t="s">
        <v>117</v>
      </c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</row>
    <row r="659" spans="1:21" s="143" customFormat="1" x14ac:dyDescent="0.2">
      <c r="A659" s="149" t="s">
        <v>150</v>
      </c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</row>
    <row r="660" spans="1:21" x14ac:dyDescent="0.2">
      <c r="A660" s="12"/>
      <c r="B660"/>
      <c r="C660" s="134"/>
      <c r="D660" s="216"/>
      <c r="E660" s="205"/>
      <c r="F660" s="205"/>
      <c r="G660" s="205"/>
      <c r="H660" s="205"/>
      <c r="I660" s="205"/>
      <c r="J660" s="205"/>
      <c r="K660" s="205"/>
      <c r="L660" s="205"/>
      <c r="M660" s="216"/>
      <c r="N660" s="205"/>
      <c r="O660" s="205"/>
      <c r="P660" s="205"/>
      <c r="Q660" s="205"/>
      <c r="R660" s="205"/>
      <c r="S660" s="205"/>
      <c r="T660" s="205"/>
      <c r="U660" s="205"/>
    </row>
    <row r="661" spans="1:21" x14ac:dyDescent="0.2">
      <c r="A661" s="6"/>
      <c r="B661"/>
      <c r="C661" s="134"/>
      <c r="D661" s="216"/>
      <c r="E661" s="205"/>
      <c r="F661" s="205"/>
      <c r="G661" s="205"/>
      <c r="H661" s="205"/>
      <c r="I661" s="205"/>
      <c r="J661" s="205"/>
      <c r="K661" s="205"/>
      <c r="L661" s="205"/>
      <c r="M661" s="216"/>
      <c r="N661" s="205"/>
      <c r="O661" s="205"/>
      <c r="P661" s="205"/>
      <c r="Q661" s="205"/>
      <c r="R661" s="205"/>
      <c r="S661" s="205"/>
      <c r="T661" s="205"/>
      <c r="U661" s="205"/>
    </row>
    <row r="662" spans="1:21" x14ac:dyDescent="0.2">
      <c r="A662" s="16"/>
      <c r="B662"/>
      <c r="C662" s="134"/>
      <c r="D662" s="216"/>
      <c r="E662" s="205"/>
      <c r="F662" s="205"/>
      <c r="G662" s="205"/>
      <c r="H662" s="205"/>
      <c r="I662" s="205"/>
      <c r="J662" s="205"/>
      <c r="K662" s="205"/>
      <c r="L662" s="205"/>
      <c r="M662" s="216"/>
      <c r="N662" s="205"/>
      <c r="O662" s="205"/>
      <c r="P662" s="205"/>
      <c r="Q662" s="205"/>
      <c r="R662" s="205"/>
      <c r="S662" s="205"/>
      <c r="T662" s="205"/>
      <c r="U662" s="205"/>
    </row>
    <row r="663" spans="1:21" x14ac:dyDescent="0.2">
      <c r="A663" s="18" t="s">
        <v>100</v>
      </c>
      <c r="B663" t="s">
        <v>161</v>
      </c>
      <c r="C663" s="133">
        <f>[1]!FAMEData($B$5&amp;B663,$B$1,$C$1, 0,"Quarterly", "Across", "No Heading", "Normal")</f>
        <v>816.718169736047</v>
      </c>
      <c r="D663" s="200">
        <v>818.94054094819603</v>
      </c>
      <c r="E663" s="201">
        <v>836.21637666696904</v>
      </c>
      <c r="F663" s="201">
        <v>873.33581764799897</v>
      </c>
      <c r="G663" s="201">
        <v>892.63074146083397</v>
      </c>
      <c r="H663" s="201">
        <v>891.83805977380598</v>
      </c>
      <c r="I663" s="201">
        <v>889.07250147731895</v>
      </c>
      <c r="J663" s="201">
        <v>891.41789012373204</v>
      </c>
      <c r="K663" s="201">
        <v>889.99209898646495</v>
      </c>
      <c r="L663" s="201">
        <v>885.67749914666604</v>
      </c>
      <c r="M663" s="200">
        <f>[1]!FAMEData("$eval_opt(""convert("&amp;$B$5&amp;B663&amp;", annual, discrete, average)"" , ""convert automatic off"")", $B$2, $C$2, 0,"annual", "Across", "No Heading", "Normal")</f>
        <v>835.41045416342843</v>
      </c>
      <c r="N663" s="202">
        <v>842.60493693486148</v>
      </c>
      <c r="O663" s="202">
        <v>822.44925565536903</v>
      </c>
      <c r="P663" s="202">
        <v>873.50524888740199</v>
      </c>
      <c r="Q663" s="202">
        <v>889.03999743354541</v>
      </c>
      <c r="R663" s="202">
        <v>885.55918542898405</v>
      </c>
      <c r="S663" s="202">
        <v>893.21639324525245</v>
      </c>
      <c r="T663" s="202">
        <v>911.50380348995895</v>
      </c>
      <c r="U663" s="202">
        <v>917.52827833817355</v>
      </c>
    </row>
    <row r="664" spans="1:21" x14ac:dyDescent="0.2">
      <c r="A664" s="20" t="s">
        <v>39</v>
      </c>
      <c r="B664"/>
      <c r="D664" s="203">
        <f>((D663/C663)-1)*100</f>
        <v>0.2721099265940552</v>
      </c>
      <c r="E664" s="204">
        <f>((E663/D663)-1)*100</f>
        <v>2.1095348019736004</v>
      </c>
      <c r="F664" s="204">
        <f t="shared" ref="F664" si="1209">((F663/E663)-1)*100</f>
        <v>4.4389756068856645</v>
      </c>
      <c r="G664" s="204">
        <f t="shared" ref="G664" si="1210">((G663/F663)-1)*100</f>
        <v>2.2093361365618236</v>
      </c>
      <c r="H664" s="204">
        <f t="shared" ref="H664" si="1211">((H663/G663)-1)*100</f>
        <v>-8.8802866651305212E-2</v>
      </c>
      <c r="I664" s="204">
        <f t="shared" ref="I664" si="1212">((I663/H663)-1)*100</f>
        <v>-0.31009646495557819</v>
      </c>
      <c r="J664" s="204">
        <f t="shared" ref="J664" si="1213">((J663/I663)-1)*100</f>
        <v>0.26380173073803359</v>
      </c>
      <c r="K664" s="204">
        <f t="shared" ref="K664" si="1214">((K663/J663)-1)*100</f>
        <v>-0.15994643511912932</v>
      </c>
      <c r="L664" s="204">
        <f t="shared" ref="L664" si="1215">((L663/K663)-1)*100</f>
        <v>-0.48479080260515062</v>
      </c>
      <c r="M664" s="203"/>
      <c r="N664" s="204">
        <f t="shared" ref="N664" si="1216">(N663/M663-1)*100</f>
        <v>0.86119137432121295</v>
      </c>
      <c r="O664" s="204">
        <f t="shared" ref="O664" si="1217">(O663/N663-1)*100</f>
        <v>-2.3920677883531805</v>
      </c>
      <c r="P664" s="204">
        <f t="shared" ref="P664" si="1218">(P663/O663-1)*100</f>
        <v>6.2077985822175608</v>
      </c>
      <c r="Q664" s="204">
        <f t="shared" ref="Q664" si="1219">(Q663/P663-1)*100</f>
        <v>1.7784379161922992</v>
      </c>
      <c r="R664" s="204">
        <f t="shared" ref="R664" si="1220">(R663/Q663-1)*100</f>
        <v>-0.39152479242887672</v>
      </c>
      <c r="S664" s="204">
        <f t="shared" ref="S664" si="1221">(S663/R663-1)*100</f>
        <v>0.86467487913404195</v>
      </c>
      <c r="T664" s="204">
        <f t="shared" ref="T664" si="1222">(T663/S663-1)*100</f>
        <v>2.0473661682657074</v>
      </c>
      <c r="U664" s="204">
        <f t="shared" ref="U664" si="1223">(U663/T663-1)*100</f>
        <v>0.6609379823921957</v>
      </c>
    </row>
    <row r="665" spans="1:21" x14ac:dyDescent="0.2">
      <c r="A665" s="20" t="s">
        <v>41</v>
      </c>
      <c r="B665" t="s">
        <v>169</v>
      </c>
      <c r="C665" s="133">
        <f>[1]!FAMEData($B$5&amp;B665,$B$1,$C$1, 0,"Quarterly", "Across", "No Heading", "Normal")</f>
        <v>63.412138710010602</v>
      </c>
      <c r="D665" s="200">
        <v>63.654509922159598</v>
      </c>
      <c r="E665" s="201">
        <v>63.48</v>
      </c>
      <c r="F665" s="201">
        <v>63.837107913127298</v>
      </c>
      <c r="G665" s="201">
        <v>64.080865853396901</v>
      </c>
      <c r="H665" s="201">
        <v>64.210704436744393</v>
      </c>
      <c r="I665" s="201">
        <v>64.069834818365294</v>
      </c>
      <c r="J665" s="201">
        <v>63.942499003975001</v>
      </c>
      <c r="K665" s="201">
        <v>63.8354126262535</v>
      </c>
      <c r="L665" s="201">
        <v>63.717750681140899</v>
      </c>
      <c r="M665" s="200">
        <f>[1]!FAMEData("$eval_opt(""convert("&amp;$B$5&amp;B665&amp;", annual, discrete, average)"" , ""convert automatic off"")", $B$2, $C$2, 0,"annual", "Across", "No Heading", "Normal")</f>
        <v>60.220454163428329</v>
      </c>
      <c r="N665" s="202">
        <v>61.974936934861248</v>
      </c>
      <c r="O665" s="202">
        <v>63.173740142350603</v>
      </c>
      <c r="P665" s="202">
        <v>63.902169550817149</v>
      </c>
      <c r="Q665" s="202">
        <v>63.891374282433674</v>
      </c>
      <c r="R665" s="202">
        <v>63.579105130577901</v>
      </c>
      <c r="S665" s="202">
        <v>63.311322630850228</v>
      </c>
      <c r="T665" s="202">
        <v>63.094842252350233</v>
      </c>
      <c r="U665" s="202">
        <v>62.957028249962597</v>
      </c>
    </row>
    <row r="666" spans="1:21" x14ac:dyDescent="0.2">
      <c r="A666" s="20" t="s">
        <v>101</v>
      </c>
      <c r="B666" t="s">
        <v>170</v>
      </c>
      <c r="C666" s="133">
        <f>[1]!FAMEData($B$5&amp;B666,$B$1,$C$1, 0,"Quarterly", "Across", "No Heading", "Normal")</f>
        <v>56.246031026036498</v>
      </c>
      <c r="D666" s="200">
        <v>56.246031026036498</v>
      </c>
      <c r="E666" s="201">
        <v>54.776376666969099</v>
      </c>
      <c r="F666" s="201">
        <v>55.508761341353498</v>
      </c>
      <c r="G666" s="201">
        <v>55.723132282834797</v>
      </c>
      <c r="H666" s="201">
        <v>55.934240998457099</v>
      </c>
      <c r="I666" s="201">
        <v>56.010551183439702</v>
      </c>
      <c r="J666" s="201">
        <v>56.101712597780903</v>
      </c>
      <c r="K666" s="201">
        <v>56.167049090177997</v>
      </c>
      <c r="L666" s="201">
        <v>56.253021530214497</v>
      </c>
      <c r="M666" s="200">
        <f>[1]!FAMEData("$eval_opt(""convert("&amp;$B$5&amp;B666&amp;", annual, discrete, average)"" , ""convert automatic off"")", $B$2, $C$2, 0,"annual", "Across", "No Heading", "Normal")</f>
        <v>50.905000000000001</v>
      </c>
      <c r="N666" s="202">
        <v>52.29</v>
      </c>
      <c r="O666" s="202">
        <v>54.720515513018249</v>
      </c>
      <c r="P666" s="202">
        <v>55.485627822403629</v>
      </c>
      <c r="Q666" s="202">
        <v>56.133083600403268</v>
      </c>
      <c r="R666" s="202">
        <v>56.393534997353228</v>
      </c>
      <c r="S666" s="202">
        <v>56.472299623764101</v>
      </c>
      <c r="T666" s="202">
        <v>56.634375507533775</v>
      </c>
      <c r="U666" s="202">
        <v>57.247563293502026</v>
      </c>
    </row>
    <row r="667" spans="1:21" x14ac:dyDescent="0.2">
      <c r="A667" s="23"/>
      <c r="B667"/>
      <c r="C667" s="134"/>
      <c r="D667" s="216"/>
      <c r="E667" s="205"/>
      <c r="F667" s="205"/>
      <c r="G667" s="205"/>
      <c r="H667" s="205"/>
      <c r="I667" s="205"/>
      <c r="J667" s="205"/>
      <c r="K667" s="205"/>
      <c r="L667" s="205"/>
      <c r="M667" s="216"/>
      <c r="N667" s="205"/>
      <c r="O667" s="205"/>
      <c r="P667" s="205"/>
      <c r="Q667" s="205"/>
      <c r="R667" s="205"/>
      <c r="S667" s="205"/>
      <c r="T667" s="205"/>
      <c r="U667" s="205"/>
    </row>
    <row r="668" spans="1:21" x14ac:dyDescent="0.2">
      <c r="A668" s="23" t="s">
        <v>102</v>
      </c>
      <c r="B668" t="s">
        <v>162</v>
      </c>
      <c r="C668" s="133">
        <f>[1]!FAMEData($B$5&amp;B668,$B$1,$C$1, 0,"Quarterly", "Across", "No Heading", "Normal")</f>
        <v>697.06</v>
      </c>
      <c r="D668" s="200">
        <v>699.04</v>
      </c>
      <c r="E668" s="201">
        <v>717.96</v>
      </c>
      <c r="F668" s="201">
        <v>753.98994839351803</v>
      </c>
      <c r="G668" s="201">
        <v>772.82674332460203</v>
      </c>
      <c r="H668" s="201">
        <v>771.69311433860503</v>
      </c>
      <c r="I668" s="201">
        <v>768.99211547551397</v>
      </c>
      <c r="J668" s="201">
        <v>771.37367852197599</v>
      </c>
      <c r="K668" s="201">
        <v>769.989637270034</v>
      </c>
      <c r="L668" s="201">
        <v>765.70672693531105</v>
      </c>
      <c r="M668" s="200">
        <f>[1]!FAMEData("$eval_opt(""convert("&amp;$B$5&amp;B668&amp;", annual, discrete, average)"" , ""convert automatic off"")", $B$2, $C$2, 0,"annual", "Across", "No Heading", "Normal")</f>
        <v>724.28500000000008</v>
      </c>
      <c r="N668" s="202">
        <v>728.34000000000015</v>
      </c>
      <c r="O668" s="202">
        <v>704.55499999999995</v>
      </c>
      <c r="P668" s="202">
        <v>754.11745151418131</v>
      </c>
      <c r="Q668" s="202">
        <v>769.01553955070881</v>
      </c>
      <c r="R668" s="202">
        <v>765.58654530105298</v>
      </c>
      <c r="S668" s="202">
        <v>773.43277099063766</v>
      </c>
      <c r="T668" s="202">
        <v>791.77458573007493</v>
      </c>
      <c r="U668" s="202">
        <v>797.32368679470858</v>
      </c>
    </row>
    <row r="669" spans="1:21" x14ac:dyDescent="0.2">
      <c r="A669" s="20" t="s">
        <v>39</v>
      </c>
      <c r="B669"/>
      <c r="C669" s="134"/>
      <c r="D669" s="203">
        <f>((D668/C668)-1)*100</f>
        <v>0.28405015350185803</v>
      </c>
      <c r="E669" s="204">
        <f>((E668/D668)-1)*100</f>
        <v>2.7065690089265404</v>
      </c>
      <c r="F669" s="204">
        <f t="shared" ref="F669" si="1224">((F668/E668)-1)*100</f>
        <v>5.0183782374391361</v>
      </c>
      <c r="G669" s="204">
        <f t="shared" ref="G669" si="1225">((G668/F668)-1)*100</f>
        <v>2.4982819693045499</v>
      </c>
      <c r="H669" s="204">
        <f t="shared" ref="H669" si="1226">((H668/G668)-1)*100</f>
        <v>-0.1466860451956209</v>
      </c>
      <c r="I669" s="204">
        <f t="shared" ref="I669" si="1227">((I668/H668)-1)*100</f>
        <v>-0.35000945491213686</v>
      </c>
      <c r="J669" s="204">
        <f t="shared" ref="J669" si="1228">((J668/I668)-1)*100</f>
        <v>0.30969928020514459</v>
      </c>
      <c r="K669" s="204">
        <f t="shared" ref="K669" si="1229">((K668/J668)-1)*100</f>
        <v>-0.17942552234786469</v>
      </c>
      <c r="L669" s="204">
        <f t="shared" ref="L669" si="1230">((L668/K668)-1)*100</f>
        <v>-0.55622960718118009</v>
      </c>
      <c r="M669" s="203"/>
      <c r="N669" s="204">
        <f t="shared" ref="N669" si="1231">(N668/M668-1)*100</f>
        <v>0.55986248507149394</v>
      </c>
      <c r="O669" s="204">
        <f t="shared" ref="O669" si="1232">(O668/N668-1)*100</f>
        <v>-3.2656451657193331</v>
      </c>
      <c r="P669" s="204">
        <f t="shared" ref="P669" si="1233">(P668/O668-1)*100</f>
        <v>7.0345752303484277</v>
      </c>
      <c r="Q669" s="204">
        <f t="shared" ref="Q669" si="1234">(Q668/P668-1)*100</f>
        <v>1.9755660085327253</v>
      </c>
      <c r="R669" s="204">
        <f t="shared" ref="R669" si="1235">(R668/Q668-1)*100</f>
        <v>-0.44589401296873943</v>
      </c>
      <c r="S669" s="204">
        <f t="shared" ref="S669" si="1236">(S668/R668-1)*100</f>
        <v>1.0248646267025707</v>
      </c>
      <c r="T669" s="204">
        <f t="shared" ref="T669" si="1237">(T668/S668-1)*100</f>
        <v>2.3714814560992226</v>
      </c>
      <c r="U669" s="204">
        <f t="shared" ref="U669" si="1238">(U668/T668-1)*100</f>
        <v>0.70084354368573631</v>
      </c>
    </row>
    <row r="670" spans="1:21" x14ac:dyDescent="0.2">
      <c r="A670" s="20" t="s">
        <v>103</v>
      </c>
      <c r="B670" t="s">
        <v>163</v>
      </c>
      <c r="C670" s="133">
        <f>[1]!FAMEData($B$5&amp;B670,$B$1,$C$1, 0,"Quarterly", "Across", "No Heading", "Normal")</f>
        <v>203.94</v>
      </c>
      <c r="D670" s="200">
        <v>203.68</v>
      </c>
      <c r="E670" s="201">
        <v>218.09</v>
      </c>
      <c r="F670" s="201">
        <v>242.33445187625301</v>
      </c>
      <c r="G670" s="201">
        <v>239.26868975944501</v>
      </c>
      <c r="H670" s="201">
        <v>233.46139735418799</v>
      </c>
      <c r="I670" s="201">
        <v>232.62958830159999</v>
      </c>
      <c r="J670" s="201">
        <v>235.322414227846</v>
      </c>
      <c r="K670" s="201">
        <v>232.81530564971101</v>
      </c>
      <c r="L670" s="201">
        <v>227.48995071373199</v>
      </c>
      <c r="M670" s="200">
        <f>[1]!FAMEData("$eval_opt(""convert("&amp;$B$5&amp;B670&amp;", annual, discrete, average)"" , ""convert automatic off"")", $B$2, $C$2, 0,"annual", "Across", "No Heading", "Normal")</f>
        <v>203.76</v>
      </c>
      <c r="N670" s="202">
        <v>205.72</v>
      </c>
      <c r="O670" s="202">
        <v>202.97000000000003</v>
      </c>
      <c r="P670" s="202">
        <v>233.28863474747149</v>
      </c>
      <c r="Q670" s="202">
        <v>232.06431472322225</v>
      </c>
      <c r="R670" s="202">
        <v>222.25964664414425</v>
      </c>
      <c r="S670" s="202">
        <v>220.32105476353325</v>
      </c>
      <c r="T670" s="202">
        <v>232.43937601030098</v>
      </c>
      <c r="U670" s="202">
        <v>238.58556260564075</v>
      </c>
    </row>
    <row r="671" spans="1:21" x14ac:dyDescent="0.2">
      <c r="A671" s="20" t="s">
        <v>42</v>
      </c>
      <c r="B671" t="s">
        <v>164</v>
      </c>
      <c r="C671" s="133">
        <f>[1]!FAMEData($B$5&amp;B671,$B$1,$C$1, 0,"Quarterly", "Across", "No Heading", "Normal")</f>
        <v>79.97</v>
      </c>
      <c r="D671" s="200">
        <v>79.97</v>
      </c>
      <c r="E671" s="201">
        <v>78.06</v>
      </c>
      <c r="F671" s="201">
        <v>78.291895571635607</v>
      </c>
      <c r="G671" s="201">
        <v>78.550795002880506</v>
      </c>
      <c r="H671" s="201">
        <v>78.8244627830761</v>
      </c>
      <c r="I671" s="201">
        <v>79.015124544114798</v>
      </c>
      <c r="J671" s="201">
        <v>79.204935920200001</v>
      </c>
      <c r="K671" s="201">
        <v>79.390622296961098</v>
      </c>
      <c r="L671" s="201">
        <v>79.617827044901603</v>
      </c>
      <c r="M671" s="200">
        <f>[1]!FAMEData("$eval_opt(""convert("&amp;$B$5&amp;B671&amp;", annual, discrete, average)"" , ""convert automatic off"")", $B$2, $C$2, 0,"annual", "Across", "No Heading", "Normal")</f>
        <v>84.6</v>
      </c>
      <c r="N671" s="202">
        <v>83.1</v>
      </c>
      <c r="O671" s="202">
        <v>80.84</v>
      </c>
      <c r="P671" s="202">
        <v>78.431788339398054</v>
      </c>
      <c r="Q671" s="202">
        <v>79.307127451544375</v>
      </c>
      <c r="R671" s="202">
        <v>80.126771526574672</v>
      </c>
      <c r="S671" s="202">
        <v>80.833539090261425</v>
      </c>
      <c r="T671" s="202">
        <v>81.698739644407524</v>
      </c>
      <c r="U671" s="202">
        <v>82.966182105246546</v>
      </c>
    </row>
    <row r="672" spans="1:21" x14ac:dyDescent="0.2">
      <c r="A672" s="20" t="s">
        <v>104</v>
      </c>
      <c r="B672" t="s">
        <v>165</v>
      </c>
      <c r="C672" s="133">
        <f>[1]!FAMEData($B$5&amp;B672,$B$1,$C$1, 0,"Quarterly", "Across", "No Heading", "Normal")</f>
        <v>61.21</v>
      </c>
      <c r="D672" s="200">
        <v>63.45</v>
      </c>
      <c r="E672" s="201">
        <v>67.48</v>
      </c>
      <c r="F672" s="201">
        <v>65.707006364202797</v>
      </c>
      <c r="G672" s="201">
        <v>79.479105336620194</v>
      </c>
      <c r="H672" s="201">
        <v>80.586285095747201</v>
      </c>
      <c r="I672" s="201">
        <v>78.591137731191395</v>
      </c>
      <c r="J672" s="201">
        <v>76.706799489543101</v>
      </c>
      <c r="K672" s="201">
        <v>74.858022799745697</v>
      </c>
      <c r="L672" s="201">
        <v>73.547672653839101</v>
      </c>
      <c r="M672" s="200">
        <f>[1]!FAMEData("$eval_opt(""convert("&amp;$B$5&amp;B672&amp;", annual, discrete, average)"" , ""convert automatic off"")", $B$2, $C$2, 0,"annual", "Across", "No Heading", "Normal")</f>
        <v>68.012500000000003</v>
      </c>
      <c r="N672" s="202">
        <v>70.585000000000008</v>
      </c>
      <c r="O672" s="202">
        <v>64.382500000000007</v>
      </c>
      <c r="P672" s="202">
        <v>73.313099199142556</v>
      </c>
      <c r="Q672" s="202">
        <v>75.925908168579824</v>
      </c>
      <c r="R672" s="202">
        <v>71.7695213204575</v>
      </c>
      <c r="S672" s="202">
        <v>73.121565528963004</v>
      </c>
      <c r="T672" s="202">
        <v>74.521823472560527</v>
      </c>
      <c r="U672" s="202">
        <v>75.050313331218774</v>
      </c>
    </row>
    <row r="673" spans="1:21" x14ac:dyDescent="0.2">
      <c r="A673" s="20" t="s">
        <v>43</v>
      </c>
      <c r="B673" s="125" t="s">
        <v>167</v>
      </c>
      <c r="C673" s="133">
        <f>[1]!FAMEData($B$5&amp;B673,$B$1,$C$1, 0,"Quarterly", "Across", "No Heading", "Normal")</f>
        <v>219.89</v>
      </c>
      <c r="D673" s="200">
        <v>219.89</v>
      </c>
      <c r="E673" s="201">
        <v>219.5</v>
      </c>
      <c r="F673" s="201">
        <v>227.61440995682401</v>
      </c>
      <c r="G673" s="201">
        <v>233.86459182849299</v>
      </c>
      <c r="H673" s="201">
        <v>236.50943137231499</v>
      </c>
      <c r="I673" s="201">
        <v>236.770997210611</v>
      </c>
      <c r="J673" s="201">
        <v>238.11929625318101</v>
      </c>
      <c r="K673" s="201">
        <v>240.571873383894</v>
      </c>
      <c r="L673" s="201">
        <v>242.66393432817</v>
      </c>
      <c r="M673" s="200">
        <f>[1]!FAMEData("$eval_opt(""convert("&amp;$B$5&amp;B673&amp;", annual, discrete, average)"" , ""convert automatic off"")", $B$2, $C$2, 0,"annual", "Across", "No Heading", "Normal")</f>
        <v>222.6275</v>
      </c>
      <c r="N673" s="202">
        <v>226.99499999999998</v>
      </c>
      <c r="O673" s="202">
        <v>222.35999999999999</v>
      </c>
      <c r="P673" s="202">
        <v>229.372108289408</v>
      </c>
      <c r="Q673" s="202">
        <v>239.53152529396397</v>
      </c>
      <c r="R673" s="202">
        <v>247.62645129850623</v>
      </c>
      <c r="S673" s="202">
        <v>253.10118130595225</v>
      </c>
      <c r="T673" s="202">
        <v>255.62589051209923</v>
      </c>
      <c r="U673" s="202">
        <v>254.18770971757277</v>
      </c>
    </row>
    <row r="674" spans="1:21" x14ac:dyDescent="0.2">
      <c r="A674" s="20" t="s">
        <v>44</v>
      </c>
      <c r="B674" s="125" t="s">
        <v>166</v>
      </c>
      <c r="C674" s="133">
        <f>[1]!FAMEData($B$5&amp;B674,$B$1,$C$1, 0,"Quarterly", "Across", "No Heading", "Normal")</f>
        <v>69.92</v>
      </c>
      <c r="D674" s="200">
        <v>69.92</v>
      </c>
      <c r="E674" s="201">
        <v>69.430000000000007</v>
      </c>
      <c r="F674" s="201">
        <v>71.033107831027905</v>
      </c>
      <c r="G674" s="201">
        <v>71.661286441423698</v>
      </c>
      <c r="H674" s="201">
        <v>71.9449219780725</v>
      </c>
      <c r="I674" s="201">
        <v>71.510905300125202</v>
      </c>
      <c r="J674" s="201">
        <v>71.510723413852901</v>
      </c>
      <c r="K674" s="201">
        <v>71.670253427902097</v>
      </c>
      <c r="L674" s="201">
        <v>71.670063091855198</v>
      </c>
      <c r="M674" s="200">
        <f>[1]!FAMEData("$eval_opt(""convert("&amp;$B$5&amp;B674&amp;", annual, discrete, average)"" , ""convert automatic off"")", $B$2, $C$2, 0,"annual", "Across", "No Heading", "Normal")</f>
        <v>72.454999999999998</v>
      </c>
      <c r="N674" s="202">
        <v>70.747500000000002</v>
      </c>
      <c r="O674" s="202">
        <v>70.175000000000011</v>
      </c>
      <c r="P674" s="202">
        <v>71.017329062631035</v>
      </c>
      <c r="Q674" s="202">
        <v>71.590486308433839</v>
      </c>
      <c r="R674" s="202">
        <v>72.446225284832835</v>
      </c>
      <c r="S674" s="202">
        <v>73.408741220310574</v>
      </c>
      <c r="T674" s="202">
        <v>73.957701298084174</v>
      </c>
      <c r="U674" s="202">
        <v>73.427223338364399</v>
      </c>
    </row>
    <row r="675" spans="1:21" x14ac:dyDescent="0.2">
      <c r="A675" s="20" t="s">
        <v>105</v>
      </c>
      <c r="B675" s="125" t="s">
        <v>168</v>
      </c>
      <c r="C675" s="133">
        <f>[1]!FAMEData($B$5&amp;B675,$B$1,$C$1, 0,"Quarterly", "Across", "No Heading", "Normal")</f>
        <v>62.13</v>
      </c>
      <c r="D675" s="200">
        <v>62.13</v>
      </c>
      <c r="E675" s="201">
        <v>65.400000000000006</v>
      </c>
      <c r="F675" s="201">
        <v>69.009076793575105</v>
      </c>
      <c r="G675" s="201">
        <v>70.002274955739693</v>
      </c>
      <c r="H675" s="201">
        <v>70.366615755205501</v>
      </c>
      <c r="I675" s="201">
        <v>70.474362387871594</v>
      </c>
      <c r="J675" s="201">
        <v>70.509509217353397</v>
      </c>
      <c r="K675" s="201">
        <v>70.683559711820493</v>
      </c>
      <c r="L675" s="201">
        <v>70.717279102813094</v>
      </c>
      <c r="M675" s="200">
        <f>[1]!FAMEData("$eval_opt(""convert("&amp;$B$5&amp;B675&amp;", annual, discrete, average)"" , ""convert automatic off"")", $B$2, $C$2, 0,"annual", "Across", "No Heading", "Normal")</f>
        <v>72.83</v>
      </c>
      <c r="N675" s="202">
        <v>71.19250000000001</v>
      </c>
      <c r="O675" s="202">
        <v>63.827500000000001</v>
      </c>
      <c r="P675" s="202">
        <v>68.694491876130073</v>
      </c>
      <c r="Q675" s="202">
        <v>70.596177604964637</v>
      </c>
      <c r="R675" s="202">
        <v>71.357929226537692</v>
      </c>
      <c r="S675" s="202">
        <v>72.646689081617353</v>
      </c>
      <c r="T675" s="202">
        <v>73.531054792622371</v>
      </c>
      <c r="U675" s="202">
        <v>73.106695696665554</v>
      </c>
    </row>
    <row r="676" spans="1:21" x14ac:dyDescent="0.2">
      <c r="D676" s="203"/>
      <c r="E676" s="201"/>
      <c r="F676" s="201"/>
      <c r="G676" s="201"/>
      <c r="H676" s="201"/>
      <c r="I676" s="201"/>
      <c r="J676" s="201"/>
      <c r="K676" s="201"/>
      <c r="L676" s="201"/>
      <c r="M676" s="203"/>
      <c r="N676" s="205"/>
      <c r="O676" s="205"/>
      <c r="P676" s="205"/>
      <c r="Q676" s="205"/>
      <c r="R676" s="205"/>
      <c r="S676" s="205"/>
      <c r="T676" s="205"/>
      <c r="U676" s="205"/>
    </row>
    <row r="677" spans="1:21" s="143" customFormat="1" x14ac:dyDescent="0.2">
      <c r="A677" s="148" t="s">
        <v>9</v>
      </c>
      <c r="B677" s="145"/>
      <c r="C677" s="145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17"/>
      <c r="O677" s="217"/>
      <c r="P677" s="217"/>
      <c r="Q677" s="217"/>
      <c r="R677" s="217"/>
      <c r="S677" s="217"/>
      <c r="T677" s="217"/>
      <c r="U677" s="217"/>
    </row>
    <row r="678" spans="1:21" s="143" customFormat="1" ht="15" x14ac:dyDescent="0.25">
      <c r="A678" s="146" t="s">
        <v>118</v>
      </c>
      <c r="B678" s="145"/>
      <c r="C678" s="145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17"/>
      <c r="O678" s="217"/>
      <c r="P678" s="217"/>
      <c r="Q678" s="217"/>
      <c r="R678" s="217"/>
      <c r="S678" s="217"/>
      <c r="T678" s="217"/>
      <c r="U678" s="217"/>
    </row>
    <row r="679" spans="1:21" s="143" customFormat="1" x14ac:dyDescent="0.2">
      <c r="A679" s="149" t="s">
        <v>150</v>
      </c>
      <c r="B679" s="145"/>
      <c r="C679" s="145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17"/>
      <c r="O679" s="217"/>
      <c r="P679" s="217"/>
      <c r="Q679" s="217"/>
      <c r="R679" s="217"/>
      <c r="S679" s="217"/>
      <c r="T679" s="217"/>
      <c r="U679" s="217"/>
    </row>
    <row r="680" spans="1:21" x14ac:dyDescent="0.2">
      <c r="A680" s="12"/>
      <c r="D680" s="203"/>
      <c r="E680" s="201"/>
      <c r="F680" s="201"/>
      <c r="G680" s="201"/>
      <c r="H680" s="201"/>
      <c r="I680" s="201"/>
      <c r="J680" s="201"/>
      <c r="K680" s="201"/>
      <c r="L680" s="201"/>
      <c r="M680" s="203"/>
      <c r="N680" s="205"/>
      <c r="O680" s="205"/>
      <c r="P680" s="205"/>
      <c r="Q680" s="205"/>
      <c r="R680" s="205"/>
      <c r="S680" s="205"/>
      <c r="T680" s="205"/>
      <c r="U680" s="205"/>
    </row>
    <row r="681" spans="1:21" x14ac:dyDescent="0.2">
      <c r="A681" s="6"/>
      <c r="D681" s="203"/>
      <c r="E681" s="201"/>
      <c r="F681" s="201"/>
      <c r="G681" s="201"/>
      <c r="H681" s="201"/>
      <c r="I681" s="201"/>
      <c r="J681" s="201"/>
      <c r="K681" s="201"/>
      <c r="L681" s="201"/>
      <c r="M681" s="203"/>
      <c r="N681" s="205"/>
      <c r="O681" s="205"/>
      <c r="P681" s="205"/>
      <c r="Q681" s="205"/>
      <c r="R681" s="205"/>
      <c r="S681" s="205"/>
      <c r="T681" s="205"/>
      <c r="U681" s="205"/>
    </row>
    <row r="682" spans="1:21" x14ac:dyDescent="0.2">
      <c r="A682" s="16"/>
      <c r="D682" s="203"/>
      <c r="E682" s="201"/>
      <c r="F682" s="201"/>
      <c r="G682" s="201"/>
      <c r="H682" s="201"/>
      <c r="I682" s="201"/>
      <c r="J682" s="201"/>
      <c r="K682" s="201"/>
      <c r="L682" s="201"/>
      <c r="M682" s="203"/>
      <c r="N682" s="205"/>
      <c r="O682" s="205"/>
      <c r="P682" s="205"/>
      <c r="Q682" s="205"/>
      <c r="R682" s="205"/>
      <c r="S682" s="205"/>
      <c r="T682" s="205"/>
      <c r="U682" s="205"/>
    </row>
    <row r="683" spans="1:21" x14ac:dyDescent="0.2">
      <c r="A683" s="18" t="s">
        <v>100</v>
      </c>
      <c r="B683" t="s">
        <v>171</v>
      </c>
      <c r="C683" s="133">
        <f>[1]!FAMEData($B$5&amp;B683,$B$1,$C$1, 0,"Quarterly", "Across", "No Heading", "Normal")</f>
        <v>769.48645975521595</v>
      </c>
      <c r="D683" s="200">
        <v>776.82664127148905</v>
      </c>
      <c r="E683" s="201">
        <v>799.19705524811798</v>
      </c>
      <c r="F683" s="201">
        <v>825.21870434975301</v>
      </c>
      <c r="G683" s="201">
        <v>853.24692119332497</v>
      </c>
      <c r="H683" s="201">
        <v>858.96536924209897</v>
      </c>
      <c r="I683" s="201">
        <v>859.29223537420205</v>
      </c>
      <c r="J683" s="201">
        <v>858.45071321848604</v>
      </c>
      <c r="K683" s="201">
        <v>857.34738013036394</v>
      </c>
      <c r="L683" s="201">
        <v>854.41288982169499</v>
      </c>
      <c r="M683" s="200">
        <f>[1]!FAMEData("$eval_opt(""convert("&amp;$B$5&amp;B683&amp;", annual, discrete, average)"" , ""convert automatic off"")", $B$2, $C$2, 0,"annual", "Across", "No Heading", "Normal")</f>
        <v>771.84784517625303</v>
      </c>
      <c r="N683" s="202">
        <v>769.92192412562679</v>
      </c>
      <c r="O683" s="202">
        <v>760.7733051671562</v>
      </c>
      <c r="P683" s="202">
        <v>834.15701250832365</v>
      </c>
      <c r="Q683" s="202">
        <v>857.37580463618679</v>
      </c>
      <c r="R683" s="202">
        <v>855.28946527178937</v>
      </c>
      <c r="S683" s="202">
        <v>863.53207881497826</v>
      </c>
      <c r="T683" s="202">
        <v>875.83147760413874</v>
      </c>
      <c r="U683" s="202">
        <v>880.84821920515287</v>
      </c>
    </row>
    <row r="684" spans="1:21" x14ac:dyDescent="0.2">
      <c r="A684" s="20" t="s">
        <v>39</v>
      </c>
      <c r="B684"/>
      <c r="D684" s="203">
        <f>((D683/C683)-1)*100</f>
        <v>0.95390652079936356</v>
      </c>
      <c r="E684" s="204">
        <f>((E683/D683)-1)*100</f>
        <v>2.8797176600449337</v>
      </c>
      <c r="F684" s="204">
        <f t="shared" ref="F684" si="1239">((F683/E683)-1)*100</f>
        <v>3.2559740968460371</v>
      </c>
      <c r="G684" s="204">
        <f t="shared" ref="G684" si="1240">((G683/F683)-1)*100</f>
        <v>3.3964592290303575</v>
      </c>
      <c r="H684" s="204">
        <f t="shared" ref="H684" si="1241">((H683/G683)-1)*100</f>
        <v>0.67019849784824004</v>
      </c>
      <c r="I684" s="204">
        <f t="shared" ref="I684" si="1242">((I683/H683)-1)*100</f>
        <v>3.8053470350196683E-2</v>
      </c>
      <c r="J684" s="204">
        <f t="shared" ref="J684" si="1243">((J683/I683)-1)*100</f>
        <v>-9.7932009748646909E-2</v>
      </c>
      <c r="K684" s="204">
        <f t="shared" ref="K684" si="1244">((K683/J683)-1)*100</f>
        <v>-0.12852608439051227</v>
      </c>
      <c r="L684" s="204">
        <f t="shared" ref="L684" si="1245">((L683/K683)-1)*100</f>
        <v>-0.34227553226123808</v>
      </c>
      <c r="M684" s="203"/>
      <c r="N684" s="204">
        <f t="shared" ref="N684" si="1246">(N683/M683-1)*100</f>
        <v>-0.24952081717433128</v>
      </c>
      <c r="O684" s="204">
        <f t="shared" ref="O684" si="1247">(O683/N683-1)*100</f>
        <v>-1.1882528178243978</v>
      </c>
      <c r="P684" s="204">
        <f t="shared" ref="P684" si="1248">(P683/O683-1)*100</f>
        <v>9.6459361603183034</v>
      </c>
      <c r="Q684" s="204">
        <f t="shared" ref="Q684" si="1249">(Q683/P683-1)*100</f>
        <v>2.7835037984088595</v>
      </c>
      <c r="R684" s="204">
        <f t="shared" ref="R684" si="1250">(R683/Q683-1)*100</f>
        <v>-0.24334012612855505</v>
      </c>
      <c r="S684" s="204">
        <f t="shared" ref="S684" si="1251">(S683/R683-1)*100</f>
        <v>0.96372209384920637</v>
      </c>
      <c r="T684" s="204">
        <f t="shared" ref="T684" si="1252">(T683/S683-1)*100</f>
        <v>1.4243128994164245</v>
      </c>
      <c r="U684" s="204">
        <f t="shared" ref="U684" si="1253">(U683/T683-1)*100</f>
        <v>0.5727975905521987</v>
      </c>
    </row>
    <row r="685" spans="1:21" x14ac:dyDescent="0.2">
      <c r="A685" s="20" t="s">
        <v>41</v>
      </c>
      <c r="B685" t="s">
        <v>172</v>
      </c>
      <c r="C685" s="133">
        <f>[1]!FAMEData($B$5&amp;B685,$B$1,$C$1, 0,"Quarterly", "Across", "No Heading", "Normal")</f>
        <v>52.373951363671303</v>
      </c>
      <c r="D685" s="200">
        <v>52.574132879943697</v>
      </c>
      <c r="E685" s="201">
        <v>52.43</v>
      </c>
      <c r="F685" s="201">
        <v>52.724945933920402</v>
      </c>
      <c r="G685" s="201">
        <v>52.926272789754201</v>
      </c>
      <c r="H685" s="201">
        <v>53.033510296447901</v>
      </c>
      <c r="I685" s="201">
        <v>52.917161933315903</v>
      </c>
      <c r="J685" s="201">
        <v>52.811991537151997</v>
      </c>
      <c r="K685" s="201">
        <v>52.723545746604799</v>
      </c>
      <c r="L685" s="201">
        <v>52.626365283746303</v>
      </c>
      <c r="M685" s="200">
        <f>[1]!FAMEData("$eval_opt(""convert("&amp;$B$5&amp;B685&amp;", annual, discrete, average)"" , ""convert automatic off"")", $B$2, $C$2, 0,"annual", "Across", "No Heading", "Normal")</f>
        <v>49.737845176253103</v>
      </c>
      <c r="N685" s="202">
        <v>51.186924125626575</v>
      </c>
      <c r="O685" s="202">
        <v>52.177050971383778</v>
      </c>
      <c r="P685" s="202">
        <v>52.778682255030624</v>
      </c>
      <c r="Q685" s="202">
        <v>52.769766125204754</v>
      </c>
      <c r="R685" s="202">
        <v>52.511853843670423</v>
      </c>
      <c r="S685" s="202">
        <v>52.290684397219252</v>
      </c>
      <c r="T685" s="202">
        <v>52.11188688233652</v>
      </c>
      <c r="U685" s="202">
        <v>51.99806224236832</v>
      </c>
    </row>
    <row r="686" spans="1:21" x14ac:dyDescent="0.2">
      <c r="A686" s="20" t="s">
        <v>101</v>
      </c>
      <c r="B686" t="s">
        <v>173</v>
      </c>
      <c r="C686" s="133">
        <f>[1]!FAMEData($B$5&amp;B686,$B$1,$C$1, 0,"Quarterly", "Across", "No Heading", "Normal")</f>
        <v>44.452508391544903</v>
      </c>
      <c r="D686" s="200">
        <v>44.452508391544903</v>
      </c>
      <c r="E686" s="201">
        <v>44.0170552481176</v>
      </c>
      <c r="F686" s="201">
        <v>44.849873141435701</v>
      </c>
      <c r="G686" s="201">
        <v>45.631465463575402</v>
      </c>
      <c r="H686" s="201">
        <v>46.164926058471004</v>
      </c>
      <c r="I686" s="201">
        <v>46.335531371227397</v>
      </c>
      <c r="J686" s="201">
        <v>46.240812823829899</v>
      </c>
      <c r="K686" s="201">
        <v>46.102780971400698</v>
      </c>
      <c r="L686" s="201">
        <v>45.916729891203602</v>
      </c>
      <c r="M686" s="200">
        <f>[1]!FAMEData("$eval_opt(""convert("&amp;$B$5&amp;B686&amp;", annual, discrete, average)"" , ""convert automatic off"")", $B$2, $C$2, 0,"annual", "Across", "No Heading", "Normal")</f>
        <v>46.41</v>
      </c>
      <c r="N686" s="202">
        <v>46.25</v>
      </c>
      <c r="O686" s="202">
        <v>43.766254195772454</v>
      </c>
      <c r="P686" s="202">
        <v>45.165829977899925</v>
      </c>
      <c r="Q686" s="202">
        <v>46.148963764415399</v>
      </c>
      <c r="R686" s="202">
        <v>45.750746773418228</v>
      </c>
      <c r="S686" s="202">
        <v>45.789658491332332</v>
      </c>
      <c r="T686" s="202">
        <v>45.78217144870397</v>
      </c>
      <c r="U686" s="202">
        <v>46.033869856297251</v>
      </c>
    </row>
    <row r="687" spans="1:21" x14ac:dyDescent="0.2">
      <c r="A687" s="23"/>
      <c r="B687"/>
      <c r="C687" s="134"/>
      <c r="D687" s="216"/>
      <c r="E687" s="205"/>
      <c r="F687" s="205"/>
      <c r="G687" s="205"/>
      <c r="H687" s="205"/>
      <c r="I687" s="205"/>
      <c r="J687" s="205"/>
      <c r="K687" s="205"/>
      <c r="L687" s="205"/>
      <c r="M687" s="216"/>
      <c r="N687" s="205"/>
      <c r="O687" s="205"/>
      <c r="P687" s="205"/>
      <c r="Q687" s="205"/>
      <c r="R687" s="205"/>
      <c r="S687" s="205"/>
      <c r="T687" s="205"/>
      <c r="U687" s="205"/>
    </row>
    <row r="688" spans="1:21" x14ac:dyDescent="0.2">
      <c r="A688" s="23" t="s">
        <v>102</v>
      </c>
      <c r="B688" t="s">
        <v>174</v>
      </c>
      <c r="C688" s="133">
        <f>[1]!FAMEData($B$5&amp;B688,$B$1,$C$1, 0,"Quarterly", "Across", "No Heading", "Normal")</f>
        <v>672.66</v>
      </c>
      <c r="D688" s="200">
        <v>679.8</v>
      </c>
      <c r="E688" s="201">
        <v>702.75</v>
      </c>
      <c r="F688" s="201">
        <v>727.64388527439701</v>
      </c>
      <c r="G688" s="201">
        <v>754.68918293999502</v>
      </c>
      <c r="H688" s="201">
        <v>759.76693288718002</v>
      </c>
      <c r="I688" s="201">
        <v>760.03954206965898</v>
      </c>
      <c r="J688" s="201">
        <v>759.39790885750404</v>
      </c>
      <c r="K688" s="201">
        <v>758.52105341235904</v>
      </c>
      <c r="L688" s="201">
        <v>755.86979464674596</v>
      </c>
      <c r="M688" s="200">
        <f>[1]!FAMEData("$eval_opt(""convert("&amp;$B$5&amp;B688&amp;", annual, discrete, average)"" , ""convert automatic off"")", $B$2, $C$2, 0,"annual", "Across", "No Heading", "Normal")</f>
        <v>675.7</v>
      </c>
      <c r="N688" s="202">
        <v>672.48500000000001</v>
      </c>
      <c r="O688" s="202">
        <v>664.82999999999993</v>
      </c>
      <c r="P688" s="202">
        <v>736.21250027539304</v>
      </c>
      <c r="Q688" s="202">
        <v>758.45707474656695</v>
      </c>
      <c r="R688" s="202">
        <v>757.02686465470038</v>
      </c>
      <c r="S688" s="202">
        <v>765.45173592642652</v>
      </c>
      <c r="T688" s="202">
        <v>777.93741927309839</v>
      </c>
      <c r="U688" s="202">
        <v>782.81628710648715</v>
      </c>
    </row>
    <row r="689" spans="1:21" x14ac:dyDescent="0.2">
      <c r="A689" s="20" t="s">
        <v>39</v>
      </c>
      <c r="B689"/>
      <c r="C689" s="134"/>
      <c r="D689" s="203">
        <f>((D688/C688)-1)*100</f>
        <v>1.0614574971010704</v>
      </c>
      <c r="E689" s="204">
        <f>((E688/D688)-1)*100</f>
        <v>3.3759929390997367</v>
      </c>
      <c r="F689" s="204">
        <f t="shared" ref="F689" si="1254">((F688/E688)-1)*100</f>
        <v>3.5423529383702634</v>
      </c>
      <c r="G689" s="204">
        <f t="shared" ref="G689" si="1255">((G688/F688)-1)*100</f>
        <v>3.7168315728234536</v>
      </c>
      <c r="H689" s="204">
        <f t="shared" ref="H689" si="1256">((H688/G688)-1)*100</f>
        <v>0.67282664995991226</v>
      </c>
      <c r="I689" s="204">
        <f t="shared" ref="I689" si="1257">((I688/H688)-1)*100</f>
        <v>3.5880632688645164E-2</v>
      </c>
      <c r="J689" s="204">
        <f t="shared" ref="J689" si="1258">((J688/I688)-1)*100</f>
        <v>-8.4421030306880418E-2</v>
      </c>
      <c r="K689" s="204">
        <f t="shared" ref="K689" si="1259">((K688/J688)-1)*100</f>
        <v>-0.11546719248466397</v>
      </c>
      <c r="L689" s="204">
        <f t="shared" ref="L689" si="1260">((L688/K688)-1)*100</f>
        <v>-0.34953001682496154</v>
      </c>
      <c r="M689" s="203"/>
      <c r="N689" s="204">
        <f t="shared" ref="N689" si="1261">(N688/M688-1)*100</f>
        <v>-0.47580287109664221</v>
      </c>
      <c r="O689" s="204">
        <f t="shared" ref="O689" si="1262">(O688/N688-1)*100</f>
        <v>-1.1383153527588119</v>
      </c>
      <c r="P689" s="204">
        <f t="shared" ref="P689" si="1263">(P688/O688-1)*100</f>
        <v>10.736955353307319</v>
      </c>
      <c r="Q689" s="204">
        <f t="shared" ref="Q689" si="1264">(Q688/P688-1)*100</f>
        <v>3.0214882880762017</v>
      </c>
      <c r="R689" s="204">
        <f t="shared" ref="R689" si="1265">(R688/Q688-1)*100</f>
        <v>-0.18856836325832349</v>
      </c>
      <c r="S689" s="204">
        <f t="shared" ref="S689" si="1266">(S688/R688-1)*100</f>
        <v>1.1128893392137407</v>
      </c>
      <c r="T689" s="204">
        <f t="shared" ref="T689" si="1267">(T688/S688-1)*100</f>
        <v>1.6311522674333556</v>
      </c>
      <c r="U689" s="204">
        <f t="shared" ref="U689" si="1268">(U688/T688-1)*100</f>
        <v>0.62715428163200304</v>
      </c>
    </row>
    <row r="690" spans="1:21" x14ac:dyDescent="0.2">
      <c r="A690" s="20" t="s">
        <v>103</v>
      </c>
      <c r="B690" t="s">
        <v>175</v>
      </c>
      <c r="C690" s="133">
        <f>[1]!FAMEData($B$5&amp;B690,$B$1,$C$1, 0,"Quarterly", "Across", "No Heading", "Normal")</f>
        <v>114.87</v>
      </c>
      <c r="D690" s="200">
        <v>115.03</v>
      </c>
      <c r="E690" s="201">
        <v>121.09</v>
      </c>
      <c r="F690" s="201">
        <v>130.041734864636</v>
      </c>
      <c r="G690" s="201">
        <v>132.28551931939799</v>
      </c>
      <c r="H690" s="201">
        <v>130.47650979296299</v>
      </c>
      <c r="I690" s="201">
        <v>131.56892301487801</v>
      </c>
      <c r="J690" s="201">
        <v>131.747038763256</v>
      </c>
      <c r="K690" s="201">
        <v>130.569215364923</v>
      </c>
      <c r="L690" s="201">
        <v>127.803925681086</v>
      </c>
      <c r="M690" s="200">
        <f>[1]!FAMEData("$eval_opt(""convert("&amp;$B$5&amp;B690&amp;", annual, discrete, average)"" , ""convert automatic off"")", $B$2, $C$2, 0,"annual", "Across", "No Heading", "Normal")</f>
        <v>114.8875</v>
      </c>
      <c r="N690" s="202">
        <v>113.3425</v>
      </c>
      <c r="O690" s="202">
        <v>109.9075</v>
      </c>
      <c r="P690" s="202">
        <v>128.47344099424924</v>
      </c>
      <c r="Q690" s="202">
        <v>130.42227570603575</v>
      </c>
      <c r="R690" s="202">
        <v>125.25440448048451</v>
      </c>
      <c r="S690" s="202">
        <v>124.90728192222176</v>
      </c>
      <c r="T690" s="202">
        <v>131.69125962966052</v>
      </c>
      <c r="U690" s="202">
        <v>136.86770485767377</v>
      </c>
    </row>
    <row r="691" spans="1:21" x14ac:dyDescent="0.2">
      <c r="A691" s="20" t="s">
        <v>42</v>
      </c>
      <c r="B691" t="s">
        <v>176</v>
      </c>
      <c r="C691" s="133">
        <f>[1]!FAMEData($B$5&amp;B691,$B$1,$C$1, 0,"Quarterly", "Across", "No Heading", "Normal")</f>
        <v>101.56</v>
      </c>
      <c r="D691" s="200">
        <v>101.8</v>
      </c>
      <c r="E691" s="201">
        <v>103.05</v>
      </c>
      <c r="F691" s="201">
        <v>104.446882121922</v>
      </c>
      <c r="G691" s="201">
        <v>106.335931773013</v>
      </c>
      <c r="H691" s="201">
        <v>107.69742292572001</v>
      </c>
      <c r="I691" s="201">
        <v>108.141537227714</v>
      </c>
      <c r="J691" s="201">
        <v>107.98581649679601</v>
      </c>
      <c r="K691" s="201">
        <v>107.77009130536401</v>
      </c>
      <c r="L691" s="201">
        <v>107.527934707885</v>
      </c>
      <c r="M691" s="200">
        <f>[1]!FAMEData("$eval_opt(""convert("&amp;$B$5&amp;B691&amp;", annual, discrete, average)"" , ""convert automatic off"")", $B$2, $C$2, 0,"annual", "Across", "No Heading", "Normal")</f>
        <v>90.94</v>
      </c>
      <c r="N691" s="202">
        <v>91.262499999999989</v>
      </c>
      <c r="O691" s="202">
        <v>97.647499999999994</v>
      </c>
      <c r="P691" s="202">
        <v>105.38255920516374</v>
      </c>
      <c r="Q691" s="202">
        <v>107.85634493443975</v>
      </c>
      <c r="R691" s="202">
        <v>107.371449853307</v>
      </c>
      <c r="S691" s="202">
        <v>107.68577122213476</v>
      </c>
      <c r="T691" s="202">
        <v>108.4794701766085</v>
      </c>
      <c r="U691" s="202">
        <v>109.99105750981225</v>
      </c>
    </row>
    <row r="692" spans="1:21" x14ac:dyDescent="0.2">
      <c r="A692" s="20" t="s">
        <v>104</v>
      </c>
      <c r="B692" t="s">
        <v>177</v>
      </c>
      <c r="C692" s="133">
        <f>[1]!FAMEData($B$5&amp;B692,$B$1,$C$1, 0,"Quarterly", "Across", "No Heading", "Normal")</f>
        <v>100.02</v>
      </c>
      <c r="D692" s="200">
        <v>103.47</v>
      </c>
      <c r="E692" s="201">
        <v>111.57</v>
      </c>
      <c r="F692" s="201">
        <v>111.695001149506</v>
      </c>
      <c r="G692" s="201">
        <v>125.68720068529601</v>
      </c>
      <c r="H692" s="201">
        <v>127.32579251763001</v>
      </c>
      <c r="I692" s="201">
        <v>125.72892075300901</v>
      </c>
      <c r="J692" s="201">
        <v>124.131239616047</v>
      </c>
      <c r="K692" s="201">
        <v>122.607231670139</v>
      </c>
      <c r="L692" s="201">
        <v>121.507376741944</v>
      </c>
      <c r="M692" s="200">
        <f>[1]!FAMEData("$eval_opt(""convert("&amp;$B$5&amp;B692&amp;", annual, discrete, average)"" , ""convert automatic off"")", $B$2, $C$2, 0,"annual", "Across", "No Heading", "Normal")</f>
        <v>102.1225</v>
      </c>
      <c r="N692" s="202">
        <v>100.82250000000001</v>
      </c>
      <c r="O692" s="202">
        <v>97.924999999999983</v>
      </c>
      <c r="P692" s="202">
        <v>119.069498588108</v>
      </c>
      <c r="Q692" s="202">
        <v>123.49369219528475</v>
      </c>
      <c r="R692" s="202">
        <v>120.12745740437251</v>
      </c>
      <c r="S692" s="202">
        <v>121.87328632551549</v>
      </c>
      <c r="T692" s="202">
        <v>123.4421841543825</v>
      </c>
      <c r="U692" s="202">
        <v>124.28387120508575</v>
      </c>
    </row>
    <row r="693" spans="1:21" x14ac:dyDescent="0.2">
      <c r="A693" s="20" t="s">
        <v>43</v>
      </c>
      <c r="B693" s="125" t="s">
        <v>178</v>
      </c>
      <c r="C693" s="133">
        <f>[1]!FAMEData($B$5&amp;B693,$B$1,$C$1, 0,"Quarterly", "Across", "No Heading", "Normal")</f>
        <v>213.92</v>
      </c>
      <c r="D693" s="200">
        <v>217</v>
      </c>
      <c r="E693" s="201">
        <v>220.31</v>
      </c>
      <c r="F693" s="201">
        <v>227.96765743377901</v>
      </c>
      <c r="G693" s="201">
        <v>234.46312569202101</v>
      </c>
      <c r="H693" s="201">
        <v>236.98884795028701</v>
      </c>
      <c r="I693" s="201">
        <v>237.22458792515101</v>
      </c>
      <c r="J693" s="201">
        <v>238.29151117824799</v>
      </c>
      <c r="K693" s="201">
        <v>240.321835452057</v>
      </c>
      <c r="L693" s="201">
        <v>242.00132881510899</v>
      </c>
      <c r="M693" s="200">
        <f>[1]!FAMEData("$eval_opt(""convert("&amp;$B$5&amp;B693&amp;", annual, discrete, average)"" , ""convert automatic off"")", $B$2, $C$2, 0,"annual", "Across", "No Heading", "Normal")</f>
        <v>218.97750000000002</v>
      </c>
      <c r="N693" s="202">
        <v>221.9025</v>
      </c>
      <c r="O693" s="202">
        <v>217.26249999999999</v>
      </c>
      <c r="P693" s="202">
        <v>229.93240776902175</v>
      </c>
      <c r="Q693" s="202">
        <v>239.45981584264126</v>
      </c>
      <c r="R693" s="202">
        <v>246.1347358072625</v>
      </c>
      <c r="S693" s="202">
        <v>250.71325604155527</v>
      </c>
      <c r="T693" s="202">
        <v>252.76771992853025</v>
      </c>
      <c r="U693" s="202">
        <v>251.30907907058099</v>
      </c>
    </row>
    <row r="694" spans="1:21" x14ac:dyDescent="0.2">
      <c r="A694" s="20" t="s">
        <v>44</v>
      </c>
      <c r="B694" s="125" t="s">
        <v>179</v>
      </c>
      <c r="C694" s="133">
        <f>[1]!FAMEData($B$5&amp;B694,$B$1,$C$1, 0,"Quarterly", "Across", "No Heading", "Normal")</f>
        <v>68.2</v>
      </c>
      <c r="D694" s="200">
        <v>68.540000000000006</v>
      </c>
      <c r="E694" s="201">
        <v>69.14</v>
      </c>
      <c r="F694" s="201">
        <v>71.620831900066094</v>
      </c>
      <c r="G694" s="201">
        <v>72.867305870635704</v>
      </c>
      <c r="H694" s="201">
        <v>73.796009296200396</v>
      </c>
      <c r="I694" s="201">
        <v>73.765393062133398</v>
      </c>
      <c r="J694" s="201">
        <v>73.590424818839296</v>
      </c>
      <c r="K694" s="201">
        <v>73.394309619262003</v>
      </c>
      <c r="L694" s="201">
        <v>73.130854303362</v>
      </c>
      <c r="M694" s="200">
        <f>[1]!FAMEData("$eval_opt(""convert("&amp;$B$5&amp;B694&amp;", annual, discrete, average)"" , ""convert automatic off"")", $B$2, $C$2, 0,"annual", "Across", "No Heading", "Normal")</f>
        <v>69.405000000000001</v>
      </c>
      <c r="N694" s="202">
        <v>69.44</v>
      </c>
      <c r="O694" s="202">
        <v>69.222499999999997</v>
      </c>
      <c r="P694" s="202">
        <v>71.856036766725538</v>
      </c>
      <c r="Q694" s="202">
        <v>73.470245450899171</v>
      </c>
      <c r="R694" s="202">
        <v>73.480380890817457</v>
      </c>
      <c r="S694" s="202">
        <v>74.084730539728639</v>
      </c>
      <c r="T694" s="202">
        <v>74.32017160165978</v>
      </c>
      <c r="U694" s="202">
        <v>73.63141667886525</v>
      </c>
    </row>
    <row r="695" spans="1:21" x14ac:dyDescent="0.2">
      <c r="A695" s="20" t="s">
        <v>105</v>
      </c>
      <c r="B695" s="125" t="s">
        <v>180</v>
      </c>
      <c r="C695" s="133">
        <f>[1]!FAMEData($B$5&amp;B695,$B$1,$C$1, 0,"Quarterly", "Across", "No Heading", "Normal")</f>
        <v>74.09</v>
      </c>
      <c r="D695" s="200">
        <v>73.959999999999994</v>
      </c>
      <c r="E695" s="201">
        <v>77.59</v>
      </c>
      <c r="F695" s="201">
        <v>81.871777804487706</v>
      </c>
      <c r="G695" s="201">
        <v>83.050099599630599</v>
      </c>
      <c r="H695" s="201">
        <v>83.482350404379105</v>
      </c>
      <c r="I695" s="201">
        <v>83.610180086773099</v>
      </c>
      <c r="J695" s="201">
        <v>83.651877984318801</v>
      </c>
      <c r="K695" s="201">
        <v>83.858370000613903</v>
      </c>
      <c r="L695" s="201">
        <v>83.898374397358893</v>
      </c>
      <c r="M695" s="200">
        <f>[1]!FAMEData("$eval_opt(""convert("&amp;$B$5&amp;B695&amp;", annual, discrete, average)"" , ""convert automatic off"")", $B$2, $C$2, 0,"annual", "Across", "No Heading", "Normal")</f>
        <v>79.367499999999993</v>
      </c>
      <c r="N695" s="202">
        <v>75.715000000000003</v>
      </c>
      <c r="O695" s="202">
        <v>72.864999999999995</v>
      </c>
      <c r="P695" s="202">
        <v>81.498556952124346</v>
      </c>
      <c r="Q695" s="202">
        <v>83.754700617266181</v>
      </c>
      <c r="R695" s="202">
        <v>84.658436218456544</v>
      </c>
      <c r="S695" s="202">
        <v>86.187409875270504</v>
      </c>
      <c r="T695" s="202">
        <v>87.236613782256399</v>
      </c>
      <c r="U695" s="202">
        <v>86.733157784469114</v>
      </c>
    </row>
    <row r="696" spans="1:21" x14ac:dyDescent="0.2">
      <c r="D696" s="203"/>
      <c r="E696" s="201"/>
      <c r="F696" s="201"/>
      <c r="G696" s="201"/>
      <c r="H696" s="201"/>
      <c r="I696" s="201"/>
      <c r="J696" s="201"/>
      <c r="K696" s="201"/>
      <c r="L696" s="201"/>
      <c r="M696" s="203"/>
      <c r="N696" s="205"/>
      <c r="O696" s="205"/>
      <c r="P696" s="205"/>
      <c r="Q696" s="205"/>
      <c r="R696" s="205"/>
      <c r="S696" s="205"/>
      <c r="T696" s="205"/>
      <c r="U696" s="205"/>
    </row>
    <row r="697" spans="1:21" s="143" customFormat="1" x14ac:dyDescent="0.2">
      <c r="A697" s="148" t="s">
        <v>8</v>
      </c>
      <c r="B697" s="145"/>
      <c r="C697" s="145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17"/>
      <c r="O697" s="217"/>
      <c r="P697" s="217"/>
      <c r="Q697" s="217"/>
      <c r="R697" s="217"/>
      <c r="S697" s="217"/>
      <c r="T697" s="217"/>
      <c r="U697" s="217"/>
    </row>
    <row r="698" spans="1:21" s="143" customFormat="1" ht="15" x14ac:dyDescent="0.25">
      <c r="A698" s="146" t="s">
        <v>119</v>
      </c>
      <c r="B698" s="145"/>
      <c r="C698" s="145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17"/>
      <c r="O698" s="217"/>
      <c r="P698" s="217"/>
      <c r="Q698" s="217"/>
      <c r="R698" s="217"/>
      <c r="S698" s="217"/>
      <c r="T698" s="217"/>
      <c r="U698" s="217"/>
    </row>
    <row r="699" spans="1:21" s="143" customFormat="1" x14ac:dyDescent="0.2">
      <c r="A699" s="149" t="s">
        <v>150</v>
      </c>
      <c r="B699" s="145"/>
      <c r="C699" s="145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17"/>
      <c r="O699" s="217"/>
      <c r="P699" s="217"/>
      <c r="Q699" s="217"/>
      <c r="R699" s="217"/>
      <c r="S699" s="217"/>
      <c r="T699" s="217"/>
      <c r="U699" s="217"/>
    </row>
    <row r="700" spans="1:21" x14ac:dyDescent="0.2">
      <c r="A700" s="64"/>
      <c r="D700" s="203"/>
      <c r="E700" s="201"/>
      <c r="F700" s="201"/>
      <c r="G700" s="201"/>
      <c r="H700" s="201"/>
      <c r="I700" s="201"/>
      <c r="J700" s="201"/>
      <c r="K700" s="201"/>
      <c r="L700" s="201"/>
      <c r="M700" s="203"/>
      <c r="N700" s="205"/>
      <c r="O700" s="205"/>
      <c r="P700" s="205"/>
      <c r="Q700" s="205"/>
      <c r="R700" s="205"/>
      <c r="S700" s="205"/>
      <c r="T700" s="205"/>
      <c r="U700" s="205"/>
    </row>
    <row r="701" spans="1:21" x14ac:dyDescent="0.2">
      <c r="A701" s="26"/>
      <c r="D701" s="203"/>
      <c r="E701" s="201"/>
      <c r="F701" s="201"/>
      <c r="G701" s="201"/>
      <c r="H701" s="201"/>
      <c r="I701" s="201"/>
      <c r="J701" s="201"/>
      <c r="K701" s="201"/>
      <c r="L701" s="201"/>
      <c r="M701" s="203"/>
      <c r="N701" s="205"/>
      <c r="O701" s="205"/>
      <c r="P701" s="205"/>
      <c r="Q701" s="205"/>
      <c r="R701" s="205"/>
      <c r="S701" s="205"/>
      <c r="T701" s="205"/>
      <c r="U701" s="205"/>
    </row>
    <row r="702" spans="1:21" x14ac:dyDescent="0.2">
      <c r="A702" s="16"/>
      <c r="D702" s="203"/>
      <c r="E702" s="201"/>
      <c r="F702" s="201"/>
      <c r="G702" s="201"/>
      <c r="H702" s="201"/>
      <c r="I702" s="201"/>
      <c r="J702" s="201"/>
      <c r="K702" s="201"/>
      <c r="L702" s="201"/>
      <c r="M702" s="203"/>
      <c r="N702" s="205"/>
      <c r="O702" s="205"/>
      <c r="P702" s="205"/>
      <c r="Q702" s="205"/>
      <c r="R702" s="205"/>
      <c r="S702" s="205"/>
      <c r="T702" s="205"/>
      <c r="U702" s="205"/>
    </row>
    <row r="703" spans="1:21" x14ac:dyDescent="0.2">
      <c r="A703" s="18" t="s">
        <v>100</v>
      </c>
      <c r="B703" t="s">
        <v>181</v>
      </c>
      <c r="C703" s="133">
        <f>[1]!FAMEData($B$5&amp;B703,$B$1,$C$1, 0,"Quarterly", "Across", "No Heading", "Normal")</f>
        <v>611.84352463306004</v>
      </c>
      <c r="D703" s="200">
        <v>623.05425407423797</v>
      </c>
      <c r="E703" s="201">
        <v>642.992710695818</v>
      </c>
      <c r="F703" s="201">
        <v>668.34149712532997</v>
      </c>
      <c r="G703" s="201">
        <v>697.679859594763</v>
      </c>
      <c r="H703" s="201">
        <v>703.39611846919399</v>
      </c>
      <c r="I703" s="201">
        <v>704.06598396685001</v>
      </c>
      <c r="J703" s="201">
        <v>701.33650627307895</v>
      </c>
      <c r="K703" s="201">
        <v>696.81080958951497</v>
      </c>
      <c r="L703" s="201">
        <v>689.49228944220295</v>
      </c>
      <c r="M703" s="200">
        <f>[1]!FAMEData("$eval_opt(""convert("&amp;$B$5&amp;B703&amp;", annual, discrete, average)"" , ""convert automatic off"")", $B$2, $C$2, 0,"annual", "Across", "No Heading", "Normal")</f>
        <v>683.81503363270576</v>
      </c>
      <c r="N703" s="202">
        <v>673.28513191151546</v>
      </c>
      <c r="O703" s="202">
        <v>621.57627780396103</v>
      </c>
      <c r="P703" s="202">
        <v>678.10254647127624</v>
      </c>
      <c r="Q703" s="202">
        <v>697.92639731791166</v>
      </c>
      <c r="R703" s="202">
        <v>682.71696289923955</v>
      </c>
      <c r="S703" s="202">
        <v>683.3716511932098</v>
      </c>
      <c r="T703" s="202">
        <v>693.50190003035755</v>
      </c>
      <c r="U703" s="202">
        <v>700.7755434303931</v>
      </c>
    </row>
    <row r="704" spans="1:21" x14ac:dyDescent="0.2">
      <c r="A704" s="20" t="s">
        <v>39</v>
      </c>
      <c r="B704"/>
      <c r="D704" s="203">
        <f>((D703/C703)-1)*100</f>
        <v>1.8322870129092728</v>
      </c>
      <c r="E704" s="204">
        <f>((E703/D703)-1)*100</f>
        <v>3.2001156385980334</v>
      </c>
      <c r="F704" s="204">
        <f t="shared" ref="F704" si="1269">((F703/E703)-1)*100</f>
        <v>3.9423131876690443</v>
      </c>
      <c r="G704" s="204">
        <f t="shared" ref="G704" si="1270">((G703/F703)-1)*100</f>
        <v>4.3897262994476938</v>
      </c>
      <c r="H704" s="204">
        <f t="shared" ref="H704" si="1271">((H703/G703)-1)*100</f>
        <v>0.81932404896296607</v>
      </c>
      <c r="I704" s="204">
        <f t="shared" ref="I704" si="1272">((I703/H703)-1)*100</f>
        <v>9.5233038691455718E-2</v>
      </c>
      <c r="J704" s="204">
        <f t="shared" ref="J704" si="1273">((J703/I703)-1)*100</f>
        <v>-0.3876735641157758</v>
      </c>
      <c r="K704" s="204">
        <f t="shared" ref="K704" si="1274">((K703/J703)-1)*100</f>
        <v>-0.6452960373635297</v>
      </c>
      <c r="L704" s="204">
        <f t="shared" ref="L704" si="1275">((L703/K703)-1)*100</f>
        <v>-1.0502879758170325</v>
      </c>
      <c r="M704" s="203"/>
      <c r="N704" s="204">
        <f t="shared" ref="N704" si="1276">(N703/M703-1)*100</f>
        <v>-1.5398757271028574</v>
      </c>
      <c r="O704" s="204">
        <f t="shared" ref="O704" si="1277">(O703/N703-1)*100</f>
        <v>-7.6800825767158187</v>
      </c>
      <c r="P704" s="204">
        <f t="shared" ref="P704" si="1278">(P703/O703-1)*100</f>
        <v>9.0940196216984681</v>
      </c>
      <c r="Q704" s="204">
        <f t="shared" ref="Q704" si="1279">(Q703/P703-1)*100</f>
        <v>2.9234296419907491</v>
      </c>
      <c r="R704" s="204">
        <f t="shared" ref="R704" si="1280">(R703/Q703-1)*100</f>
        <v>-2.1792318612852357</v>
      </c>
      <c r="S704" s="204">
        <f t="shared" ref="S704" si="1281">(S703/R703-1)*100</f>
        <v>9.5894540424201757E-2</v>
      </c>
      <c r="T704" s="204">
        <f t="shared" ref="T704" si="1282">(T703/S703-1)*100</f>
        <v>1.4823923145567575</v>
      </c>
      <c r="U704" s="204">
        <f t="shared" ref="U704" si="1283">(U703/T703-1)*100</f>
        <v>1.0488281862987225</v>
      </c>
    </row>
    <row r="705" spans="1:21" x14ac:dyDescent="0.2">
      <c r="A705" s="20" t="s">
        <v>41</v>
      </c>
      <c r="B705" t="s">
        <v>182</v>
      </c>
      <c r="C705" s="133">
        <f>[1]!FAMEData($B$5&amp;B705,$B$1,$C$1, 0,"Quarterly", "Across", "No Heading", "Normal")</f>
        <v>62.982598387935802</v>
      </c>
      <c r="D705" s="200">
        <v>63.223327829114098</v>
      </c>
      <c r="E705" s="201">
        <v>63.05</v>
      </c>
      <c r="F705" s="201">
        <v>63.404688940180797</v>
      </c>
      <c r="G705" s="201">
        <v>63.646795716078699</v>
      </c>
      <c r="H705" s="201">
        <v>63.775754800515699</v>
      </c>
      <c r="I705" s="201">
        <v>63.635839402929001</v>
      </c>
      <c r="J705" s="201">
        <v>63.509366134225303</v>
      </c>
      <c r="K705" s="201">
        <v>63.403005136819203</v>
      </c>
      <c r="L705" s="201">
        <v>63.286140208663099</v>
      </c>
      <c r="M705" s="200">
        <f>[1]!FAMEData("$eval_opt(""convert("&amp;$B$5&amp;B705&amp;", annual, discrete, average)"" , ""convert automatic off"")", $B$2, $C$2, 0,"annual", "Across", "No Heading", "Normal")</f>
        <v>59.812533632705652</v>
      </c>
      <c r="N705" s="202">
        <v>61.555131911515474</v>
      </c>
      <c r="O705" s="202">
        <v>62.745814681398954</v>
      </c>
      <c r="P705" s="202">
        <v>63.469309864193804</v>
      </c>
      <c r="Q705" s="202">
        <v>63.458587720659153</v>
      </c>
      <c r="R705" s="202">
        <v>63.148433813530843</v>
      </c>
      <c r="S705" s="202">
        <v>62.882465215423849</v>
      </c>
      <c r="T705" s="202">
        <v>62.667451228901697</v>
      </c>
      <c r="U705" s="202">
        <v>62.530570749214633</v>
      </c>
    </row>
    <row r="706" spans="1:21" x14ac:dyDescent="0.2">
      <c r="A706" s="20" t="s">
        <v>101</v>
      </c>
      <c r="B706" t="s">
        <v>183</v>
      </c>
      <c r="C706" s="133">
        <f>[1]!FAMEData($B$5&amp;B706,$B$1,$C$1, 0,"Quarterly", "Across", "No Heading", "Normal")</f>
        <v>41.730926245123797</v>
      </c>
      <c r="D706" s="200">
        <v>41.730926245123797</v>
      </c>
      <c r="E706" s="201">
        <v>40.442710695817802</v>
      </c>
      <c r="F706" s="201">
        <v>41.524775458726999</v>
      </c>
      <c r="G706" s="201">
        <v>43.033274694647197</v>
      </c>
      <c r="H706" s="201">
        <v>43.995334056418002</v>
      </c>
      <c r="I706" s="201">
        <v>44.293840759548402</v>
      </c>
      <c r="J706" s="201">
        <v>43.9889308126385</v>
      </c>
      <c r="K706" s="201">
        <v>43.614960359287501</v>
      </c>
      <c r="L706" s="201">
        <v>43.113073439583196</v>
      </c>
      <c r="M706" s="200">
        <f>[1]!FAMEData("$eval_opt(""convert("&amp;$B$5&amp;B706&amp;", annual, discrete, average)"" , ""convert automatic off"")", $B$2, $C$2, 0,"annual", "Across", "No Heading", "Normal")</f>
        <v>46.395000000000003</v>
      </c>
      <c r="N706" s="202">
        <v>44.989999999999995</v>
      </c>
      <c r="O706" s="202">
        <v>41.820463122561897</v>
      </c>
      <c r="P706" s="202">
        <v>42.249023726402498</v>
      </c>
      <c r="Q706" s="202">
        <v>43.752701342764396</v>
      </c>
      <c r="R706" s="202">
        <v>42.598805255081899</v>
      </c>
      <c r="S706" s="202">
        <v>42.602931038441824</v>
      </c>
      <c r="T706" s="202">
        <v>42.417402219244273</v>
      </c>
      <c r="U706" s="202">
        <v>42.335995953760701</v>
      </c>
    </row>
    <row r="707" spans="1:21" x14ac:dyDescent="0.2">
      <c r="A707" s="23"/>
      <c r="B707"/>
      <c r="C707" s="134"/>
      <c r="D707" s="216"/>
      <c r="E707" s="205"/>
      <c r="F707" s="205"/>
      <c r="G707" s="205"/>
      <c r="H707" s="205"/>
      <c r="I707" s="205"/>
      <c r="J707" s="205"/>
      <c r="K707" s="205"/>
      <c r="L707" s="205"/>
      <c r="M707" s="216"/>
      <c r="N707" s="205"/>
      <c r="O707" s="205"/>
      <c r="P707" s="205"/>
      <c r="Q707" s="205"/>
      <c r="R707" s="205"/>
      <c r="S707" s="205"/>
      <c r="T707" s="205"/>
      <c r="U707" s="205"/>
    </row>
    <row r="708" spans="1:21" x14ac:dyDescent="0.2">
      <c r="A708" s="23" t="s">
        <v>102</v>
      </c>
      <c r="B708" t="s">
        <v>184</v>
      </c>
      <c r="C708" s="133">
        <f>[1]!FAMEData($B$5&amp;B708,$B$1,$C$1, 0,"Quarterly", "Across", "No Heading", "Normal")</f>
        <v>507.13</v>
      </c>
      <c r="D708" s="200">
        <v>518.1</v>
      </c>
      <c r="E708" s="201">
        <v>539.5</v>
      </c>
      <c r="F708" s="201">
        <v>563.41203272642201</v>
      </c>
      <c r="G708" s="201">
        <v>590.99978918403701</v>
      </c>
      <c r="H708" s="201">
        <v>595.62502961226005</v>
      </c>
      <c r="I708" s="201">
        <v>596.13630380437303</v>
      </c>
      <c r="J708" s="201">
        <v>593.83820932621495</v>
      </c>
      <c r="K708" s="201">
        <v>589.79284409340801</v>
      </c>
      <c r="L708" s="201">
        <v>583.09307579395704</v>
      </c>
      <c r="M708" s="200">
        <f>[1]!FAMEData("$eval_opt(""convert("&amp;$B$5&amp;B708&amp;", annual, discrete, average)"" , ""convert automatic off"")", $B$2, $C$2, 0,"annual", "Across", "No Heading", "Normal")</f>
        <v>577.60750000000007</v>
      </c>
      <c r="N708" s="202">
        <v>566.74</v>
      </c>
      <c r="O708" s="202">
        <v>517.01</v>
      </c>
      <c r="P708" s="202">
        <v>572.3842128806798</v>
      </c>
      <c r="Q708" s="202">
        <v>590.71510825448831</v>
      </c>
      <c r="R708" s="202">
        <v>576.96972383062666</v>
      </c>
      <c r="S708" s="202">
        <v>577.8862549393441</v>
      </c>
      <c r="T708" s="202">
        <v>588.41704658221101</v>
      </c>
      <c r="U708" s="202">
        <v>595.90897672741801</v>
      </c>
    </row>
    <row r="709" spans="1:21" x14ac:dyDescent="0.2">
      <c r="A709" s="20" t="s">
        <v>39</v>
      </c>
      <c r="B709"/>
      <c r="C709" s="134"/>
      <c r="D709" s="203">
        <f>((D708/C708)-1)*100</f>
        <v>2.1631534320588397</v>
      </c>
      <c r="E709" s="204">
        <f>((E708/D708)-1)*100</f>
        <v>4.1304767419417132</v>
      </c>
      <c r="F709" s="204">
        <f t="shared" ref="F709" si="1284">((F708/E708)-1)*100</f>
        <v>4.4322581513293713</v>
      </c>
      <c r="G709" s="204">
        <f t="shared" ref="G709" si="1285">((G708/F708)-1)*100</f>
        <v>4.8965508109783062</v>
      </c>
      <c r="H709" s="204">
        <f t="shared" ref="H709" si="1286">((H708/G708)-1)*100</f>
        <v>0.78261287277425762</v>
      </c>
      <c r="I709" s="204">
        <f t="shared" ref="I709" si="1287">((I708/H708)-1)*100</f>
        <v>8.5838265132309743E-2</v>
      </c>
      <c r="J709" s="204">
        <f t="shared" ref="J709" si="1288">((J708/I708)-1)*100</f>
        <v>-0.38549815931226972</v>
      </c>
      <c r="K709" s="204">
        <f t="shared" ref="K709" si="1289">((K708/J708)-1)*100</f>
        <v>-0.68122346613515017</v>
      </c>
      <c r="L709" s="204">
        <f t="shared" ref="L709" si="1290">((L708/K708)-1)*100</f>
        <v>-1.1359527953835102</v>
      </c>
      <c r="M709" s="203"/>
      <c r="N709" s="204">
        <f t="shared" ref="N709" si="1291">(N708/M708-1)*100</f>
        <v>-1.881467951853133</v>
      </c>
      <c r="O709" s="204">
        <f t="shared" ref="O709" si="1292">(O708/N708-1)*100</f>
        <v>-8.7747467974732771</v>
      </c>
      <c r="P709" s="204">
        <f t="shared" ref="P709" si="1293">(P708/O708-1)*100</f>
        <v>10.710472308210628</v>
      </c>
      <c r="Q709" s="204">
        <f t="shared" ref="Q709" si="1294">(Q708/P708-1)*100</f>
        <v>3.2025508323427099</v>
      </c>
      <c r="R709" s="204">
        <f t="shared" ref="R709" si="1295">(R708/Q708-1)*100</f>
        <v>-2.3269058522098818</v>
      </c>
      <c r="S709" s="204">
        <f t="shared" ref="S709" si="1296">(S708/R708-1)*100</f>
        <v>0.15885254821212946</v>
      </c>
      <c r="T709" s="204">
        <f t="shared" ref="T709" si="1297">(T708/S708-1)*100</f>
        <v>1.8222948811911444</v>
      </c>
      <c r="U709" s="204">
        <f t="shared" ref="U709" si="1298">(U708/T708-1)*100</f>
        <v>1.2732347216525275</v>
      </c>
    </row>
    <row r="710" spans="1:21" x14ac:dyDescent="0.2">
      <c r="A710" s="20" t="s">
        <v>103</v>
      </c>
      <c r="B710" t="s">
        <v>185</v>
      </c>
      <c r="C710" s="133">
        <f>[1]!FAMEData($B$5&amp;B710,$B$1,$C$1, 0,"Quarterly", "Across", "No Heading", "Normal")</f>
        <v>91.02</v>
      </c>
      <c r="D710" s="200">
        <v>91.87</v>
      </c>
      <c r="E710" s="201">
        <v>97.89</v>
      </c>
      <c r="F710" s="201">
        <v>111.53412295333101</v>
      </c>
      <c r="G710" s="201">
        <v>113.203629960619</v>
      </c>
      <c r="H710" s="201">
        <v>109.742507656103</v>
      </c>
      <c r="I710" s="201">
        <v>110.80032113301699</v>
      </c>
      <c r="J710" s="201">
        <v>111.234857624583</v>
      </c>
      <c r="K710" s="201">
        <v>109.651791887643</v>
      </c>
      <c r="L710" s="201">
        <v>105.307993834908</v>
      </c>
      <c r="M710" s="200">
        <f>[1]!FAMEData("$eval_opt(""convert("&amp;$B$5&amp;B710&amp;", annual, discrete, average)"" , ""convert automatic off"")", $B$2, $C$2, 0,"annual", "Across", "No Heading", "Normal")</f>
        <v>133.5925</v>
      </c>
      <c r="N710" s="202">
        <v>126.11249999999998</v>
      </c>
      <c r="O710" s="202">
        <v>95.1</v>
      </c>
      <c r="P710" s="202">
        <v>108.09256514251324</v>
      </c>
      <c r="Q710" s="202">
        <v>109.24874112003775</v>
      </c>
      <c r="R710" s="202">
        <v>100.29754479496512</v>
      </c>
      <c r="S710" s="202">
        <v>96.777304031034248</v>
      </c>
      <c r="T710" s="202">
        <v>103.88490519791465</v>
      </c>
      <c r="U710" s="202">
        <v>111.60464326949702</v>
      </c>
    </row>
    <row r="711" spans="1:21" x14ac:dyDescent="0.2">
      <c r="A711" s="20" t="s">
        <v>42</v>
      </c>
      <c r="B711" t="s">
        <v>186</v>
      </c>
      <c r="C711" s="133">
        <f>[1]!FAMEData($B$5&amp;B711,$B$1,$C$1, 0,"Quarterly", "Across", "No Heading", "Normal")</f>
        <v>67.510000000000005</v>
      </c>
      <c r="D711" s="200">
        <v>69.03</v>
      </c>
      <c r="E711" s="201">
        <v>71.040000000000006</v>
      </c>
      <c r="F711" s="201">
        <v>73.064527278207294</v>
      </c>
      <c r="G711" s="201">
        <v>75.8726416224236</v>
      </c>
      <c r="H711" s="201">
        <v>77.784658506916102</v>
      </c>
      <c r="I711" s="201">
        <v>78.278083636302298</v>
      </c>
      <c r="J711" s="201">
        <v>77.775310758903998</v>
      </c>
      <c r="K711" s="201">
        <v>77.178073793173596</v>
      </c>
      <c r="L711" s="201">
        <v>76.483548807187603</v>
      </c>
      <c r="M711" s="200">
        <f>[1]!FAMEData("$eval_opt(""convert("&amp;$B$5&amp;B711&amp;", annual, discrete, average)"" , ""convert automatic off"")", $B$2, $C$2, 0,"annual", "Across", "No Heading", "Normal")</f>
        <v>70.467500000000001</v>
      </c>
      <c r="N711" s="202">
        <v>70.685000000000002</v>
      </c>
      <c r="O711" s="202">
        <v>67.767500000000013</v>
      </c>
      <c r="P711" s="202">
        <v>74.440456851886751</v>
      </c>
      <c r="Q711" s="202">
        <v>77.428754248891877</v>
      </c>
      <c r="R711" s="202">
        <v>75.569482146286319</v>
      </c>
      <c r="S711" s="202">
        <v>75.184017928941699</v>
      </c>
      <c r="T711" s="202">
        <v>75.392015500701589</v>
      </c>
      <c r="U711" s="202">
        <v>76.276778278260252</v>
      </c>
    </row>
    <row r="712" spans="1:21" x14ac:dyDescent="0.2">
      <c r="A712" s="20" t="s">
        <v>104</v>
      </c>
      <c r="B712" t="s">
        <v>187</v>
      </c>
      <c r="C712" s="133">
        <f>[1]!FAMEData($B$5&amp;B712,$B$1,$C$1, 0,"Quarterly", "Across", "No Heading", "Normal")</f>
        <v>122.06</v>
      </c>
      <c r="D712" s="200">
        <v>127.14</v>
      </c>
      <c r="E712" s="201">
        <v>133.28</v>
      </c>
      <c r="F712" s="201">
        <v>132.47467760628501</v>
      </c>
      <c r="G712" s="201">
        <v>150.56463777010401</v>
      </c>
      <c r="H712" s="201">
        <v>153.333852669827</v>
      </c>
      <c r="I712" s="201">
        <v>151.597867946061</v>
      </c>
      <c r="J712" s="201">
        <v>149.14921832453001</v>
      </c>
      <c r="K712" s="201">
        <v>146.668186127658</v>
      </c>
      <c r="L712" s="201">
        <v>144.65077997011801</v>
      </c>
      <c r="M712" s="200">
        <f>[1]!FAMEData("$eval_opt(""convert("&amp;$B$5&amp;B712&amp;", annual, discrete, average)"" , ""convert automatic off"")", $B$2, $C$2, 0,"annual", "Across", "No Heading", "Normal")</f>
        <v>110.765</v>
      </c>
      <c r="N712" s="202">
        <v>109.77499999999999</v>
      </c>
      <c r="O712" s="202">
        <v>121</v>
      </c>
      <c r="P712" s="202">
        <v>142.41329201155401</v>
      </c>
      <c r="Q712" s="202">
        <v>148.01651309209177</v>
      </c>
      <c r="R712" s="202">
        <v>141.93884583503024</v>
      </c>
      <c r="S712" s="202">
        <v>143.2093148059725</v>
      </c>
      <c r="T712" s="202">
        <v>144.83521961881101</v>
      </c>
      <c r="U712" s="202">
        <v>145.70452250503951</v>
      </c>
    </row>
    <row r="713" spans="1:21" x14ac:dyDescent="0.2">
      <c r="A713" s="20" t="s">
        <v>43</v>
      </c>
      <c r="B713" s="125" t="s">
        <v>188</v>
      </c>
      <c r="C713" s="133">
        <f>[1]!FAMEData($B$5&amp;B713,$B$1,$C$1, 0,"Quarterly", "Across", "No Heading", "Normal")</f>
        <v>123.14</v>
      </c>
      <c r="D713" s="200">
        <v>125.89</v>
      </c>
      <c r="E713" s="201">
        <v>129.57</v>
      </c>
      <c r="F713" s="201">
        <v>132.75010093063599</v>
      </c>
      <c r="G713" s="201">
        <v>135.18795955496</v>
      </c>
      <c r="H713" s="201">
        <v>136.70892828186601</v>
      </c>
      <c r="I713" s="201">
        <v>136.85491189890399</v>
      </c>
      <c r="J713" s="201">
        <v>137.42053849900401</v>
      </c>
      <c r="K713" s="201">
        <v>138.52708797657399</v>
      </c>
      <c r="L713" s="201">
        <v>139.41911667776699</v>
      </c>
      <c r="M713" s="200">
        <f>[1]!FAMEData("$eval_opt(""convert("&amp;$B$5&amp;B713&amp;", annual, discrete, average)"" , ""convert automatic off"")", $B$2, $C$2, 0,"annual", "Across", "No Heading", "Normal")</f>
        <v>136.23250000000002</v>
      </c>
      <c r="N713" s="202">
        <v>136.14249999999998</v>
      </c>
      <c r="O713" s="202">
        <v>125.8325</v>
      </c>
      <c r="P713" s="202">
        <v>133.5542471918655</v>
      </c>
      <c r="Q713" s="202">
        <v>138.05541376306223</v>
      </c>
      <c r="R713" s="202">
        <v>141.69326750755602</v>
      </c>
      <c r="S713" s="202">
        <v>144.23192524235125</v>
      </c>
      <c r="T713" s="202">
        <v>145.36904383282251</v>
      </c>
      <c r="U713" s="202">
        <v>144.49775471623326</v>
      </c>
    </row>
    <row r="714" spans="1:21" x14ac:dyDescent="0.2">
      <c r="A714" s="20" t="s">
        <v>44</v>
      </c>
      <c r="B714" s="125" t="s">
        <v>189</v>
      </c>
      <c r="C714" s="133">
        <f>[1]!FAMEData($B$5&amp;B714,$B$1,$C$1, 0,"Quarterly", "Across", "No Heading", "Normal")</f>
        <v>59.19</v>
      </c>
      <c r="D714" s="200">
        <v>59.96</v>
      </c>
      <c r="E714" s="201">
        <v>60.98</v>
      </c>
      <c r="F714" s="201">
        <v>64.269272928426105</v>
      </c>
      <c r="G714" s="201">
        <v>66.141771477286397</v>
      </c>
      <c r="H714" s="201">
        <v>67.765547017451595</v>
      </c>
      <c r="I714" s="201">
        <v>68.238579465179598</v>
      </c>
      <c r="J714" s="201">
        <v>67.866625696883304</v>
      </c>
      <c r="K714" s="201">
        <v>67.251655670278595</v>
      </c>
      <c r="L714" s="201">
        <v>66.691489328664304</v>
      </c>
      <c r="M714" s="200">
        <f>[1]!FAMEData("$eval_opt(""convert("&amp;$B$5&amp;B714&amp;", annual, discrete, average)"" , ""convert automatic off"")", $B$2, $C$2, 0,"annual", "Across", "No Heading", "Normal")</f>
        <v>60.1325</v>
      </c>
      <c r="N714" s="202">
        <v>60.4</v>
      </c>
      <c r="O714" s="202">
        <v>59.15</v>
      </c>
      <c r="P714" s="202">
        <v>64.789147855791029</v>
      </c>
      <c r="Q714" s="202">
        <v>67.512087540251457</v>
      </c>
      <c r="R714" s="202">
        <v>66.472577246355314</v>
      </c>
      <c r="S714" s="202">
        <v>66.564637156200433</v>
      </c>
      <c r="T714" s="202">
        <v>66.384769144390006</v>
      </c>
      <c r="U714" s="202">
        <v>65.577465162330299</v>
      </c>
    </row>
    <row r="715" spans="1:21" x14ac:dyDescent="0.2">
      <c r="A715" s="20" t="s">
        <v>105</v>
      </c>
      <c r="B715" s="125" t="s">
        <v>190</v>
      </c>
      <c r="C715" s="133">
        <f>[1]!FAMEData($B$5&amp;B715,$B$1,$C$1, 0,"Quarterly", "Across", "No Heading", "Normal")</f>
        <v>44.21</v>
      </c>
      <c r="D715" s="200">
        <v>44.21</v>
      </c>
      <c r="E715" s="201">
        <v>46.74</v>
      </c>
      <c r="F715" s="201">
        <v>49.319331029536698</v>
      </c>
      <c r="G715" s="201">
        <v>50.029148798643298</v>
      </c>
      <c r="H715" s="201">
        <v>50.289535480096397</v>
      </c>
      <c r="I715" s="201">
        <v>50.366539724910098</v>
      </c>
      <c r="J715" s="201">
        <v>50.3916584223104</v>
      </c>
      <c r="K715" s="201">
        <v>50.516048638080797</v>
      </c>
      <c r="L715" s="201">
        <v>50.540147175313201</v>
      </c>
      <c r="M715" s="200">
        <f>[1]!FAMEData("$eval_opt(""convert("&amp;$B$5&amp;B715&amp;", annual, discrete, average)"" , ""convert automatic off"")", $B$2, $C$2, 0,"annual", "Across", "No Heading", "Normal")</f>
        <v>66.41749999999999</v>
      </c>
      <c r="N715" s="202">
        <v>63.625</v>
      </c>
      <c r="O715" s="202">
        <v>48.160000000000004</v>
      </c>
      <c r="P715" s="202">
        <v>49.094503827069097</v>
      </c>
      <c r="Q715" s="202">
        <v>50.453598490153624</v>
      </c>
      <c r="R715" s="202">
        <v>50.998006300433801</v>
      </c>
      <c r="S715" s="202">
        <v>51.919055774843947</v>
      </c>
      <c r="T715" s="202">
        <v>52.551093287571369</v>
      </c>
      <c r="U715" s="202">
        <v>52.247812796057296</v>
      </c>
    </row>
    <row r="716" spans="1:21" x14ac:dyDescent="0.2">
      <c r="D716" s="203"/>
      <c r="E716" s="201"/>
      <c r="F716" s="201"/>
      <c r="G716" s="201"/>
      <c r="H716" s="201"/>
      <c r="I716" s="201"/>
      <c r="J716" s="201"/>
      <c r="K716" s="201"/>
      <c r="L716" s="201"/>
      <c r="M716" s="203"/>
      <c r="N716" s="205"/>
      <c r="O716" s="205"/>
      <c r="P716" s="205"/>
      <c r="Q716" s="205"/>
      <c r="R716" s="205"/>
      <c r="S716" s="205"/>
      <c r="T716" s="205"/>
      <c r="U716" s="205"/>
    </row>
    <row r="717" spans="1:21" x14ac:dyDescent="0.2">
      <c r="D717" s="203"/>
      <c r="E717" s="201"/>
      <c r="F717" s="201"/>
      <c r="G717" s="201"/>
      <c r="H717" s="201"/>
      <c r="I717" s="201"/>
      <c r="J717" s="201"/>
      <c r="K717" s="201"/>
      <c r="L717" s="201"/>
      <c r="M717" s="203"/>
      <c r="N717" s="205"/>
      <c r="O717" s="205"/>
      <c r="P717" s="205"/>
      <c r="Q717" s="205"/>
      <c r="R717" s="205"/>
      <c r="S717" s="205"/>
      <c r="T717" s="205"/>
      <c r="U717" s="205"/>
    </row>
    <row r="718" spans="1:21" s="152" customFormat="1" x14ac:dyDescent="0.2">
      <c r="A718" s="151" t="s">
        <v>7</v>
      </c>
      <c r="B718" s="151"/>
      <c r="C718" s="151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9"/>
      <c r="O718" s="219"/>
      <c r="P718" s="219"/>
      <c r="Q718" s="219"/>
      <c r="R718" s="219"/>
      <c r="S718" s="219"/>
      <c r="T718" s="219"/>
      <c r="U718" s="219"/>
    </row>
    <row r="719" spans="1:21" s="152" customFormat="1" ht="15" x14ac:dyDescent="0.25">
      <c r="A719" s="153" t="s">
        <v>120</v>
      </c>
      <c r="B719" s="153"/>
      <c r="C719" s="153"/>
      <c r="D719" s="220"/>
      <c r="E719" s="220"/>
      <c r="F719" s="220"/>
      <c r="G719" s="220"/>
      <c r="H719" s="220"/>
      <c r="I719" s="220"/>
      <c r="J719" s="220"/>
      <c r="K719" s="220"/>
      <c r="L719" s="220"/>
      <c r="M719" s="220"/>
      <c r="N719" s="219"/>
      <c r="O719" s="219"/>
      <c r="P719" s="219"/>
      <c r="Q719" s="219"/>
      <c r="R719" s="219"/>
      <c r="S719" s="219"/>
      <c r="T719" s="219"/>
      <c r="U719" s="219"/>
    </row>
    <row r="720" spans="1:21" s="152" customFormat="1" x14ac:dyDescent="0.2">
      <c r="A720" s="154" t="s">
        <v>72</v>
      </c>
      <c r="B720" s="154"/>
      <c r="C720" s="154"/>
      <c r="D720" s="221"/>
      <c r="E720" s="221"/>
      <c r="F720" s="221"/>
      <c r="G720" s="221"/>
      <c r="H720" s="221"/>
      <c r="I720" s="221"/>
      <c r="J720" s="221"/>
      <c r="K720" s="221"/>
      <c r="L720" s="221"/>
      <c r="M720" s="221"/>
      <c r="N720" s="219"/>
      <c r="O720" s="219"/>
      <c r="P720" s="219"/>
      <c r="Q720" s="219"/>
      <c r="R720" s="219"/>
      <c r="S720" s="219"/>
      <c r="T720" s="219"/>
      <c r="U720" s="219"/>
    </row>
    <row r="721" spans="1:21" x14ac:dyDescent="0.2">
      <c r="A721" s="13"/>
      <c r="B721" s="31"/>
      <c r="C721" s="31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05"/>
      <c r="O721" s="205"/>
      <c r="P721" s="205"/>
      <c r="Q721" s="205"/>
      <c r="R721" s="205"/>
      <c r="S721" s="205"/>
      <c r="T721" s="205"/>
      <c r="U721" s="205"/>
    </row>
    <row r="722" spans="1:21" x14ac:dyDescent="0.2">
      <c r="A722" s="6"/>
      <c r="B722" s="5"/>
      <c r="C722" s="5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  <c r="N722" s="205"/>
      <c r="O722" s="205"/>
      <c r="P722" s="205"/>
      <c r="Q722" s="205"/>
      <c r="R722" s="205"/>
      <c r="S722" s="205"/>
      <c r="T722" s="205"/>
      <c r="U722" s="205"/>
    </row>
    <row r="723" spans="1:21" x14ac:dyDescent="0.2">
      <c r="A723" s="16"/>
      <c r="B723" s="17"/>
      <c r="C723" s="17"/>
      <c r="D723" s="224"/>
      <c r="E723" s="224"/>
      <c r="F723" s="224"/>
      <c r="G723" s="224"/>
      <c r="H723" s="224"/>
      <c r="I723" s="224"/>
      <c r="J723" s="224"/>
      <c r="K723" s="224"/>
      <c r="L723" s="224"/>
      <c r="M723" s="224"/>
      <c r="N723" s="205"/>
      <c r="O723" s="205"/>
      <c r="P723" s="205"/>
      <c r="Q723" s="205"/>
      <c r="R723" s="205"/>
      <c r="S723" s="205"/>
      <c r="T723" s="205"/>
      <c r="U723" s="205"/>
    </row>
    <row r="724" spans="1:21" x14ac:dyDescent="0.2">
      <c r="A724" s="18" t="s">
        <v>61</v>
      </c>
      <c r="B724" s="140" t="s">
        <v>357</v>
      </c>
      <c r="C724" s="131">
        <f>[1]!FAMEData($B$5&amp;B724,$B$1,$C$1, 0,"Quarterly", "Across", "No Heading", "Normal")</f>
        <v>1577.6811453611899</v>
      </c>
      <c r="D724" s="200">
        <v>1603.70686042015</v>
      </c>
      <c r="E724" s="201">
        <v>1585.58914140263</v>
      </c>
      <c r="F724" s="201">
        <v>1657.25021643692</v>
      </c>
      <c r="G724" s="201">
        <v>1653.86352083923</v>
      </c>
      <c r="H724" s="201">
        <v>1659.19837226349</v>
      </c>
      <c r="I724" s="201">
        <v>1674.36965506754</v>
      </c>
      <c r="J724" s="201">
        <v>1670.15776005456</v>
      </c>
      <c r="K724" s="201">
        <v>1649.79553215599</v>
      </c>
      <c r="L724" s="201">
        <v>1636.51258467807</v>
      </c>
      <c r="M724" s="200">
        <f>[1]!FAMEData("$eval_opt(""convert("&amp;$B$5&amp;B724&amp;", annual, discrete, sum)"" , ""convert automatic off"")", $B$2, $C$2, 0,"annual", "Across", "No Heading", "Normal")</f>
        <v>8373.6958812285302</v>
      </c>
      <c r="N724" s="201">
        <v>7726.2021958403102</v>
      </c>
      <c r="O724" s="201">
        <v>6342.5549215871997</v>
      </c>
      <c r="P724" s="201">
        <v>6555.9012509422701</v>
      </c>
      <c r="Q724" s="201">
        <v>6630.8355319561606</v>
      </c>
      <c r="R724" s="201">
        <v>6373.7617339215303</v>
      </c>
      <c r="S724" s="201">
        <v>6129.3112575796795</v>
      </c>
      <c r="T724" s="201">
        <v>5897.75690030025</v>
      </c>
      <c r="U724" s="201">
        <v>5697.1091047660702</v>
      </c>
    </row>
    <row r="725" spans="1:21" x14ac:dyDescent="0.2">
      <c r="A725" s="20" t="s">
        <v>36</v>
      </c>
      <c r="B725" t="str">
        <f>"annpct(nagpmt'"&amp;B724&amp;")"</f>
        <v>annpct(nagpmt'ufsapc_nam)</v>
      </c>
      <c r="C725" s="131">
        <f>[1]!FAMEData(B725,$B$1,$C$1, 0,"Quarterly", "Across", "No Heading", "Normal")</f>
        <v>85.637818107275365</v>
      </c>
      <c r="D725" s="200">
        <v>6.7635501531009083</v>
      </c>
      <c r="E725" s="201">
        <v>-4.4429566565004821</v>
      </c>
      <c r="F725" s="201">
        <v>19.341003606110583</v>
      </c>
      <c r="G725" s="201">
        <v>-0.81492301173579273</v>
      </c>
      <c r="H725" s="201">
        <v>1.2965325804238605</v>
      </c>
      <c r="I725" s="201">
        <v>3.7079683438992892</v>
      </c>
      <c r="J725" s="201">
        <v>-1.0024140211095565</v>
      </c>
      <c r="K725" s="201">
        <v>-4.7882583321125356</v>
      </c>
      <c r="L725" s="201">
        <v>-3.1818221483788807</v>
      </c>
      <c r="M725" s="200"/>
      <c r="N725" s="204">
        <f t="shared" ref="N725" si="1299">(N724/M724-1)*100</f>
        <v>-7.7324719523158114</v>
      </c>
      <c r="O725" s="204">
        <f t="shared" ref="O725" si="1300">(O724/N724-1)*100</f>
        <v>-17.908504581954233</v>
      </c>
      <c r="P725" s="204">
        <f t="shared" ref="P725" si="1301">(P724/O724-1)*100</f>
        <v>3.3637285288446783</v>
      </c>
      <c r="Q725" s="204">
        <f t="shared" ref="Q725" si="1302">(Q724/P724-1)*100</f>
        <v>1.1430050292950966</v>
      </c>
      <c r="R725" s="204">
        <f t="shared" ref="R725" si="1303">(R724/Q724-1)*100</f>
        <v>-3.8769442673658228</v>
      </c>
      <c r="S725" s="204">
        <f t="shared" ref="S725" si="1304">(S724/R724-1)*100</f>
        <v>-3.8352622289106186</v>
      </c>
      <c r="T725" s="204">
        <f t="shared" ref="T725" si="1305">(T724/S724-1)*100</f>
        <v>-3.777820175033253</v>
      </c>
      <c r="U725" s="204">
        <f t="shared" ref="U725" si="1306">(U724/T724-1)*100</f>
        <v>-3.4021035272573719</v>
      </c>
    </row>
    <row r="726" spans="1:21" x14ac:dyDescent="0.2">
      <c r="A726" s="23"/>
      <c r="C726" s="42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205"/>
      <c r="O726" s="205"/>
      <c r="P726" s="205"/>
      <c r="Q726" s="205"/>
      <c r="R726" s="205"/>
      <c r="S726" s="205"/>
      <c r="T726" s="205"/>
      <c r="U726" s="205"/>
    </row>
    <row r="727" spans="1:21" x14ac:dyDescent="0.2">
      <c r="A727" s="20" t="s">
        <v>121</v>
      </c>
      <c r="B727" s="140" t="s">
        <v>446</v>
      </c>
      <c r="C727" s="131">
        <f>[1]!FAMEData($B$5&amp;B727,$B$1,$C$1, 0,"Quarterly", "Across", "No Heading", "Normal")</f>
        <v>363.83210451575701</v>
      </c>
      <c r="D727" s="200">
        <v>348.37604408167903</v>
      </c>
      <c r="E727" s="201">
        <v>333.69730215218999</v>
      </c>
      <c r="F727" s="201">
        <v>372.80814619250299</v>
      </c>
      <c r="G727" s="201">
        <v>367.68048008044002</v>
      </c>
      <c r="H727" s="201">
        <v>366.67192447099097</v>
      </c>
      <c r="I727" s="201">
        <v>371.76313255794901</v>
      </c>
      <c r="J727" s="201">
        <v>368.28039973869102</v>
      </c>
      <c r="K727" s="201">
        <v>363.913317346074</v>
      </c>
      <c r="L727" s="201">
        <v>362.65971617705702</v>
      </c>
      <c r="M727" s="200">
        <f>[1]!FAMEData("$eval_opt(""convert("&amp;$B$5&amp;B727&amp;", annual, discrete, sum)"" , ""convert automatic off"")", $B$2, $C$2, 0,"annual", "Across", "No Heading", "Normal")</f>
        <v>1729.038688622938</v>
      </c>
      <c r="N727" s="201">
        <v>1545.925457248929</v>
      </c>
      <c r="O727" s="201">
        <v>1403.998193811017</v>
      </c>
      <c r="P727" s="201">
        <v>1440.8578528961239</v>
      </c>
      <c r="Q727" s="201">
        <v>1466.616565819771</v>
      </c>
      <c r="R727" s="201">
        <v>1415.45061153388</v>
      </c>
      <c r="S727" s="201">
        <v>1367.3042978613012</v>
      </c>
      <c r="T727" s="201">
        <v>1328.23117187495</v>
      </c>
      <c r="U727" s="201">
        <v>1295.8556800028568</v>
      </c>
    </row>
    <row r="728" spans="1:21" x14ac:dyDescent="0.2">
      <c r="A728" s="49" t="s">
        <v>36</v>
      </c>
      <c r="B728" t="str">
        <f>"annpct(nagpmt'"&amp;B727&amp;")"</f>
        <v>annpct(nagpmt'ufsoffapc_nam)</v>
      </c>
      <c r="C728" s="131">
        <f>[1]!FAMEData(B728,$B$1,$C$1, 0,"Quarterly", "Across", "No Heading", "Normal")</f>
        <v>74.215041523252438</v>
      </c>
      <c r="D728" s="200">
        <v>-15.940063210307413</v>
      </c>
      <c r="E728" s="201">
        <v>-15.818308324299512</v>
      </c>
      <c r="F728" s="201">
        <v>55.786848549138149</v>
      </c>
      <c r="G728" s="201">
        <v>-5.3891983729460451</v>
      </c>
      <c r="H728" s="201">
        <v>-1.0927025088529991</v>
      </c>
      <c r="I728" s="201">
        <v>5.6707145151206495</v>
      </c>
      <c r="J728" s="201">
        <v>-3.6949307873545751</v>
      </c>
      <c r="K728" s="201">
        <v>-4.6595117316475827</v>
      </c>
      <c r="L728" s="201">
        <v>-1.3708082700366084</v>
      </c>
      <c r="M728" s="200"/>
      <c r="N728" s="204">
        <f t="shared" ref="N728" si="1307">(N727/M727-1)*100</f>
        <v>-10.590464665648769</v>
      </c>
      <c r="O728" s="204">
        <f t="shared" ref="O728" si="1308">(O727/N727-1)*100</f>
        <v>-9.1807313717752201</v>
      </c>
      <c r="P728" s="204">
        <f t="shared" ref="P728" si="1309">(P727/O727-1)*100</f>
        <v>2.6253352210557246</v>
      </c>
      <c r="Q728" s="204">
        <f t="shared" ref="Q728" si="1310">(Q727/P727-1)*100</f>
        <v>1.7877344994075672</v>
      </c>
      <c r="R728" s="204">
        <f t="shared" ref="R728" si="1311">(R727/Q727-1)*100</f>
        <v>-3.4887069652927094</v>
      </c>
      <c r="S728" s="204">
        <f t="shared" ref="S728" si="1312">(S727/R727-1)*100</f>
        <v>-3.4014831234841947</v>
      </c>
      <c r="T728" s="204">
        <f t="shared" ref="T728" si="1313">(T727/S727-1)*100</f>
        <v>-2.8576759429095877</v>
      </c>
      <c r="U728" s="204">
        <f t="shared" ref="U728" si="1314">(U727/T727-1)*100</f>
        <v>-2.4374892381415325</v>
      </c>
    </row>
    <row r="729" spans="1:21" x14ac:dyDescent="0.2">
      <c r="A729" s="20" t="s">
        <v>46</v>
      </c>
      <c r="B729" s="140" t="s">
        <v>450</v>
      </c>
      <c r="C729" s="131">
        <f>[1]!FAMEData($B$5&amp;B729,$B$1,$C$1, 0,"Quarterly", "Across", "No Heading", "Normal")</f>
        <v>27.430850509007399</v>
      </c>
      <c r="D729" s="200">
        <v>26.6366857208154</v>
      </c>
      <c r="E729" s="201">
        <v>29.1429258073974</v>
      </c>
      <c r="F729" s="201">
        <v>34.551450693011098</v>
      </c>
      <c r="G729" s="201">
        <v>32.826979098149501</v>
      </c>
      <c r="H729" s="201">
        <v>31.273670392106499</v>
      </c>
      <c r="I729" s="201">
        <v>31.7270657491901</v>
      </c>
      <c r="J729" s="201">
        <v>31.981287523472801</v>
      </c>
      <c r="K729" s="201">
        <v>31.9213371970243</v>
      </c>
      <c r="L729" s="201">
        <v>31.991632444180901</v>
      </c>
      <c r="M729" s="200">
        <f>[1]!FAMEData("$eval_opt(""convert("&amp;$B$5&amp;B729&amp;", annual, discrete, sum)"" , ""convert automatic off"")", $B$2, $C$2, 0,"annual", "Across", "No Heading", "Normal")</f>
        <v>178.61956408218998</v>
      </c>
      <c r="N729" s="201">
        <v>201.3268547761034</v>
      </c>
      <c r="O729" s="201">
        <v>132.8419411730402</v>
      </c>
      <c r="P729" s="201">
        <v>127.79502599066448</v>
      </c>
      <c r="Q729" s="201">
        <v>127.62132291386811</v>
      </c>
      <c r="R729" s="201">
        <v>127.77055019788669</v>
      </c>
      <c r="S729" s="201">
        <v>126.22275012812798</v>
      </c>
      <c r="T729" s="201">
        <v>122.16244184736981</v>
      </c>
      <c r="U729" s="201">
        <v>118.6893262850438</v>
      </c>
    </row>
    <row r="730" spans="1:21" x14ac:dyDescent="0.2">
      <c r="A730" s="49" t="s">
        <v>36</v>
      </c>
      <c r="B730" t="str">
        <f>"annpct(nagpmt'"&amp;B729&amp;")"</f>
        <v>annpct(nagpmt'ufstabapc_nam)</v>
      </c>
      <c r="C730" s="131">
        <f>[1]!FAMEData(B730,$B$1,$C$1, 0,"Quarterly", "Across", "No Heading", "Normal")</f>
        <v>-80.948167442121942</v>
      </c>
      <c r="D730" s="200">
        <v>-11.087329806851729</v>
      </c>
      <c r="E730" s="201">
        <v>43.288671526666469</v>
      </c>
      <c r="F730" s="201">
        <v>97.575251595674814</v>
      </c>
      <c r="G730" s="201">
        <v>-18.518591400738</v>
      </c>
      <c r="H730" s="201">
        <v>-17.625698693950433</v>
      </c>
      <c r="I730" s="201">
        <v>5.9264007952458817</v>
      </c>
      <c r="J730" s="201">
        <v>3.2438380937964451</v>
      </c>
      <c r="K730" s="201">
        <v>-0.74771183231328764</v>
      </c>
      <c r="L730" s="201">
        <v>0.88376984638883749</v>
      </c>
      <c r="M730" s="200"/>
      <c r="N730" s="204">
        <f t="shared" ref="N730" si="1315">(N729/M729-1)*100</f>
        <v>12.712655979534748</v>
      </c>
      <c r="O730" s="204">
        <f t="shared" ref="O730" si="1316">(O729/N729-1)*100</f>
        <v>-34.016780165381121</v>
      </c>
      <c r="P730" s="204">
        <f t="shared" ref="P730" si="1317">(P729/O729-1)*100</f>
        <v>-3.7991880710336767</v>
      </c>
      <c r="Q730" s="204">
        <f t="shared" ref="Q730" si="1318">(Q729/P729-1)*100</f>
        <v>-0.13592319063268077</v>
      </c>
      <c r="R730" s="204">
        <f t="shared" ref="R730" si="1319">(R729/Q729-1)*100</f>
        <v>0.11692974231218844</v>
      </c>
      <c r="S730" s="204">
        <f t="shared" ref="S730" si="1320">(S729/R729-1)*100</f>
        <v>-1.2113903144046367</v>
      </c>
      <c r="T730" s="204">
        <f t="shared" ref="T730" si="1321">(T729/S729-1)*100</f>
        <v>-3.2167800785805944</v>
      </c>
      <c r="U730" s="204">
        <f t="shared" ref="U730" si="1322">(U729/T729-1)*100</f>
        <v>-2.8430305663546984</v>
      </c>
    </row>
    <row r="731" spans="1:21" x14ac:dyDescent="0.2">
      <c r="A731" s="20" t="s">
        <v>47</v>
      </c>
      <c r="B731" s="140" t="s">
        <v>448</v>
      </c>
      <c r="C731" s="131">
        <f>[1]!FAMEData($B$5&amp;B731,$B$1,$C$1, 0,"Quarterly", "Across", "No Heading", "Normal")</f>
        <v>174.57710360086699</v>
      </c>
      <c r="D731" s="200">
        <v>190.113804752975</v>
      </c>
      <c r="E731" s="201">
        <v>192.477333345262</v>
      </c>
      <c r="F731" s="201">
        <v>197.52216875088899</v>
      </c>
      <c r="G731" s="201">
        <v>196.95313335853299</v>
      </c>
      <c r="H731" s="201">
        <v>197.422523322129</v>
      </c>
      <c r="I731" s="201">
        <v>196.71614957214999</v>
      </c>
      <c r="J731" s="201">
        <v>195.38622908599999</v>
      </c>
      <c r="K731" s="201">
        <v>192.67416032499301</v>
      </c>
      <c r="L731" s="201">
        <v>190.79558633103699</v>
      </c>
      <c r="M731" s="200">
        <f>[1]!FAMEData("$eval_opt(""convert("&amp;$B$5&amp;B731&amp;", annual, discrete, sum)"" , ""convert automatic off"")", $B$2, $C$2, 0,"annual", "Across", "No Heading", "Normal")</f>
        <v>834.67392714211906</v>
      </c>
      <c r="N731" s="201">
        <v>790.2676627931769</v>
      </c>
      <c r="O731" s="201">
        <v>718.65662466715003</v>
      </c>
      <c r="P731" s="201">
        <v>784.37515877681301</v>
      </c>
      <c r="Q731" s="201">
        <v>775.57212531417986</v>
      </c>
      <c r="R731" s="201">
        <v>741.50977095037797</v>
      </c>
      <c r="S731" s="201">
        <v>710.61945670997011</v>
      </c>
      <c r="T731" s="201">
        <v>681.41299737645409</v>
      </c>
      <c r="U731" s="201">
        <v>655.95403115502995</v>
      </c>
    </row>
    <row r="732" spans="1:21" x14ac:dyDescent="0.2">
      <c r="A732" s="49" t="s">
        <v>36</v>
      </c>
      <c r="B732" t="str">
        <f>"annpct(nagpmt'"&amp;B731&amp;")"</f>
        <v>annpct(nagpmt'ufsenvapc_nam)</v>
      </c>
      <c r="C732" s="131">
        <f>[1]!FAMEData(B732,$B$1,$C$1, 0,"Quarterly", "Across", "No Heading", "Normal")</f>
        <v>59.991031790582063</v>
      </c>
      <c r="D732" s="200">
        <v>40.638905681734286</v>
      </c>
      <c r="E732" s="201">
        <v>5.0663774710774163</v>
      </c>
      <c r="F732" s="201">
        <v>10.903437887075004</v>
      </c>
      <c r="G732" s="201">
        <v>-1.1473773116064139</v>
      </c>
      <c r="H732" s="201">
        <v>0.95671622731342865</v>
      </c>
      <c r="I732" s="201">
        <v>-1.4235289606842245</v>
      </c>
      <c r="J732" s="201">
        <v>-2.6769425238657272</v>
      </c>
      <c r="K732" s="201">
        <v>-5.4376850928087253</v>
      </c>
      <c r="L732" s="201">
        <v>-3.8433342164453079</v>
      </c>
      <c r="M732" s="200"/>
      <c r="N732" s="204">
        <f t="shared" ref="N732" si="1323">(N731/M731-1)*100</f>
        <v>-5.3201930604190428</v>
      </c>
      <c r="O732" s="204">
        <f t="shared" ref="O732" si="1324">(O731/N731-1)*100</f>
        <v>-9.0616181703449534</v>
      </c>
      <c r="P732" s="204">
        <f t="shared" ref="P732" si="1325">(P731/O731-1)*100</f>
        <v>9.144636235712845</v>
      </c>
      <c r="Q732" s="204">
        <f t="shared" ref="Q732" si="1326">(Q731/P731-1)*100</f>
        <v>-1.1222988596886418</v>
      </c>
      <c r="R732" s="204">
        <f t="shared" ref="R732" si="1327">(R731/Q731-1)*100</f>
        <v>-4.3919002826466214</v>
      </c>
      <c r="S732" s="204">
        <f t="shared" ref="S732" si="1328">(S731/R731-1)*100</f>
        <v>-4.1658674572576988</v>
      </c>
      <c r="T732" s="204">
        <f t="shared" ref="T732" si="1329">(T731/S731-1)*100</f>
        <v>-4.109999952539467</v>
      </c>
      <c r="U732" s="204">
        <f t="shared" ref="U732" si="1330">(U731/T731-1)*100</f>
        <v>-3.7362020271766383</v>
      </c>
    </row>
    <row r="733" spans="1:21" x14ac:dyDescent="0.2">
      <c r="A733" s="20" t="s">
        <v>48</v>
      </c>
      <c r="B733" s="140" t="s">
        <v>449</v>
      </c>
      <c r="C733" s="131">
        <f>[1]!FAMEData($B$5&amp;B733,$B$1,$C$1, 0,"Quarterly", "Across", "No Heading", "Normal")</f>
        <v>74.064687480096893</v>
      </c>
      <c r="D733" s="200">
        <v>84.078599020268896</v>
      </c>
      <c r="E733" s="201">
        <v>90.158370228992695</v>
      </c>
      <c r="F733" s="201">
        <v>90.8531758749983</v>
      </c>
      <c r="G733" s="201">
        <v>87.359784624185806</v>
      </c>
      <c r="H733" s="201">
        <v>86.977900880270298</v>
      </c>
      <c r="I733" s="201">
        <v>87.6057674505048</v>
      </c>
      <c r="J733" s="201">
        <v>87.218378417066702</v>
      </c>
      <c r="K733" s="201">
        <v>86.155029468393806</v>
      </c>
      <c r="L733" s="201">
        <v>85.461372158089603</v>
      </c>
      <c r="M733" s="200">
        <f>[1]!FAMEData("$eval_opt(""convert("&amp;$B$5&amp;B733&amp;", annual, discrete, sum)"" , ""convert automatic off"")", $B$2, $C$2, 0,"annual", "Across", "No Heading", "Normal")</f>
        <v>473.12987982461198</v>
      </c>
      <c r="N733" s="201">
        <v>413.64757179224927</v>
      </c>
      <c r="O733" s="201">
        <v>326.11091593839848</v>
      </c>
      <c r="P733" s="201">
        <v>355.3492316084471</v>
      </c>
      <c r="Q733" s="201">
        <v>346.4405474940549</v>
      </c>
      <c r="R733" s="201">
        <v>332.05528696171768</v>
      </c>
      <c r="S733" s="201">
        <v>318.09436092604079</v>
      </c>
      <c r="T733" s="201">
        <v>304.89706091822654</v>
      </c>
      <c r="U733" s="201">
        <v>292.39427795317664</v>
      </c>
    </row>
    <row r="734" spans="1:21" x14ac:dyDescent="0.2">
      <c r="A734" s="49" t="s">
        <v>36</v>
      </c>
      <c r="B734" t="str">
        <f>"annpct(nagpmt'"&amp;B733&amp;")"</f>
        <v>annpct(nagpmt'ufsfmbapc_nam)</v>
      </c>
      <c r="C734" s="131">
        <f>[1]!FAMEData(B734,$B$1,$C$1, 0,"Quarterly", "Across", "No Heading", "Normal")</f>
        <v>-6.8515762394149231</v>
      </c>
      <c r="D734" s="200">
        <v>66.07225685454415</v>
      </c>
      <c r="E734" s="201">
        <v>32.215491474922864</v>
      </c>
      <c r="F734" s="201">
        <v>3.1184182670166991</v>
      </c>
      <c r="G734" s="201">
        <v>-14.515816876778963</v>
      </c>
      <c r="H734" s="201">
        <v>-1.7371241949865897</v>
      </c>
      <c r="I734" s="201">
        <v>2.918892742129882</v>
      </c>
      <c r="J734" s="201">
        <v>-1.7570855620267822</v>
      </c>
      <c r="K734" s="201">
        <v>-4.7882583321121928</v>
      </c>
      <c r="L734" s="201">
        <v>-3.1818221483785778</v>
      </c>
      <c r="M734" s="200"/>
      <c r="N734" s="204">
        <f t="shared" ref="N734" si="1331">(N733/M733-1)*100</f>
        <v>-12.572088673497571</v>
      </c>
      <c r="O734" s="204">
        <f t="shared" ref="O734" si="1332">(O733/N733-1)*100</f>
        <v>-21.16213458586801</v>
      </c>
      <c r="P734" s="204">
        <f t="shared" ref="P734" si="1333">(P733/O733-1)*100</f>
        <v>8.9657580415283267</v>
      </c>
      <c r="Q734" s="204">
        <f t="shared" ref="Q734" si="1334">(Q733/P733-1)*100</f>
        <v>-2.5070221973094164</v>
      </c>
      <c r="R734" s="204">
        <f t="shared" ref="R734" si="1335">(R733/Q733-1)*100</f>
        <v>-4.152302793766971</v>
      </c>
      <c r="S734" s="204">
        <f t="shared" ref="S734" si="1336">(S733/R733-1)*100</f>
        <v>-4.2043980577506801</v>
      </c>
      <c r="T734" s="204">
        <f t="shared" ref="T734" si="1337">(T733/S733-1)*100</f>
        <v>-4.1488632396355811</v>
      </c>
      <c r="U734" s="204">
        <f t="shared" ref="U734" si="1338">(U733/T733-1)*100</f>
        <v>-4.1006570963316502</v>
      </c>
    </row>
    <row r="735" spans="1:21" x14ac:dyDescent="0.2">
      <c r="A735" s="20" t="s">
        <v>122</v>
      </c>
      <c r="B735" s="140" t="s">
        <v>447</v>
      </c>
      <c r="C735" s="131">
        <f>[1]!FAMEData($B$5&amp;B735,$B$1,$C$1, 0,"Quarterly", "Across", "No Heading", "Normal")</f>
        <v>697.55196645991396</v>
      </c>
      <c r="D735" s="200">
        <v>701.77309788448395</v>
      </c>
      <c r="E735" s="201">
        <v>674.83802312472596</v>
      </c>
      <c r="F735" s="201">
        <v>715.06664845804801</v>
      </c>
      <c r="G735" s="201">
        <v>712.76302561321995</v>
      </c>
      <c r="H735" s="201">
        <v>717.10663121633695</v>
      </c>
      <c r="I735" s="201">
        <v>720.76901497550602</v>
      </c>
      <c r="J735" s="201">
        <v>718.59643475078406</v>
      </c>
      <c r="K735" s="201">
        <v>709.48053364888199</v>
      </c>
      <c r="L735" s="201">
        <v>703.41643092765605</v>
      </c>
      <c r="M735" s="200">
        <f>[1]!FAMEData("$eval_opt(""convert("&amp;$B$5&amp;B735&amp;", annual, discrete, sum)"" , ""convert automatic off"")", $B$2, $C$2, 0,"annual", "Across", "No Heading", "Normal")</f>
        <v>3866.9551896978383</v>
      </c>
      <c r="N735" s="201">
        <v>3602.3084414056757</v>
      </c>
      <c r="O735" s="201">
        <v>2736.5951331910169</v>
      </c>
      <c r="P735" s="201">
        <v>2819.7743284123312</v>
      </c>
      <c r="Q735" s="201">
        <v>2852.2624143028283</v>
      </c>
      <c r="R735" s="201">
        <v>2732.8011846585368</v>
      </c>
      <c r="S735" s="201">
        <v>2617.4959734950648</v>
      </c>
      <c r="T735" s="201">
        <v>2507.3015020145622</v>
      </c>
      <c r="U735" s="201">
        <v>2405.7089715594002</v>
      </c>
    </row>
    <row r="736" spans="1:21" x14ac:dyDescent="0.2">
      <c r="A736" s="49" t="s">
        <v>36</v>
      </c>
      <c r="B736" t="str">
        <f>"annpct(nagpmt'"&amp;B735&amp;")"</f>
        <v>annpct(nagpmt'ufsbusapc_nam)</v>
      </c>
      <c r="C736" s="131">
        <f>[1]!FAMEData(B736,$B$1,$C$1, 0,"Quarterly", "Across", "No Heading", "Normal")</f>
        <v>209.77420898880737</v>
      </c>
      <c r="D736" s="200">
        <v>2.4426002675982117</v>
      </c>
      <c r="E736" s="201">
        <v>-14.491100883324965</v>
      </c>
      <c r="F736" s="201">
        <v>26.063079490399904</v>
      </c>
      <c r="G736" s="201">
        <v>-1.2824062678335353</v>
      </c>
      <c r="H736" s="201">
        <v>2.459988609642151</v>
      </c>
      <c r="I736" s="201">
        <v>2.0585702926673921</v>
      </c>
      <c r="J736" s="201">
        <v>-1.2002607461824288</v>
      </c>
      <c r="K736" s="201">
        <v>-4.9785390454353609</v>
      </c>
      <c r="L736" s="201">
        <v>-3.3753133252178618</v>
      </c>
      <c r="M736" s="200"/>
      <c r="N736" s="204">
        <f t="shared" ref="N736" si="1339">(N735/M735-1)*100</f>
        <v>-6.8438017848570398</v>
      </c>
      <c r="O736" s="204">
        <f t="shared" ref="O736" si="1340">(O735/N735-1)*100</f>
        <v>-24.032181649521501</v>
      </c>
      <c r="P736" s="204">
        <f t="shared" ref="P736" si="1341">(P735/O735-1)*100</f>
        <v>3.0395141105262091</v>
      </c>
      <c r="Q736" s="204">
        <f t="shared" ref="Q736" si="1342">(Q735/P735-1)*100</f>
        <v>1.152151984757932</v>
      </c>
      <c r="R736" s="204">
        <f t="shared" ref="R736" si="1343">(R735/Q735-1)*100</f>
        <v>-4.1882972984970346</v>
      </c>
      <c r="S736" s="204">
        <f t="shared" ref="S736" si="1344">(S735/R735-1)*100</f>
        <v>-4.2193047855356269</v>
      </c>
      <c r="T736" s="204">
        <f t="shared" ref="T736" si="1345">(T735/S735-1)*100</f>
        <v>-4.2099194266711049</v>
      </c>
      <c r="U736" s="204">
        <f t="shared" ref="U736" si="1346">(U735/T735-1)*100</f>
        <v>-4.0518673312138436</v>
      </c>
    </row>
    <row r="737" spans="1:21" x14ac:dyDescent="0.2">
      <c r="A737" s="20" t="s">
        <v>49</v>
      </c>
      <c r="B737" s="140" t="s">
        <v>451</v>
      </c>
      <c r="C737" s="131">
        <f>[1]!FAMEData($B$5&amp;B737,$B$1,$C$1, 0,"Quarterly", "Across", "No Heading", "Normal")</f>
        <v>27.678079105963</v>
      </c>
      <c r="D737" s="200">
        <v>27.792320286426001</v>
      </c>
      <c r="E737" s="201">
        <v>29.374883335558302</v>
      </c>
      <c r="F737" s="201">
        <v>20.476961464420398</v>
      </c>
      <c r="G737" s="201">
        <v>28.115679854266901</v>
      </c>
      <c r="H737" s="201">
        <v>28.2063723284794</v>
      </c>
      <c r="I737" s="201">
        <v>28.464284136148201</v>
      </c>
      <c r="J737" s="201">
        <v>28.392681920927501</v>
      </c>
      <c r="K737" s="201">
        <v>28.0465240466518</v>
      </c>
      <c r="L737" s="201">
        <v>26.184201354849101</v>
      </c>
      <c r="M737" s="200">
        <f>[1]!FAMEData("$eval_opt(""convert("&amp;$B$5&amp;B737&amp;", annual, discrete, sum)"" , ""convert automatic off"")", $B$2, $C$2, 0,"annual", "Across", "No Heading", "Normal")</f>
        <v>146.6971632667809</v>
      </c>
      <c r="N737" s="201">
        <v>127.3825326029952</v>
      </c>
      <c r="O737" s="201">
        <v>115.7766452164883</v>
      </c>
      <c r="P737" s="201">
        <v>106.17389698272501</v>
      </c>
      <c r="Q737" s="201">
        <v>111.08769145857661</v>
      </c>
      <c r="R737" s="201">
        <v>101.9801877427445</v>
      </c>
      <c r="S737" s="201">
        <v>98.068980121275018</v>
      </c>
      <c r="T737" s="201">
        <v>91.415231954653891</v>
      </c>
      <c r="U737" s="201">
        <v>91.153745676257103</v>
      </c>
    </row>
    <row r="738" spans="1:21" x14ac:dyDescent="0.2">
      <c r="A738" s="49" t="s">
        <v>36</v>
      </c>
      <c r="B738" t="str">
        <f>"annpct(nagpmt'"&amp;B737&amp;")"</f>
        <v>annpct(nagpmt'ufscarapc_nam)</v>
      </c>
      <c r="C738" s="131">
        <f>[1]!FAMEData(B738,$B$1,$C$1, 0,"Quarterly", "Across", "No Heading", "Normal")</f>
        <v>-24.579918415035955</v>
      </c>
      <c r="D738" s="200">
        <v>1.6612485774748733</v>
      </c>
      <c r="E738" s="201">
        <v>24.7973540538846</v>
      </c>
      <c r="F738" s="201">
        <v>-76.386658382795801</v>
      </c>
      <c r="G738" s="201">
        <v>255.41217911802607</v>
      </c>
      <c r="H738" s="201">
        <v>1.2965325804250265</v>
      </c>
      <c r="I738" s="201">
        <v>3.7079683438985591</v>
      </c>
      <c r="J738" s="201">
        <v>-1.0024140211101293</v>
      </c>
      <c r="K738" s="201">
        <v>-4.788258332112707</v>
      </c>
      <c r="L738" s="201">
        <v>-24.030170811127132</v>
      </c>
      <c r="M738" s="200"/>
      <c r="N738" s="204">
        <f t="shared" ref="N738" si="1347">(N737/M737-1)*100</f>
        <v>-13.166328668987592</v>
      </c>
      <c r="O738" s="204">
        <f t="shared" ref="O738" si="1348">(O737/N737-1)*100</f>
        <v>-9.1110509026211659</v>
      </c>
      <c r="P738" s="204">
        <f t="shared" ref="P738" si="1349">(P737/O737-1)*100</f>
        <v>-8.2942014909892396</v>
      </c>
      <c r="Q738" s="204">
        <f t="shared" ref="Q738" si="1350">(Q737/P737-1)*100</f>
        <v>4.6280626552222204</v>
      </c>
      <c r="R738" s="204">
        <f t="shared" ref="R738" si="1351">(R737/Q737-1)*100</f>
        <v>-8.19848139451903</v>
      </c>
      <c r="S738" s="204">
        <f t="shared" ref="S738" si="1352">(S737/R737-1)*100</f>
        <v>-3.8352622289104965</v>
      </c>
      <c r="T738" s="204">
        <f t="shared" ref="T738" si="1353">(T737/S737-1)*100</f>
        <v>-6.7847632945635894</v>
      </c>
      <c r="U738" s="204">
        <f t="shared" ref="U738" si="1354">(U737/T737-1)*100</f>
        <v>-0.28604235071733042</v>
      </c>
    </row>
    <row r="739" spans="1:21" x14ac:dyDescent="0.2">
      <c r="A739" s="20" t="s">
        <v>124</v>
      </c>
      <c r="B739" s="140" t="s">
        <v>452</v>
      </c>
      <c r="C739" s="131">
        <f>[1]!FAMEData($B$5&amp;B739,$B$1,$C$1, 0,"Quarterly", "Across", "No Heading", "Normal")</f>
        <v>25.1842971529395</v>
      </c>
      <c r="D739" s="200">
        <v>25.736776962881201</v>
      </c>
      <c r="E739" s="201">
        <v>28.409822743747899</v>
      </c>
      <c r="F739" s="201">
        <v>30.468067238015401</v>
      </c>
      <c r="G739" s="201">
        <v>30.9019628725088</v>
      </c>
      <c r="H739" s="201">
        <v>31.4994025443496</v>
      </c>
      <c r="I739" s="201">
        <v>31.954861938125099</v>
      </c>
      <c r="J739" s="201">
        <v>31.9579870246178</v>
      </c>
      <c r="K739" s="201">
        <v>31.650851443347101</v>
      </c>
      <c r="L739" s="201">
        <v>31.477847556341501</v>
      </c>
      <c r="M739" s="200">
        <f>[1]!FAMEData("$eval_opt(""convert("&amp;$B$5&amp;B739&amp;", annual, discrete, sum)"" , ""convert automatic off"")", $B$2, $C$2, 0,"annual", "Across", "No Heading", "Normal")</f>
        <v>142.999069784516</v>
      </c>
      <c r="N739" s="201">
        <v>150.23111447325698</v>
      </c>
      <c r="O739" s="201">
        <v>114.20382121741932</v>
      </c>
      <c r="P739" s="201">
        <v>121.2792553986217</v>
      </c>
      <c r="Q739" s="201">
        <v>127.04154796243149</v>
      </c>
      <c r="R739" s="201">
        <v>123.3904766631954</v>
      </c>
      <c r="S739" s="201">
        <v>119.8838633533926</v>
      </c>
      <c r="T739" s="201">
        <v>116.5351336421258</v>
      </c>
      <c r="U739" s="201">
        <v>113.708783051238</v>
      </c>
    </row>
    <row r="740" spans="1:21" x14ac:dyDescent="0.2">
      <c r="A740" s="49" t="s">
        <v>36</v>
      </c>
      <c r="B740" t="str">
        <f>"annpct(nagpmt'"&amp;B739&amp;")"</f>
        <v>annpct(nagpmt'ufscxtapc_nam)</v>
      </c>
      <c r="C740" s="131">
        <f>[1]!FAMEData(B740,$B$1,$C$1, 0,"Quarterly", "Across", "No Heading", "Normal")</f>
        <v>-19.360738520946242</v>
      </c>
      <c r="D740" s="200">
        <v>9.0679864913614345</v>
      </c>
      <c r="E740" s="201">
        <v>48.476410778809509</v>
      </c>
      <c r="F740" s="201">
        <v>32.283453712380712</v>
      </c>
      <c r="G740" s="201">
        <v>5.8192415051860786</v>
      </c>
      <c r="H740" s="201">
        <v>7.9605281402752306</v>
      </c>
      <c r="I740" s="201">
        <v>5.9103774897815278</v>
      </c>
      <c r="J740" s="201">
        <v>3.9124499605812886E-2</v>
      </c>
      <c r="K740" s="201">
        <v>-3.7891778735520418</v>
      </c>
      <c r="L740" s="201">
        <v>-2.1685430805360304</v>
      </c>
      <c r="M740" s="200"/>
      <c r="N740" s="204">
        <f t="shared" ref="N740" si="1355">(N739/M739-1)*100</f>
        <v>5.0574068066588707</v>
      </c>
      <c r="O740" s="204">
        <f t="shared" ref="O740" si="1356">(O739/N739-1)*100</f>
        <v>-23.981246083514197</v>
      </c>
      <c r="P740" s="204">
        <f t="shared" ref="P740" si="1357">(P739/O739-1)*100</f>
        <v>6.1954443430857653</v>
      </c>
      <c r="Q740" s="204">
        <f t="shared" ref="Q740" si="1358">(Q739/P739-1)*100</f>
        <v>4.7512598464347855</v>
      </c>
      <c r="R740" s="204">
        <f t="shared" ref="R740" si="1359">(R739/Q739-1)*100</f>
        <v>-2.8739190900883727</v>
      </c>
      <c r="S740" s="204">
        <f t="shared" ref="S740" si="1360">(S739/R739-1)*100</f>
        <v>-2.8418832673565153</v>
      </c>
      <c r="T740" s="204">
        <f t="shared" ref="T740" si="1361">(T739/S739-1)*100</f>
        <v>-2.7933114746189314</v>
      </c>
      <c r="U740" s="204">
        <f t="shared" ref="U740" si="1362">(U739/T739-1)*100</f>
        <v>-2.4253205900697683</v>
      </c>
    </row>
    <row r="741" spans="1:21" x14ac:dyDescent="0.2">
      <c r="A741" s="20" t="s">
        <v>125</v>
      </c>
      <c r="B741" s="140" t="s">
        <v>453</v>
      </c>
      <c r="C741" s="131">
        <f>[1]!FAMEData($B$5&amp;B741,$B$1,$C$1, 0,"Quarterly", "Across", "No Heading", "Normal")</f>
        <v>142.38691130385499</v>
      </c>
      <c r="D741" s="200">
        <v>157.19037558970999</v>
      </c>
      <c r="E741" s="201">
        <v>163.55232565194399</v>
      </c>
      <c r="F741" s="201">
        <v>145.57935057143399</v>
      </c>
      <c r="G741" s="201">
        <v>146.93571348505901</v>
      </c>
      <c r="H741" s="201">
        <v>149.06888095482299</v>
      </c>
      <c r="I741" s="201">
        <v>153.78066773900099</v>
      </c>
      <c r="J741" s="201">
        <v>156.734146322844</v>
      </c>
      <c r="K741" s="201">
        <v>154.82327509663699</v>
      </c>
      <c r="L741" s="201">
        <v>153.658576904352</v>
      </c>
      <c r="M741" s="200">
        <f>[1]!FAMEData("$eval_opt(""convert("&amp;$B$5&amp;B741&amp;", annual, discrete, sum)"" , ""convert automatic off"")", $B$2, $C$2, 0,"annual", "Across", "No Heading", "Normal")</f>
        <v>759.58816414781506</v>
      </c>
      <c r="N741" s="201">
        <v>661.51629919342702</v>
      </c>
      <c r="O741" s="201">
        <v>617.14642371439595</v>
      </c>
      <c r="P741" s="201">
        <v>605.13627066326001</v>
      </c>
      <c r="Q741" s="201">
        <v>618.99666606283392</v>
      </c>
      <c r="R741" s="201">
        <v>599.25046370641599</v>
      </c>
      <c r="S741" s="201">
        <v>577.493372051047</v>
      </c>
      <c r="T741" s="201">
        <v>556.85697799732804</v>
      </c>
      <c r="U741" s="201">
        <v>539.050422408347</v>
      </c>
    </row>
    <row r="742" spans="1:21" x14ac:dyDescent="0.2">
      <c r="A742" s="49" t="s">
        <v>36</v>
      </c>
      <c r="B742" t="str">
        <f>"annpct(nagpmt'"&amp;B741&amp;")"</f>
        <v>annpct(nagpmt'ufsothapc_nam)</v>
      </c>
      <c r="C742" s="131">
        <f>[1]!FAMEData(B742,$B$1,$C$1, 0,"Quarterly", "Across", "No Heading", "Normal")</f>
        <v>-11.713633322226572</v>
      </c>
      <c r="D742" s="200">
        <v>48.533197214582714</v>
      </c>
      <c r="E742" s="201">
        <v>17.19877961687428</v>
      </c>
      <c r="F742" s="201">
        <v>-37.227096841609573</v>
      </c>
      <c r="G742" s="201">
        <v>3.779208452168036</v>
      </c>
      <c r="H742" s="201">
        <v>5.9347632967101172</v>
      </c>
      <c r="I742" s="201">
        <v>13.255422431511811</v>
      </c>
      <c r="J742" s="201">
        <v>7.9064790187817984</v>
      </c>
      <c r="K742" s="201">
        <v>-4.7882583321140766</v>
      </c>
      <c r="L742" s="201">
        <v>-2.9753184443650835</v>
      </c>
      <c r="M742" s="200"/>
      <c r="N742" s="204">
        <f t="shared" ref="N742" si="1363">(N741/M741-1)*100</f>
        <v>-12.911189192161155</v>
      </c>
      <c r="O742" s="204">
        <f t="shared" ref="O742" si="1364">(O741/N741-1)*100</f>
        <v>-6.7072989030096952</v>
      </c>
      <c r="P742" s="204">
        <f t="shared" ref="P742" si="1365">(P741/O741-1)*100</f>
        <v>-1.9460783680558147</v>
      </c>
      <c r="Q742" s="204">
        <f t="shared" ref="Q742" si="1366">(Q741/P741-1)*100</f>
        <v>2.2904585415748135</v>
      </c>
      <c r="R742" s="204">
        <f t="shared" ref="R742" si="1367">(R741/Q741-1)*100</f>
        <v>-3.1900337173081827</v>
      </c>
      <c r="S742" s="204">
        <f t="shared" ref="S742" si="1368">(S741/R741-1)*100</f>
        <v>-3.6307175335000164</v>
      </c>
      <c r="T742" s="204">
        <f t="shared" ref="T742" si="1369">(T741/S741-1)*100</f>
        <v>-3.5734425800292735</v>
      </c>
      <c r="U742" s="204">
        <f t="shared" ref="U742" si="1370">(U741/T741-1)*100</f>
        <v>-3.1976892258799183</v>
      </c>
    </row>
    <row r="743" spans="1:21" x14ac:dyDescent="0.2">
      <c r="A743" s="20" t="s">
        <v>123</v>
      </c>
      <c r="B743" s="140" t="s">
        <v>454</v>
      </c>
      <c r="C743" s="131">
        <f>[1]!FAMEData($B$5&amp;B743,$B$1,$C$1, 0,"Quarterly", "Across", "No Heading", "Normal")</f>
        <v>42.506515906575999</v>
      </c>
      <c r="D743" s="200">
        <v>39.496598177806398</v>
      </c>
      <c r="E743" s="201">
        <v>41.0184660615353</v>
      </c>
      <c r="F743" s="201">
        <v>46.777601120030901</v>
      </c>
      <c r="G743" s="201">
        <v>47.178167190858701</v>
      </c>
      <c r="H743" s="201">
        <v>47.8281088561804</v>
      </c>
      <c r="I743" s="201">
        <v>48.432873737125099</v>
      </c>
      <c r="J743" s="201">
        <v>48.478056094362699</v>
      </c>
      <c r="K743" s="201">
        <v>48.052000926259097</v>
      </c>
      <c r="L743" s="201">
        <v>47.828772603547399</v>
      </c>
      <c r="M743" s="200">
        <f>[1]!FAMEData("$eval_opt(""convert("&amp;$B$5&amp;B743&amp;", annual, discrete, sum)"" , ""convert automatic off"")", $B$2, $C$2, 0,"annual", "Across", "No Heading", "Normal")</f>
        <v>229.1129551032852</v>
      </c>
      <c r="N743" s="201">
        <v>214.9896897275076</v>
      </c>
      <c r="O743" s="201">
        <v>164.95833114235049</v>
      </c>
      <c r="P743" s="201">
        <v>182.80234322860531</v>
      </c>
      <c r="Q743" s="201">
        <v>192.79170336129431</v>
      </c>
      <c r="R743" s="201">
        <v>187.86579389320389</v>
      </c>
      <c r="S743" s="201">
        <v>183.11211813044162</v>
      </c>
      <c r="T743" s="201">
        <v>178.55500571899282</v>
      </c>
      <c r="U743" s="201">
        <v>174.75697017382291</v>
      </c>
    </row>
    <row r="744" spans="1:21" x14ac:dyDescent="0.2">
      <c r="A744" s="49" t="s">
        <v>36</v>
      </c>
      <c r="B744" t="str">
        <f>"annpct(nagpmt'"&amp;B743&amp;")"</f>
        <v>annpct(nagpmt'briuctapc_nam)</v>
      </c>
      <c r="C744" s="131">
        <f>[1]!FAMEData(B744,$B$1,$C$1, 0,"Quarterly", "Across", "No Heading", "Normal")</f>
        <v>239.6463836451976</v>
      </c>
      <c r="D744" s="200">
        <v>-25.455306970658821</v>
      </c>
      <c r="E744" s="201">
        <v>16.326562487889991</v>
      </c>
      <c r="F744" s="201">
        <v>69.135247681306765</v>
      </c>
      <c r="G744" s="201">
        <v>3.4695297702026742</v>
      </c>
      <c r="H744" s="201">
        <v>5.6254508350856076</v>
      </c>
      <c r="I744" s="201">
        <v>5.1545617252263014</v>
      </c>
      <c r="J744" s="201">
        <v>0.37367695178773824</v>
      </c>
      <c r="K744" s="201">
        <v>-3.4693746675499528</v>
      </c>
      <c r="L744" s="201">
        <v>-1.8453142465640917</v>
      </c>
      <c r="M744" s="200"/>
      <c r="N744" s="204">
        <f t="shared" ref="N744" si="1371">(N743/M743-1)*100</f>
        <v>-6.1643242170268291</v>
      </c>
      <c r="O744" s="204">
        <f t="shared" ref="O744" si="1372">(O743/N743-1)*100</f>
        <v>-23.271515321767389</v>
      </c>
      <c r="P744" s="204">
        <f t="shared" ref="P744" si="1373">(P743/O743-1)*100</f>
        <v>10.817284560703012</v>
      </c>
      <c r="Q744" s="204">
        <f t="shared" ref="Q744" si="1374">(Q743/P743-1)*100</f>
        <v>5.4645689744779125</v>
      </c>
      <c r="R744" s="204">
        <f t="shared" ref="R744" si="1375">(R743/Q743-1)*100</f>
        <v>-2.5550422462211508</v>
      </c>
      <c r="S744" s="204">
        <f t="shared" ref="S744" si="1376">(S743/R743-1)*100</f>
        <v>-2.5303572642205396</v>
      </c>
      <c r="T744" s="204">
        <f t="shared" ref="T744" si="1377">(T743/S743-1)*100</f>
        <v>-2.4887006157629066</v>
      </c>
      <c r="U744" s="204">
        <f t="shared" ref="U744" si="1378">(U743/T743-1)*100</f>
        <v>-2.1270955299607763</v>
      </c>
    </row>
    <row r="745" spans="1:21" x14ac:dyDescent="0.2">
      <c r="A745" s="20" t="s">
        <v>50</v>
      </c>
      <c r="B745" s="140" t="s">
        <v>455</v>
      </c>
      <c r="C745" s="131">
        <f>[1]!FAMEData($B$5&amp;B745,$B$1,$C$1, 0,"Quarterly", "Across", "No Heading", "Normal")</f>
        <v>2.5314604262148999</v>
      </c>
      <c r="D745" s="200">
        <v>2.5654683431037402</v>
      </c>
      <c r="E745" s="201">
        <v>2.93291655127571</v>
      </c>
      <c r="F745" s="201">
        <v>3.1708966735703301</v>
      </c>
      <c r="G745" s="201">
        <v>3.14859466200781</v>
      </c>
      <c r="H745" s="201">
        <v>3.1429572978262499</v>
      </c>
      <c r="I745" s="201">
        <v>3.1558372118439801</v>
      </c>
      <c r="J745" s="201">
        <v>3.13215917579112</v>
      </c>
      <c r="K745" s="201">
        <v>3.0785026577264798</v>
      </c>
      <c r="L745" s="201">
        <v>3.0384482209602899</v>
      </c>
      <c r="M745" s="200">
        <f>[1]!FAMEData("$eval_opt(""convert("&amp;$B$5&amp;B745&amp;", annual, discrete, sum)"" , ""convert automatic off"")", $B$2, $C$2, 0,"annual", "Across", "No Heading", "Normal")</f>
        <v>13.05004495643375</v>
      </c>
      <c r="N745" s="201">
        <v>20.479379526987842</v>
      </c>
      <c r="O745" s="201">
        <v>12.52262511592261</v>
      </c>
      <c r="P745" s="201">
        <v>12.395365184680101</v>
      </c>
      <c r="Q745" s="201">
        <v>12.404947266321869</v>
      </c>
      <c r="R745" s="201">
        <v>11.6874076135752</v>
      </c>
      <c r="S745" s="201">
        <v>11.01608480302645</v>
      </c>
      <c r="T745" s="201">
        <v>10.389376955591629</v>
      </c>
      <c r="U745" s="201">
        <v>9.8368965008991402</v>
      </c>
    </row>
    <row r="746" spans="1:21" x14ac:dyDescent="0.2">
      <c r="A746" s="49" t="s">
        <v>36</v>
      </c>
      <c r="B746" t="str">
        <f>"annpct(nagpmt'"&amp;B745&amp;")"</f>
        <v>annpct(nagpmt'cotapc_nam)</v>
      </c>
      <c r="C746" s="131">
        <f>[1]!FAMEData(B746,$B$1,$C$1, 0,"Quarterly", "Across", "No Heading", "Normal")</f>
        <v>2.1016553883196778</v>
      </c>
      <c r="D746" s="200">
        <v>5.4829020999044351</v>
      </c>
      <c r="E746" s="201">
        <v>70.817430843463072</v>
      </c>
      <c r="F746" s="201">
        <v>36.624798975794256</v>
      </c>
      <c r="G746" s="201">
        <v>-2.7837963205016045</v>
      </c>
      <c r="H746" s="201">
        <v>-0.7142541762529887</v>
      </c>
      <c r="I746" s="201">
        <v>1.6493133831064746</v>
      </c>
      <c r="J746" s="201">
        <v>-2.9675655397108742</v>
      </c>
      <c r="K746" s="201">
        <v>-6.6782589505838059</v>
      </c>
      <c r="L746" s="201">
        <v>-5.1037113273107586</v>
      </c>
      <c r="M746" s="200"/>
      <c r="N746" s="204">
        <f t="shared" ref="N746" si="1379">(N745/M745-1)*100</f>
        <v>56.929570705359026</v>
      </c>
      <c r="O746" s="204">
        <f t="shared" ref="O746" si="1380">(O745/N745-1)*100</f>
        <v>-38.852516994373666</v>
      </c>
      <c r="P746" s="204">
        <f t="shared" ref="P746" si="1381">(P745/O745-1)*100</f>
        <v>-1.0162400460323351</v>
      </c>
      <c r="Q746" s="204">
        <f t="shared" ref="Q746" si="1382">(Q745/P745-1)*100</f>
        <v>7.7303746190637845E-2</v>
      </c>
      <c r="R746" s="204">
        <f t="shared" ref="R746" si="1383">(R745/Q745-1)*100</f>
        <v>-5.784302321822155</v>
      </c>
      <c r="S746" s="204">
        <f t="shared" ref="S746" si="1384">(S745/R745-1)*100</f>
        <v>-5.7439838905677609</v>
      </c>
      <c r="T746" s="204">
        <f t="shared" ref="T746" si="1385">(T745/S745-1)*100</f>
        <v>-5.6890252629740568</v>
      </c>
      <c r="U746" s="204">
        <f t="shared" ref="U746" si="1386">(U745/T745-1)*100</f>
        <v>-5.3177438556134105</v>
      </c>
    </row>
    <row r="747" spans="1:21" x14ac:dyDescent="0.2">
      <c r="A747" s="23"/>
      <c r="C747" s="21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205"/>
      <c r="O747" s="205"/>
      <c r="P747" s="205"/>
      <c r="Q747" s="205"/>
      <c r="R747" s="205"/>
      <c r="S747" s="205"/>
      <c r="T747" s="205"/>
      <c r="U747" s="205"/>
    </row>
    <row r="748" spans="1:21" x14ac:dyDescent="0.2">
      <c r="A748" s="23" t="s">
        <v>2</v>
      </c>
      <c r="B748" s="140" t="s">
        <v>362</v>
      </c>
      <c r="C748" s="131">
        <f>[1]!FAMEData($B$5&amp;B748,$B$1,$C$1, 0,"Quarterly", "Across", "No Heading", "Normal")</f>
        <v>112.11272839999999</v>
      </c>
      <c r="D748" s="200">
        <v>155.70428419999999</v>
      </c>
      <c r="E748" s="201">
        <v>148.4765031</v>
      </c>
      <c r="F748" s="201">
        <v>183.8471055</v>
      </c>
      <c r="G748" s="201">
        <v>178.617260250637</v>
      </c>
      <c r="H748" s="201">
        <v>179.19342420445699</v>
      </c>
      <c r="I748" s="201">
        <v>182.50629240236199</v>
      </c>
      <c r="J748" s="201">
        <v>182.04719584594699</v>
      </c>
      <c r="K748" s="201">
        <v>179.82771300500301</v>
      </c>
      <c r="L748" s="201">
        <v>178.37987172991001</v>
      </c>
      <c r="M748" s="200">
        <f>[1]!FAMEData("$eval_opt(""convert("&amp;$B$5&amp;B748&amp;", annual, discrete, sum)"" , ""convert automatic off"")", $B$2, $C$2, 0,"annual", "Across", "No Heading", "Normal")</f>
        <v>726.33861559999991</v>
      </c>
      <c r="N748" s="201">
        <v>829.02109089999999</v>
      </c>
      <c r="O748" s="201">
        <v>576.24385949999999</v>
      </c>
      <c r="P748" s="201">
        <v>690.13429305509396</v>
      </c>
      <c r="Q748" s="201">
        <v>722.76107298322199</v>
      </c>
      <c r="R748" s="201">
        <v>682.06804817436</v>
      </c>
      <c r="S748" s="201">
        <v>640.542578903047</v>
      </c>
      <c r="T748" s="201">
        <v>625.10615707012994</v>
      </c>
      <c r="U748" s="201">
        <v>608.23671344898298</v>
      </c>
    </row>
    <row r="749" spans="1:21" x14ac:dyDescent="0.2">
      <c r="A749" s="20" t="s">
        <v>121</v>
      </c>
      <c r="B749" s="140" t="s">
        <v>457</v>
      </c>
      <c r="C749" s="131">
        <f>[1]!FAMEData($B$5&amp;B749,$B$1,$C$1, 0,"Quarterly", "Across", "No Heading", "Normal")</f>
        <v>36.030435140182703</v>
      </c>
      <c r="D749" s="200">
        <v>48.099638381112001</v>
      </c>
      <c r="E749" s="201">
        <v>44.2716244798887</v>
      </c>
      <c r="F749" s="201">
        <v>53.540409879100402</v>
      </c>
      <c r="G749" s="201">
        <v>52.334857253436603</v>
      </c>
      <c r="H749" s="201">
        <v>52.324479867701498</v>
      </c>
      <c r="I749" s="201">
        <v>53.109331089087398</v>
      </c>
      <c r="J749" s="201">
        <v>52.793686795324597</v>
      </c>
      <c r="K749" s="201">
        <v>52.1500367714508</v>
      </c>
      <c r="L749" s="201">
        <v>51.551782929943897</v>
      </c>
      <c r="M749" s="200">
        <f>[1]!FAMEData("$eval_opt(""convert("&amp;$B$5&amp;B749&amp;", annual, discrete, sum)"" , ""convert automatic off"")", $B$2, $C$2, 0,"annual", "Across", "No Heading", "Normal")</f>
        <v>155.8097482728158</v>
      </c>
      <c r="N749" s="201">
        <v>225.1120824511637</v>
      </c>
      <c r="O749" s="201">
        <v>174.9671757893432</v>
      </c>
      <c r="P749" s="201">
        <v>202.47137148012723</v>
      </c>
      <c r="Q749" s="201">
        <v>209.60483758580671</v>
      </c>
      <c r="R749" s="201">
        <v>195.42837381712809</v>
      </c>
      <c r="S749" s="201">
        <v>181.60461227011859</v>
      </c>
      <c r="T749" s="201">
        <v>175.3409509123764</v>
      </c>
      <c r="U749" s="201">
        <v>141.88168497735771</v>
      </c>
    </row>
    <row r="750" spans="1:21" x14ac:dyDescent="0.2">
      <c r="A750" s="20" t="s">
        <v>46</v>
      </c>
      <c r="B750" s="140" t="s">
        <v>458</v>
      </c>
      <c r="C750" s="131">
        <f>[1]!FAMEData($B$5&amp;B750,$B$1,$C$1, 0,"Quarterly", "Across", "No Heading", "Normal")</f>
        <v>6.8283174232203301</v>
      </c>
      <c r="D750" s="200">
        <v>8.5415238918642409</v>
      </c>
      <c r="E750" s="201">
        <v>7.4219418513639104</v>
      </c>
      <c r="F750" s="201">
        <v>8.5641455792064196</v>
      </c>
      <c r="G750" s="201">
        <v>10.5384183547876</v>
      </c>
      <c r="H750" s="201">
        <v>10.572412028063001</v>
      </c>
      <c r="I750" s="201">
        <v>10.585364959336999</v>
      </c>
      <c r="J750" s="201">
        <v>10.558737359064899</v>
      </c>
      <c r="K750" s="201">
        <v>10.2501796412852</v>
      </c>
      <c r="L750" s="201">
        <v>10.1676526886049</v>
      </c>
      <c r="M750" s="200">
        <f>[1]!FAMEData("$eval_opt(""convert("&amp;$B$5&amp;B750&amp;", annual, discrete, sum)"" , ""convert automatic off"")", $B$2, $C$2, 0,"annual", "Across", "No Heading", "Normal")</f>
        <v>42.711126670162898</v>
      </c>
      <c r="N750" s="201">
        <v>53.857875594351398</v>
      </c>
      <c r="O750" s="201">
        <v>34.069317053540971</v>
      </c>
      <c r="P750" s="201">
        <v>37.09691781342093</v>
      </c>
      <c r="Q750" s="201">
        <v>41.561934648291995</v>
      </c>
      <c r="R750" s="201">
        <v>38.370270288477272</v>
      </c>
      <c r="S750" s="201">
        <v>34.914191112814137</v>
      </c>
      <c r="T750" s="201">
        <v>33.44260823495663</v>
      </c>
      <c r="U750" s="201">
        <v>29.959876206292318</v>
      </c>
    </row>
    <row r="751" spans="1:21" x14ac:dyDescent="0.2">
      <c r="A751" s="20" t="s">
        <v>47</v>
      </c>
      <c r="B751" s="140" t="s">
        <v>459</v>
      </c>
      <c r="C751" s="131">
        <f>[1]!FAMEData($B$5&amp;B751,$B$1,$C$1, 0,"Quarterly", "Across", "No Heading", "Normal")</f>
        <v>2.6797271647093202</v>
      </c>
      <c r="D751" s="200">
        <v>3.4293328607682101</v>
      </c>
      <c r="E751" s="201">
        <v>3.0626651428165199</v>
      </c>
      <c r="F751" s="201">
        <v>3.8013463847783799</v>
      </c>
      <c r="G751" s="201">
        <v>4.1081969857646499</v>
      </c>
      <c r="H751" s="201">
        <v>4.1214487567025202</v>
      </c>
      <c r="I751" s="201">
        <v>4.1976447252543299</v>
      </c>
      <c r="J751" s="201">
        <v>4.1870855044567703</v>
      </c>
      <c r="K751" s="201">
        <v>4.1360373991150601</v>
      </c>
      <c r="L751" s="201">
        <v>4.1027370497879296</v>
      </c>
      <c r="M751" s="200">
        <f>[1]!FAMEData("$eval_opt(""convert("&amp;$B$5&amp;B751&amp;", annual, discrete, sum)"" , ""convert automatic off"")", $B$2, $C$2, 0,"annual", "Across", "No Heading", "Normal")</f>
        <v>14.382546405145341</v>
      </c>
      <c r="N751" s="201">
        <v>19.219975003946931</v>
      </c>
      <c r="O751" s="201">
        <v>13.297799193386542</v>
      </c>
      <c r="P751" s="201">
        <v>15.093657270062071</v>
      </c>
      <c r="Q751" s="201">
        <v>16.62350467861409</v>
      </c>
      <c r="R751" s="201">
        <v>15.687565108010258</v>
      </c>
      <c r="S751" s="201">
        <v>14.73247931477006</v>
      </c>
      <c r="T751" s="201">
        <v>14.377441612612969</v>
      </c>
      <c r="U751" s="201">
        <v>13.38120769587762</v>
      </c>
    </row>
    <row r="752" spans="1:21" x14ac:dyDescent="0.2">
      <c r="A752" s="20" t="s">
        <v>48</v>
      </c>
      <c r="B752" s="140" t="s">
        <v>460</v>
      </c>
      <c r="C752" s="131">
        <f>[1]!FAMEData($B$5&amp;B752,$B$1,$C$1, 0,"Quarterly", "Across", "No Heading", "Normal")</f>
        <v>0.77693891033802998</v>
      </c>
      <c r="D752" s="200">
        <v>1.0012983053387501</v>
      </c>
      <c r="E752" s="201">
        <v>0.89348076471183502</v>
      </c>
      <c r="F752" s="201">
        <v>1.06526510321139</v>
      </c>
      <c r="G752" s="201">
        <v>1.07170356150382</v>
      </c>
      <c r="H752" s="201">
        <v>1.0751605452267401</v>
      </c>
      <c r="I752" s="201">
        <v>1.0950377544141701</v>
      </c>
      <c r="J752" s="201">
        <v>1.0922831750756801</v>
      </c>
      <c r="K752" s="201">
        <v>1.07896627803002</v>
      </c>
      <c r="L752" s="201">
        <v>1.0702792303794599</v>
      </c>
      <c r="M752" s="200">
        <f>[1]!FAMEData("$eval_opt(""convert("&amp;$B$5&amp;B752&amp;", annual, discrete, sum)"" , ""convert automatic off"")", $B$2, $C$2, 0,"annual", "Across", "No Heading", "Normal")</f>
        <v>4.110592222922488</v>
      </c>
      <c r="N752" s="201">
        <v>5.5501166949331191</v>
      </c>
      <c r="O752" s="201">
        <v>3.8635008407463953</v>
      </c>
      <c r="P752" s="201">
        <v>4.1056099746537846</v>
      </c>
      <c r="Q752" s="201">
        <v>4.3365664378993296</v>
      </c>
      <c r="R752" s="201">
        <v>3.927535734937635</v>
      </c>
      <c r="S752" s="201">
        <v>3.2027128945152303</v>
      </c>
      <c r="T752" s="201">
        <v>3.1255307853506449</v>
      </c>
      <c r="U752" s="201">
        <v>3.0411835672449152</v>
      </c>
    </row>
    <row r="753" spans="1:21" x14ac:dyDescent="0.2">
      <c r="A753" s="20" t="s">
        <v>122</v>
      </c>
      <c r="B753" s="140" t="s">
        <v>461</v>
      </c>
      <c r="C753" s="131">
        <f>[1]!FAMEData($B$5&amp;B753,$B$1,$C$1, 0,"Quarterly", "Across", "No Heading", "Normal")</f>
        <v>61.323153599999998</v>
      </c>
      <c r="D753" s="200">
        <v>87.9822791</v>
      </c>
      <c r="E753" s="201">
        <v>87.055244799999997</v>
      </c>
      <c r="F753" s="201">
        <v>109.8122283</v>
      </c>
      <c r="G753" s="201">
        <v>103.240776424868</v>
      </c>
      <c r="H753" s="201">
        <v>103.752992614381</v>
      </c>
      <c r="I753" s="201">
        <v>106.036155885772</v>
      </c>
      <c r="J753" s="201">
        <v>105.951467982341</v>
      </c>
      <c r="K753" s="201">
        <v>104.839556681917</v>
      </c>
      <c r="L753" s="201">
        <v>104.17384509026699</v>
      </c>
      <c r="M753" s="200">
        <f>[1]!FAMEData("$eval_opt(""convert("&amp;$B$5&amp;B753&amp;", annual, discrete, sum)"" , ""convert automatic off"")", $B$2, $C$2, 0,"annual", "Across", "No Heading", "Normal")</f>
        <v>481.24544090000006</v>
      </c>
      <c r="N753" s="201">
        <v>494.52043979999996</v>
      </c>
      <c r="O753" s="201">
        <v>326.01294110000003</v>
      </c>
      <c r="P753" s="201">
        <v>403.86124213924899</v>
      </c>
      <c r="Q753" s="201">
        <v>421.00102564029697</v>
      </c>
      <c r="R753" s="201">
        <v>401.19712170811772</v>
      </c>
      <c r="S753" s="201">
        <v>380.4668801547059</v>
      </c>
      <c r="T753" s="201">
        <v>374.28382055257646</v>
      </c>
      <c r="U753" s="201">
        <v>399.90094945839434</v>
      </c>
    </row>
    <row r="754" spans="1:21" x14ac:dyDescent="0.2">
      <c r="A754" s="20" t="s">
        <v>49</v>
      </c>
      <c r="B754" s="140" t="s">
        <v>462</v>
      </c>
      <c r="C754" s="131">
        <f>[1]!FAMEData($B$5&amp;B754,$B$1,$C$1, 0,"Quarterly", "Across", "No Heading", "Normal")</f>
        <v>0.7308249</v>
      </c>
      <c r="D754" s="200">
        <v>0.727518</v>
      </c>
      <c r="E754" s="201">
        <v>1.1000954000000001</v>
      </c>
      <c r="F754" s="201">
        <v>1.7019512000000001</v>
      </c>
      <c r="G754" s="201">
        <v>1.60755534225573</v>
      </c>
      <c r="H754" s="201">
        <v>1.6127408178401099</v>
      </c>
      <c r="I754" s="201">
        <v>1.6425566316212601</v>
      </c>
      <c r="J754" s="201">
        <v>1.63842476261352</v>
      </c>
      <c r="K754" s="201">
        <v>1.6184494170450201</v>
      </c>
      <c r="L754" s="201">
        <v>1.60541884556919</v>
      </c>
      <c r="M754" s="200">
        <f>[1]!FAMEData("$eval_opt(""convert("&amp;$B$5&amp;B754&amp;", annual, discrete, sum)"" , ""convert automatic off"")", $B$2, $C$2, 0,"annual", "Across", "No Heading", "Normal")</f>
        <v>7.9486853000000002</v>
      </c>
      <c r="N754" s="201">
        <v>6.9136256000000005</v>
      </c>
      <c r="O754" s="201">
        <v>4.3618011000000001</v>
      </c>
      <c r="P754" s="201">
        <v>6.0223427600958397</v>
      </c>
      <c r="Q754" s="201">
        <v>6.5048496568489904</v>
      </c>
      <c r="R754" s="201">
        <v>6.1386124335692305</v>
      </c>
      <c r="S754" s="201">
        <v>5.7648832101274206</v>
      </c>
      <c r="T754" s="201">
        <v>5.1575141030817404</v>
      </c>
      <c r="U754" s="201">
        <v>4.8658937075918596</v>
      </c>
    </row>
    <row r="755" spans="1:21" x14ac:dyDescent="0.2">
      <c r="A755" s="20" t="s">
        <v>124</v>
      </c>
      <c r="B755" s="140" t="s">
        <v>463</v>
      </c>
      <c r="C755" s="131">
        <f>[1]!FAMEData($B$5&amp;B755,$B$1,$C$1, 0,"Quarterly", "Across", "No Heading", "Normal")</f>
        <v>0.68394795986520596</v>
      </c>
      <c r="D755" s="200">
        <v>0.71519094191305699</v>
      </c>
      <c r="E755" s="201">
        <v>0.70075190739092197</v>
      </c>
      <c r="F755" s="201">
        <v>0.81637094983813296</v>
      </c>
      <c r="G755" s="201">
        <v>1.07170356150382</v>
      </c>
      <c r="H755" s="201">
        <v>1.0751605452267401</v>
      </c>
      <c r="I755" s="201">
        <v>1.0950377544141701</v>
      </c>
      <c r="J755" s="201">
        <v>1.0922831750756801</v>
      </c>
      <c r="K755" s="201">
        <v>1.07896627803002</v>
      </c>
      <c r="L755" s="201">
        <v>1.0702792303794599</v>
      </c>
      <c r="M755" s="200">
        <f>[1]!FAMEData("$eval_opt(""convert("&amp;$B$5&amp;B755&amp;", annual, discrete, sum)"" , ""convert automatic off"")", $B$2, $C$2, 0,"annual", "Across", "No Heading", "Normal")</f>
        <v>4.1667831957402122</v>
      </c>
      <c r="N755" s="201">
        <v>5.1940841046826289</v>
      </c>
      <c r="O755" s="201">
        <v>3.2128157493506078</v>
      </c>
      <c r="P755" s="201">
        <v>3.6639869639596152</v>
      </c>
      <c r="Q755" s="201">
        <v>4.3365664378993296</v>
      </c>
      <c r="R755" s="201">
        <v>4.0924082890461539</v>
      </c>
      <c r="S755" s="201">
        <v>3.8432554734182762</v>
      </c>
      <c r="T755" s="201">
        <v>3.7506369424207731</v>
      </c>
      <c r="U755" s="201">
        <v>3.0411835672449152</v>
      </c>
    </row>
    <row r="756" spans="1:21" x14ac:dyDescent="0.2">
      <c r="A756" s="20" t="s">
        <v>125</v>
      </c>
      <c r="B756" s="140" t="s">
        <v>464</v>
      </c>
      <c r="C756" s="131">
        <f>[1]!FAMEData($B$5&amp;B756,$B$1,$C$1, 0,"Quarterly", "Across", "No Heading", "Normal")</f>
        <v>3.0582810016845001</v>
      </c>
      <c r="D756" s="200">
        <v>5.2030935190037297</v>
      </c>
      <c r="E756" s="201">
        <v>3.9662895538280001</v>
      </c>
      <c r="F756" s="201">
        <v>4.5409789038652999</v>
      </c>
      <c r="G756" s="201">
        <v>4.6440487665165602</v>
      </c>
      <c r="H756" s="201">
        <v>4.6590290293158896</v>
      </c>
      <c r="I756" s="201">
        <v>4.7451636024614201</v>
      </c>
      <c r="J756" s="201">
        <v>4.7332270919946096</v>
      </c>
      <c r="K756" s="201">
        <v>4.67552053813007</v>
      </c>
      <c r="L756" s="201">
        <v>4.6378766649776502</v>
      </c>
      <c r="M756" s="200">
        <f>[1]!FAMEData("$eval_opt(""convert("&amp;$B$5&amp;B756&amp;", annual, discrete, sum)"" , ""convert automatic off"")", $B$2, $C$2, 0,"annual", "Across", "No Heading", "Normal")</f>
        <v>15.964077033213119</v>
      </c>
      <c r="N756" s="201">
        <v>18.6528916509223</v>
      </c>
      <c r="O756" s="201">
        <v>16.440871873632432</v>
      </c>
      <c r="P756" s="201">
        <v>17.810346253525751</v>
      </c>
      <c r="Q756" s="201">
        <v>18.791787897563751</v>
      </c>
      <c r="R756" s="201">
        <v>17.226160795072133</v>
      </c>
      <c r="S756" s="201">
        <v>16.013564472576149</v>
      </c>
      <c r="T756" s="201">
        <v>15.627653926753229</v>
      </c>
      <c r="U756" s="201">
        <v>12.16473426897965</v>
      </c>
    </row>
    <row r="757" spans="1:21" x14ac:dyDescent="0.2">
      <c r="A757" s="20" t="s">
        <v>123</v>
      </c>
      <c r="B757" s="140" t="s">
        <v>465</v>
      </c>
      <c r="C757" s="131">
        <f>[1]!FAMEData($B$5&amp;B757,$B$1,$C$1, 0,"Quarterly", "Across", "No Heading", "Normal")</f>
        <v>0</v>
      </c>
      <c r="D757" s="200">
        <v>0</v>
      </c>
      <c r="E757" s="201">
        <v>0</v>
      </c>
      <c r="F757" s="201">
        <v>0</v>
      </c>
      <c r="G757" s="201">
        <v>0</v>
      </c>
      <c r="H757" s="201">
        <v>0</v>
      </c>
      <c r="I757" s="201">
        <v>0</v>
      </c>
      <c r="J757" s="201">
        <v>0</v>
      </c>
      <c r="K757" s="201">
        <v>0</v>
      </c>
      <c r="L757" s="201">
        <v>0</v>
      </c>
      <c r="M757" s="200">
        <f>[1]!FAMEData("$eval_opt(""convert("&amp;$B$5&amp;B757&amp;", annual, discrete, sum)"" , ""convert automatic off"")", $B$2, $C$2, 0,"annual", "Across", "No Heading", "Normal")</f>
        <v>3.0000000000000001E-3</v>
      </c>
      <c r="N757" s="201">
        <v>0</v>
      </c>
      <c r="O757" s="201">
        <v>0</v>
      </c>
      <c r="P757" s="201">
        <v>0</v>
      </c>
      <c r="Q757" s="201">
        <v>0</v>
      </c>
      <c r="R757" s="201">
        <v>0</v>
      </c>
      <c r="S757" s="201">
        <v>0</v>
      </c>
      <c r="T757" s="201">
        <v>0</v>
      </c>
      <c r="U757" s="201">
        <v>0</v>
      </c>
    </row>
    <row r="758" spans="1:21" x14ac:dyDescent="0.2">
      <c r="A758" s="20" t="s">
        <v>456</v>
      </c>
      <c r="B758" s="140" t="s">
        <v>466</v>
      </c>
      <c r="C758" s="131">
        <f>[1]!FAMEData($B$5&amp;B758,$B$1,$C$1, 0,"Quarterly", "Across", "No Heading", "Normal")</f>
        <v>6.3933400000000001E-2</v>
      </c>
      <c r="D758" s="200">
        <v>5.7319599999999998E-2</v>
      </c>
      <c r="E758" s="201">
        <v>1.7636800000000001E-2</v>
      </c>
      <c r="F758" s="201">
        <v>2.8659799999999999E-2</v>
      </c>
      <c r="G758" s="201">
        <v>0</v>
      </c>
      <c r="H758" s="201">
        <v>0</v>
      </c>
      <c r="I758" s="201">
        <v>0</v>
      </c>
      <c r="J758" s="201">
        <v>0</v>
      </c>
      <c r="K758" s="201">
        <v>0</v>
      </c>
      <c r="L758" s="201">
        <v>0</v>
      </c>
      <c r="M758" s="200">
        <f>[1]!FAMEData("$eval_opt(""convert("&amp;$B$5&amp;B758&amp;", annual, discrete, sum)"" , ""convert automatic off"")", $B$2, $C$2, 0,"annual", "Across", "No Heading", "Normal")</f>
        <v>0.176368</v>
      </c>
      <c r="N758" s="205">
        <v>1.8728076999999999</v>
      </c>
      <c r="O758" s="205">
        <v>0.27337040000000001</v>
      </c>
      <c r="P758" s="205">
        <v>4.62966E-2</v>
      </c>
      <c r="Q758" s="205">
        <v>0</v>
      </c>
      <c r="R758" s="205">
        <v>0</v>
      </c>
      <c r="S758" s="205">
        <v>0</v>
      </c>
      <c r="T758" s="205">
        <v>0</v>
      </c>
      <c r="U758" s="205">
        <v>0</v>
      </c>
    </row>
    <row r="759" spans="1:21" x14ac:dyDescent="0.2">
      <c r="C759" s="125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5"/>
      <c r="O759" s="205"/>
      <c r="P759" s="205"/>
      <c r="Q759" s="205"/>
      <c r="R759" s="205"/>
      <c r="S759" s="205"/>
      <c r="T759" s="205"/>
      <c r="U759" s="205"/>
    </row>
    <row r="760" spans="1:21" x14ac:dyDescent="0.2">
      <c r="C760" s="125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5"/>
      <c r="O760" s="205"/>
      <c r="P760" s="205"/>
      <c r="Q760" s="205"/>
      <c r="R760" s="205"/>
      <c r="S760" s="205"/>
      <c r="T760" s="205"/>
      <c r="U760" s="205"/>
    </row>
    <row r="761" spans="1:21" s="152" customFormat="1" x14ac:dyDescent="0.2">
      <c r="A761" s="155" t="s">
        <v>141</v>
      </c>
      <c r="B761" s="155"/>
      <c r="C761" s="155"/>
      <c r="D761" s="225"/>
      <c r="E761" s="225"/>
      <c r="F761" s="225"/>
      <c r="G761" s="225"/>
      <c r="H761" s="225"/>
      <c r="I761" s="225"/>
      <c r="J761" s="225"/>
      <c r="K761" s="225"/>
      <c r="L761" s="225"/>
      <c r="M761" s="225"/>
      <c r="N761" s="219"/>
      <c r="O761" s="219"/>
      <c r="P761" s="219"/>
      <c r="Q761" s="219"/>
      <c r="R761" s="219"/>
      <c r="S761" s="219"/>
      <c r="T761" s="219"/>
      <c r="U761" s="219"/>
    </row>
    <row r="762" spans="1:21" s="152" customFormat="1" ht="15" x14ac:dyDescent="0.25">
      <c r="A762" s="153" t="s">
        <v>120</v>
      </c>
      <c r="B762" s="157"/>
      <c r="C762" s="157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19"/>
      <c r="O762" s="219"/>
      <c r="P762" s="219"/>
      <c r="Q762" s="219"/>
      <c r="R762" s="219"/>
      <c r="S762" s="219"/>
      <c r="T762" s="219"/>
      <c r="U762" s="219"/>
    </row>
    <row r="763" spans="1:21" s="152" customFormat="1" x14ac:dyDescent="0.2">
      <c r="A763" s="158" t="s">
        <v>72</v>
      </c>
      <c r="B763" s="158"/>
      <c r="C763" s="158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19"/>
      <c r="O763" s="219"/>
      <c r="P763" s="219"/>
      <c r="Q763" s="219"/>
      <c r="R763" s="219"/>
      <c r="S763" s="219"/>
      <c r="T763" s="219"/>
      <c r="U763" s="219"/>
    </row>
    <row r="764" spans="1:21" x14ac:dyDescent="0.2">
      <c r="A764" s="13"/>
      <c r="B764" s="31"/>
      <c r="C764" s="31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05"/>
      <c r="O764" s="205"/>
      <c r="P764" s="205"/>
      <c r="Q764" s="205"/>
      <c r="R764" s="205"/>
      <c r="S764" s="205"/>
      <c r="T764" s="205"/>
      <c r="U764" s="205"/>
    </row>
    <row r="765" spans="1:21" x14ac:dyDescent="0.2">
      <c r="A765" s="6"/>
      <c r="B765" s="5"/>
      <c r="C765" s="5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  <c r="N765" s="205"/>
      <c r="O765" s="205"/>
      <c r="P765" s="205"/>
      <c r="Q765" s="205"/>
      <c r="R765" s="205"/>
      <c r="S765" s="205"/>
      <c r="T765" s="205"/>
      <c r="U765" s="205"/>
    </row>
    <row r="766" spans="1:21" x14ac:dyDescent="0.2">
      <c r="A766" s="16"/>
      <c r="B766" s="17"/>
      <c r="C766" s="17"/>
      <c r="D766" s="224"/>
      <c r="E766" s="224"/>
      <c r="F766" s="224"/>
      <c r="G766" s="224"/>
      <c r="H766" s="224"/>
      <c r="I766" s="224"/>
      <c r="J766" s="224"/>
      <c r="K766" s="224"/>
      <c r="L766" s="224"/>
      <c r="M766" s="224"/>
      <c r="N766" s="205"/>
      <c r="O766" s="205"/>
      <c r="P766" s="205"/>
      <c r="Q766" s="205"/>
      <c r="R766" s="205"/>
      <c r="S766" s="205"/>
      <c r="T766" s="205"/>
      <c r="U766" s="205"/>
    </row>
    <row r="767" spans="1:21" x14ac:dyDescent="0.2">
      <c r="A767" s="23" t="s">
        <v>3</v>
      </c>
      <c r="B767" s="140" t="s">
        <v>367</v>
      </c>
      <c r="C767" s="131">
        <f>[1]!FAMEData($B$5&amp;B767,$B$1,$C$1, 0,"Quarterly", "Across", "No Heading", "Normal")</f>
        <v>70.377445800000004</v>
      </c>
      <c r="D767" s="200">
        <v>104.26325009999999</v>
      </c>
      <c r="E767" s="201">
        <v>89.415269100000003</v>
      </c>
      <c r="F767" s="201">
        <v>88.159749399999995</v>
      </c>
      <c r="G767" s="201">
        <v>92.111000000000004</v>
      </c>
      <c r="H767" s="201">
        <v>92.123000000000005</v>
      </c>
      <c r="I767" s="201">
        <v>95.953000000000003</v>
      </c>
      <c r="J767" s="201">
        <v>98.664000000000001</v>
      </c>
      <c r="K767" s="201">
        <v>100.178</v>
      </c>
      <c r="L767" s="201">
        <v>102.252</v>
      </c>
      <c r="M767" s="200">
        <f>[1]!FAMEData("$eval_opt(""convert("&amp;$B$5&amp;B767&amp;", annual, discrete, sum)"" , ""convert automatic off"")", $B$2, $C$2, 0,"annual", "Across", "No Heading", "Normal")</f>
        <v>631.72044900000003</v>
      </c>
      <c r="N767" s="201">
        <v>505.06393930000002</v>
      </c>
      <c r="O767" s="201">
        <v>388.56736380000001</v>
      </c>
      <c r="P767" s="201">
        <v>361.80901849999998</v>
      </c>
      <c r="Q767" s="201">
        <v>397.04700000000003</v>
      </c>
      <c r="R767" s="201">
        <v>430.12</v>
      </c>
      <c r="S767" s="201">
        <v>449.21499999999997</v>
      </c>
      <c r="T767" s="201">
        <v>454.49099999999999</v>
      </c>
      <c r="U767" s="201">
        <v>450.11099999999999</v>
      </c>
    </row>
    <row r="768" spans="1:21" x14ac:dyDescent="0.2">
      <c r="A768" s="20" t="s">
        <v>121</v>
      </c>
      <c r="B768" s="140" t="s">
        <v>541</v>
      </c>
      <c r="C768" s="131">
        <f>[1]!FAMEData($B$5&amp;B768,$B$1,$C$1, 0,"Quarterly", "Across", "No Heading", "Normal")</f>
        <v>27.522222399370499</v>
      </c>
      <c r="D768" s="200">
        <v>49.087812974258</v>
      </c>
      <c r="E768" s="201">
        <v>32.260363847777199</v>
      </c>
      <c r="F768" s="201">
        <v>30.882192631450401</v>
      </c>
      <c r="G768" s="201">
        <v>34.817957999999997</v>
      </c>
      <c r="H768" s="201">
        <v>34.454002000000003</v>
      </c>
      <c r="I768" s="201">
        <v>35.502609999999997</v>
      </c>
      <c r="J768" s="201">
        <v>36.604343999999998</v>
      </c>
      <c r="K768" s="201">
        <v>37.266216</v>
      </c>
      <c r="L768" s="201">
        <v>38.037744000000004</v>
      </c>
      <c r="M768" s="200">
        <f>[1]!FAMEData("$eval_opt(""convert("&amp;$B$5&amp;B768&amp;", annual, discrete, sum)"" , ""convert automatic off"")", $B$2, $C$2, 0,"annual", "Across", "No Heading", "Normal")</f>
        <v>191.7326129305826</v>
      </c>
      <c r="N768" s="201">
        <v>156.4373368996919</v>
      </c>
      <c r="O768" s="201">
        <v>145.6687016698616</v>
      </c>
      <c r="P768" s="201">
        <v>132.41451647922759</v>
      </c>
      <c r="Q768" s="201">
        <v>147.41091399999999</v>
      </c>
      <c r="R768" s="201">
        <v>158.93555800000001</v>
      </c>
      <c r="S768" s="201">
        <v>166.321505</v>
      </c>
      <c r="T768" s="201">
        <v>166.45729500000002</v>
      </c>
      <c r="U768" s="201">
        <v>145.72297800000001</v>
      </c>
    </row>
    <row r="769" spans="1:21" x14ac:dyDescent="0.2">
      <c r="A769" s="20" t="s">
        <v>46</v>
      </c>
      <c r="B769" s="140" t="s">
        <v>542</v>
      </c>
      <c r="C769" s="131">
        <f>[1]!FAMEData($B$5&amp;B769,$B$1,$C$1, 0,"Quarterly", "Across", "No Heading", "Normal")</f>
        <v>0.95172581999999994</v>
      </c>
      <c r="D769" s="200">
        <v>0.95332415499999901</v>
      </c>
      <c r="E769" s="201">
        <v>1.1387034574999999</v>
      </c>
      <c r="F769" s="201">
        <v>1.4490009075000001</v>
      </c>
      <c r="G769" s="201">
        <v>1.2895540000000001</v>
      </c>
      <c r="H769" s="201">
        <v>1.289722</v>
      </c>
      <c r="I769" s="201">
        <v>1.343342</v>
      </c>
      <c r="J769" s="201">
        <v>1.3812960000000001</v>
      </c>
      <c r="K769" s="201">
        <v>1.4024920000000001</v>
      </c>
      <c r="L769" s="201">
        <v>1.4315279999999999</v>
      </c>
      <c r="M769" s="200">
        <f>[1]!FAMEData("$eval_opt(""convert("&amp;$B$5&amp;B769&amp;", annual, discrete, sum)"" , ""convert automatic off"")", $B$2, $C$2, 0,"annual", "Across", "No Heading", "Normal")</f>
        <v>7.0248871325</v>
      </c>
      <c r="N769" s="201">
        <v>6.2974398999999996</v>
      </c>
      <c r="O769" s="201">
        <v>5.1865695174999988</v>
      </c>
      <c r="P769" s="201">
        <v>5.1669803650000006</v>
      </c>
      <c r="Q769" s="201">
        <v>5.5586580000000003</v>
      </c>
      <c r="R769" s="201">
        <v>5.6972729999999991</v>
      </c>
      <c r="S769" s="201">
        <v>5.8397949999999996</v>
      </c>
      <c r="T769" s="201">
        <v>5.9083830000000006</v>
      </c>
      <c r="U769" s="201">
        <v>4.9512210000000003</v>
      </c>
    </row>
    <row r="770" spans="1:21" x14ac:dyDescent="0.2">
      <c r="A770" s="20" t="s">
        <v>47</v>
      </c>
      <c r="B770" s="140" t="s">
        <v>543</v>
      </c>
      <c r="C770" s="131">
        <f>[1]!FAMEData($B$5&amp;B770,$B$1,$C$1, 0,"Quarterly", "Across", "No Heading", "Normal")</f>
        <v>4.0806220854862403</v>
      </c>
      <c r="D770" s="200">
        <v>4.0232018016733004</v>
      </c>
      <c r="E770" s="201">
        <v>4.7329434888891901</v>
      </c>
      <c r="F770" s="201">
        <v>5.9382559669933004</v>
      </c>
      <c r="G770" s="201">
        <v>4.7897720000000001</v>
      </c>
      <c r="H770" s="201">
        <v>4.7903960000000003</v>
      </c>
      <c r="I770" s="201">
        <v>4.8936029999999997</v>
      </c>
      <c r="J770" s="201">
        <v>5.130528</v>
      </c>
      <c r="K770" s="201">
        <v>5.2092559999999999</v>
      </c>
      <c r="L770" s="201">
        <v>5.2148519999999996</v>
      </c>
      <c r="M770" s="200">
        <f>[1]!FAMEData("$eval_opt(""convert("&amp;$B$5&amp;B770&amp;", annual, discrete, sum)"" , ""convert automatic off"")", $B$2, $C$2, 0,"annual", "Across", "No Heading", "Normal")</f>
        <v>34.351613275828356</v>
      </c>
      <c r="N770" s="201">
        <v>28.807766467255803</v>
      </c>
      <c r="O770" s="201">
        <v>22.509030894265031</v>
      </c>
      <c r="P770" s="201">
        <v>20.251367455882491</v>
      </c>
      <c r="Q770" s="201">
        <v>20.448239000000001</v>
      </c>
      <c r="R770" s="201">
        <v>21.179009000000001</v>
      </c>
      <c r="S770" s="201">
        <v>21.110913999999998</v>
      </c>
      <c r="T770" s="201">
        <v>20.224471000000001</v>
      </c>
      <c r="U770" s="201">
        <v>17.217203999999999</v>
      </c>
    </row>
    <row r="771" spans="1:21" x14ac:dyDescent="0.2">
      <c r="A771" s="20" t="s">
        <v>48</v>
      </c>
      <c r="B771" s="140" t="s">
        <v>544</v>
      </c>
      <c r="C771" s="131">
        <f>[1]!FAMEData($B$5&amp;B771,$B$1,$C$1, 0,"Quarterly", "Across", "No Heading", "Normal")</f>
        <v>4.54290493014335</v>
      </c>
      <c r="D771" s="200">
        <v>5.5491553240687201</v>
      </c>
      <c r="E771" s="201">
        <v>5.1775494308336096</v>
      </c>
      <c r="F771" s="201">
        <v>6.2760040990562196</v>
      </c>
      <c r="G771" s="201">
        <v>6.1160605291702002</v>
      </c>
      <c r="H771" s="201">
        <v>6.2827527429119199</v>
      </c>
      <c r="I771" s="201">
        <v>6.5249010984023501</v>
      </c>
      <c r="J771" s="201">
        <v>6.6897160702385898</v>
      </c>
      <c r="K771" s="201">
        <v>6.7725937842380199</v>
      </c>
      <c r="L771" s="201">
        <v>6.8926828869828203</v>
      </c>
      <c r="M771" s="200">
        <f>[1]!FAMEData("$eval_opt(""convert("&amp;$B$5&amp;B771&amp;", annual, discrete, sum)"" , ""convert automatic off"")", $B$2, $C$2, 0,"annual", "Across", "No Heading", "Normal")</f>
        <v>38.440887446089043</v>
      </c>
      <c r="N771" s="201">
        <v>31.327690798052295</v>
      </c>
      <c r="O771" s="201">
        <v>25.285389848373462</v>
      </c>
      <c r="P771" s="201">
        <v>23.85236680197195</v>
      </c>
      <c r="Q771" s="201">
        <v>26.879893839861779</v>
      </c>
      <c r="R771" s="201">
        <v>28.782282795922022</v>
      </c>
      <c r="S771" s="201">
        <v>29.71226929775036</v>
      </c>
      <c r="T771" s="201">
        <v>29.713486315924779</v>
      </c>
      <c r="U771" s="201">
        <v>22.393301000000001</v>
      </c>
    </row>
    <row r="772" spans="1:21" x14ac:dyDescent="0.2">
      <c r="A772" s="20" t="s">
        <v>122</v>
      </c>
      <c r="B772" s="140" t="s">
        <v>545</v>
      </c>
      <c r="C772" s="131">
        <f>[1]!FAMEData($B$5&amp;B772,$B$1,$C$1, 0,"Quarterly", "Across", "No Heading", "Normal")</f>
        <v>24.774017499999999</v>
      </c>
      <c r="D772" s="200">
        <v>33.9782242</v>
      </c>
      <c r="E772" s="201">
        <v>33.799356099999997</v>
      </c>
      <c r="F772" s="201">
        <v>32.647898900000001</v>
      </c>
      <c r="G772" s="201">
        <v>34.228557470829799</v>
      </c>
      <c r="H772" s="201">
        <v>34.4356132570881</v>
      </c>
      <c r="I772" s="201">
        <v>36.174183901597601</v>
      </c>
      <c r="J772" s="201">
        <v>37.117099929761402</v>
      </c>
      <c r="K772" s="201">
        <v>37.806616215761998</v>
      </c>
      <c r="L772" s="201">
        <v>38.7117091130172</v>
      </c>
      <c r="M772" s="200">
        <f>[1]!FAMEData("$eval_opt(""convert("&amp;$B$5&amp;B772&amp;", annual, discrete, sum)"" , ""convert automatic off"")", $B$2, $C$2, 0,"annual", "Across", "No Heading", "Normal")</f>
        <v>270.22398230000005</v>
      </c>
      <c r="N772" s="201">
        <v>216.71107769999998</v>
      </c>
      <c r="O772" s="201">
        <v>144.95716970000001</v>
      </c>
      <c r="P772" s="201">
        <v>135.11142572791789</v>
      </c>
      <c r="Q772" s="201">
        <v>149.80960916013822</v>
      </c>
      <c r="R772" s="201">
        <v>166.174035204078</v>
      </c>
      <c r="S772" s="201">
        <v>175.92011970224951</v>
      </c>
      <c r="T772" s="201">
        <v>182.76215568407511</v>
      </c>
      <c r="U772" s="201">
        <v>213.91466500000001</v>
      </c>
    </row>
    <row r="773" spans="1:21" x14ac:dyDescent="0.2">
      <c r="A773" s="20" t="s">
        <v>49</v>
      </c>
      <c r="B773" s="140" t="s">
        <v>546</v>
      </c>
      <c r="C773" s="131">
        <f>[1]!FAMEData($B$5&amp;B773,$B$1,$C$1, 0,"Quarterly", "Across", "No Heading", "Normal")</f>
        <v>4.2052744999999998</v>
      </c>
      <c r="D773" s="200">
        <v>4.3915632000000002</v>
      </c>
      <c r="E773" s="201">
        <v>5.7033002000000002</v>
      </c>
      <c r="F773" s="201">
        <v>4.4775425999999996</v>
      </c>
      <c r="G773" s="201">
        <v>5.5266599999999997</v>
      </c>
      <c r="H773" s="201">
        <v>5.52738</v>
      </c>
      <c r="I773" s="201">
        <v>5.6612270000000002</v>
      </c>
      <c r="J773" s="201">
        <v>5.722512</v>
      </c>
      <c r="K773" s="201">
        <v>5.7101459999999999</v>
      </c>
      <c r="L773" s="201">
        <v>5.8283639999999997</v>
      </c>
      <c r="M773" s="200">
        <f>[1]!FAMEData("$eval_opt(""convert("&amp;$B$5&amp;B773&amp;", annual, discrete, sum)"" , ""convert automatic off"")", $B$2, $C$2, 0,"annual", "Across", "No Heading", "Normal")</f>
        <v>56.304381699999993</v>
      </c>
      <c r="N773" s="201">
        <v>37.4936322</v>
      </c>
      <c r="O773" s="201">
        <v>22.1297748</v>
      </c>
      <c r="P773" s="201">
        <v>21.234882800000001</v>
      </c>
      <c r="Q773" s="201">
        <v>22.922249000000001</v>
      </c>
      <c r="R773" s="201">
        <v>23.544642</v>
      </c>
      <c r="S773" s="201">
        <v>23.244284999999998</v>
      </c>
      <c r="T773" s="201">
        <v>22.155749</v>
      </c>
      <c r="U773" s="201">
        <v>20.705415000000002</v>
      </c>
    </row>
    <row r="774" spans="1:21" x14ac:dyDescent="0.2">
      <c r="A774" s="20" t="s">
        <v>124</v>
      </c>
      <c r="B774" s="140" t="s">
        <v>547</v>
      </c>
      <c r="C774" s="131">
        <f>[1]!FAMEData($B$5&amp;B774,$B$1,$C$1, 0,"Quarterly", "Across", "No Heading", "Normal")</f>
        <v>1.2103254000000001</v>
      </c>
      <c r="D774" s="200">
        <v>1.4396038</v>
      </c>
      <c r="E774" s="201">
        <v>2.48293075</v>
      </c>
      <c r="F774" s="201">
        <v>2.1070464499999999</v>
      </c>
      <c r="G774" s="201">
        <v>1.473776</v>
      </c>
      <c r="H774" s="201">
        <v>1.4739679999999999</v>
      </c>
      <c r="I774" s="201">
        <v>1.7271540000000001</v>
      </c>
      <c r="J774" s="201">
        <v>1.775952</v>
      </c>
      <c r="K774" s="201">
        <v>1.7030259999999999</v>
      </c>
      <c r="L774" s="201">
        <v>1.7382839999999999</v>
      </c>
      <c r="M774" s="200">
        <f>[1]!FAMEData("$eval_opt(""convert("&amp;$B$5&amp;B774&amp;", annual, discrete, sum)"" , ""convert automatic off"")", $B$2, $C$2, 0,"annual", "Across", "No Heading", "Normal")</f>
        <v>8.84761095</v>
      </c>
      <c r="N774" s="201">
        <v>7.5474481000000004</v>
      </c>
      <c r="O774" s="201">
        <v>5.4150487500000004</v>
      </c>
      <c r="P774" s="201">
        <v>7.5377212</v>
      </c>
      <c r="Q774" s="201">
        <v>6.9444160000000004</v>
      </c>
      <c r="R774" s="201">
        <v>7.3120399999999997</v>
      </c>
      <c r="S774" s="201">
        <v>7.6366549999999993</v>
      </c>
      <c r="T774" s="201">
        <v>7.2718559999999997</v>
      </c>
      <c r="U774" s="201">
        <v>5.401332</v>
      </c>
    </row>
    <row r="775" spans="1:21" x14ac:dyDescent="0.2">
      <c r="A775" s="20" t="s">
        <v>125</v>
      </c>
      <c r="B775" s="140" t="s">
        <v>548</v>
      </c>
      <c r="C775" s="131">
        <f>[1]!FAMEData($B$5&amp;B775,$B$1,$C$1, 0,"Quarterly", "Across", "No Heading", "Normal")</f>
        <v>2.6207733649999998</v>
      </c>
      <c r="D775" s="200">
        <v>3.6840519450000002</v>
      </c>
      <c r="E775" s="201">
        <v>3.017821825</v>
      </c>
      <c r="F775" s="201">
        <v>3.606890945</v>
      </c>
      <c r="G775" s="201">
        <v>3.2238850000000001</v>
      </c>
      <c r="H775" s="201">
        <v>3.2243050000000002</v>
      </c>
      <c r="I775" s="201">
        <v>3.4543080000000002</v>
      </c>
      <c r="J775" s="201">
        <v>3.551904</v>
      </c>
      <c r="K775" s="201">
        <v>3.6064080000000001</v>
      </c>
      <c r="L775" s="201">
        <v>3.6810719999999999</v>
      </c>
      <c r="M775" s="200">
        <f>[1]!FAMEData("$eval_opt(""convert("&amp;$B$5&amp;B775&amp;", annual, discrete, sum)"" , ""convert automatic off"")", $B$2, $C$2, 0,"annual", "Across", "No Heading", "Normal")</f>
        <v>20.286024264999998</v>
      </c>
      <c r="N775" s="201">
        <v>16.915289534999999</v>
      </c>
      <c r="O775" s="201">
        <v>14.556312419999999</v>
      </c>
      <c r="P775" s="201">
        <v>13.072902770000002</v>
      </c>
      <c r="Q775" s="201">
        <v>14.293692</v>
      </c>
      <c r="R775" s="201">
        <v>15.48432</v>
      </c>
      <c r="S775" s="201">
        <v>16.284952000000001</v>
      </c>
      <c r="T775" s="201">
        <v>16.816167</v>
      </c>
      <c r="U775" s="201">
        <v>16.654107</v>
      </c>
    </row>
    <row r="776" spans="1:21" x14ac:dyDescent="0.2">
      <c r="A776" s="20" t="s">
        <v>123</v>
      </c>
      <c r="B776" s="140" t="s">
        <v>549</v>
      </c>
      <c r="C776" s="131">
        <f>[1]!FAMEData($B$5&amp;B776,$B$1,$C$1, 0,"Quarterly", "Across", "No Heading", "Normal")</f>
        <v>0.46957979999999999</v>
      </c>
      <c r="D776" s="200">
        <v>1.1563127</v>
      </c>
      <c r="E776" s="201">
        <v>1.1023000000000001</v>
      </c>
      <c r="F776" s="201">
        <v>0.77491690000000002</v>
      </c>
      <c r="G776" s="201">
        <v>0.64477700000000004</v>
      </c>
      <c r="H776" s="201">
        <v>0.64486100000000002</v>
      </c>
      <c r="I776" s="201">
        <v>0.67167100000000002</v>
      </c>
      <c r="J776" s="201">
        <v>0.69064800000000004</v>
      </c>
      <c r="K776" s="201">
        <v>0.70124600000000004</v>
      </c>
      <c r="L776" s="201">
        <v>0.71576399999999996</v>
      </c>
      <c r="M776" s="200">
        <f>[1]!FAMEData("$eval_opt(""convert("&amp;$B$5&amp;B776&amp;", annual, discrete, sum)"" , ""convert automatic off"")", $B$2, $C$2, 0,"annual", "Across", "No Heading", "Normal")</f>
        <v>4.5194359999999998</v>
      </c>
      <c r="N776" s="201">
        <v>3.5262576999999999</v>
      </c>
      <c r="O776" s="201">
        <v>2.8593662000000002</v>
      </c>
      <c r="P776" s="201">
        <v>3.1668549000000001</v>
      </c>
      <c r="Q776" s="201">
        <v>2.7793290000000002</v>
      </c>
      <c r="R776" s="201">
        <v>3.01084</v>
      </c>
      <c r="S776" s="201">
        <v>3.1445050000000001</v>
      </c>
      <c r="T776" s="201">
        <v>3.1814369999999998</v>
      </c>
      <c r="U776" s="201">
        <v>3.1507770000000002</v>
      </c>
    </row>
    <row r="777" spans="1:21" x14ac:dyDescent="0.2">
      <c r="A777" s="20" t="s">
        <v>456</v>
      </c>
      <c r="B777" s="140" t="s">
        <v>550</v>
      </c>
      <c r="C777" s="131">
        <f>[1]!FAMEData($B$5&amp;B777,$B$1,$C$1, 0,"Quarterly", "Across", "No Heading", "Normal")</f>
        <v>0</v>
      </c>
      <c r="D777" s="200">
        <v>0</v>
      </c>
      <c r="E777" s="201">
        <v>0</v>
      </c>
      <c r="F777" s="201">
        <v>0</v>
      </c>
      <c r="G777" s="201">
        <v>0</v>
      </c>
      <c r="H777" s="201">
        <v>0</v>
      </c>
      <c r="I777" s="201">
        <v>0</v>
      </c>
      <c r="J777" s="201">
        <v>0</v>
      </c>
      <c r="K777" s="201">
        <v>0</v>
      </c>
      <c r="L777" s="201">
        <v>0</v>
      </c>
      <c r="M777" s="200">
        <f>[1]!FAMEData("$eval_opt(""convert("&amp;$B$5&amp;B777&amp;", annual, discrete, sum)"" , ""convert automatic off"")", $B$2, $C$2, 0,"annual", "Across", "No Heading", "Normal")</f>
        <v>0</v>
      </c>
      <c r="N777" s="205">
        <v>0</v>
      </c>
      <c r="O777" s="205">
        <v>0</v>
      </c>
      <c r="P777" s="205">
        <v>0</v>
      </c>
      <c r="Q777" s="205">
        <v>0</v>
      </c>
      <c r="R777" s="205">
        <v>0</v>
      </c>
      <c r="S777" s="205">
        <v>0</v>
      </c>
      <c r="T777" s="205">
        <v>0</v>
      </c>
      <c r="U777" s="205">
        <v>0</v>
      </c>
    </row>
    <row r="778" spans="1:21" x14ac:dyDescent="0.2">
      <c r="A778" s="23"/>
      <c r="B778" s="140"/>
      <c r="C778" s="141"/>
      <c r="D778" s="206"/>
      <c r="E778" s="201"/>
      <c r="F778" s="201"/>
      <c r="G778" s="201"/>
      <c r="H778" s="201"/>
      <c r="I778" s="201"/>
      <c r="J778" s="201"/>
      <c r="K778" s="201"/>
      <c r="L778" s="201"/>
      <c r="M778" s="206"/>
      <c r="N778" s="205"/>
      <c r="O778" s="205"/>
      <c r="P778" s="205"/>
      <c r="Q778" s="205"/>
      <c r="R778" s="205"/>
      <c r="S778" s="205"/>
      <c r="T778" s="205"/>
      <c r="U778" s="205"/>
    </row>
    <row r="779" spans="1:21" x14ac:dyDescent="0.2">
      <c r="A779" s="121" t="s">
        <v>0</v>
      </c>
      <c r="B779" s="121"/>
      <c r="C779" s="121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</row>
    <row r="780" spans="1:21" x14ac:dyDescent="0.2">
      <c r="A780" s="23" t="s">
        <v>4</v>
      </c>
      <c r="B780" s="140" t="s">
        <v>372</v>
      </c>
      <c r="C780" s="131">
        <f>[1]!FAMEData($B$5&amp;B780,$B$1,$C$1, 0,"Quarterly", "Across", "No Heading", "Normal")</f>
        <v>1535.94586276119</v>
      </c>
      <c r="D780" s="200">
        <v>1552.2658263201499</v>
      </c>
      <c r="E780" s="201">
        <v>1526.52790740263</v>
      </c>
      <c r="F780" s="201">
        <v>1561.56286033692</v>
      </c>
      <c r="G780" s="201">
        <v>1567.35726058859</v>
      </c>
      <c r="H780" s="201">
        <v>1572.1279480590399</v>
      </c>
      <c r="I780" s="201">
        <v>1587.8163626651799</v>
      </c>
      <c r="J780" s="201">
        <v>1586.7745642086099</v>
      </c>
      <c r="K780" s="201">
        <v>1570.1458191509901</v>
      </c>
      <c r="L780" s="201">
        <v>1560.3847129481601</v>
      </c>
      <c r="M780" s="200">
        <f>[1]!FAMEData("$eval_opt(""convert("&amp;$B$5&amp;B780&amp;", annual, discrete, sum)"" , ""convert automatic off"")", $B$2, $C$2, 0,"annual", "Across", "No Heading", "Normal")</f>
        <v>8279.0777146285309</v>
      </c>
      <c r="N780" s="201">
        <v>7402.2450442403097</v>
      </c>
      <c r="O780" s="201">
        <v>6154.8784258872001</v>
      </c>
      <c r="P780" s="201">
        <v>6227.5759763871802</v>
      </c>
      <c r="Q780" s="201">
        <v>6305.1214589729398</v>
      </c>
      <c r="R780" s="201">
        <v>6121.8136857471709</v>
      </c>
      <c r="S780" s="201">
        <v>5937.98367867665</v>
      </c>
      <c r="T780" s="201">
        <v>5727.1417432301205</v>
      </c>
      <c r="U780" s="201">
        <v>5538.9833913170805</v>
      </c>
    </row>
    <row r="781" spans="1:21" x14ac:dyDescent="0.2">
      <c r="A781" s="20" t="s">
        <v>36</v>
      </c>
      <c r="B781" t="str">
        <f>"annpct(nagpmt'"&amp;B780&amp;")"</f>
        <v>annpct(nagpmt'ufss_nam)</v>
      </c>
      <c r="C781" s="131">
        <f>[1]!FAMEData(B781,$B$1,$C$1, 0,"Quarterly", "Across", "No Heading", "Normal")</f>
        <v>120.29095797887128</v>
      </c>
      <c r="D781" s="200">
        <v>4.3183602635769986</v>
      </c>
      <c r="E781" s="201">
        <v>-6.4692089478895083</v>
      </c>
      <c r="F781" s="201">
        <v>9.5012034176318281</v>
      </c>
      <c r="G781" s="201">
        <v>1.4925384486760223</v>
      </c>
      <c r="H781" s="201">
        <v>1.2230812190747389</v>
      </c>
      <c r="I781" s="201">
        <v>4.0517860111735304</v>
      </c>
      <c r="J781" s="201">
        <v>-0.26218991361283323</v>
      </c>
      <c r="K781" s="201">
        <v>-4.1264016259023863</v>
      </c>
      <c r="L781" s="201">
        <v>-2.4635827105346646</v>
      </c>
      <c r="M781" s="200"/>
      <c r="N781" s="204">
        <f t="shared" ref="N781" si="1387">(N780/M780-1)*100</f>
        <v>-10.590946245605615</v>
      </c>
      <c r="O781" s="204">
        <f t="shared" ref="O781" si="1388">(O780/N780-1)*100</f>
        <v>-16.851193264990417</v>
      </c>
      <c r="P781" s="204">
        <f t="shared" ref="P781" si="1389">(P780/O780-1)*100</f>
        <v>1.181137066724447</v>
      </c>
      <c r="Q781" s="204">
        <f t="shared" ref="Q781" si="1390">(Q780/P780-1)*100</f>
        <v>1.2451952875369932</v>
      </c>
      <c r="R781" s="204">
        <f t="shared" ref="R781" si="1391">(R780/Q780-1)*100</f>
        <v>-2.9072837758723935</v>
      </c>
      <c r="S781" s="204">
        <f t="shared" ref="S781" si="1392">(S780/R780-1)*100</f>
        <v>-3.0028683737715611</v>
      </c>
      <c r="T781" s="204">
        <f t="shared" ref="T781" si="1393">(T780/S780-1)*100</f>
        <v>-3.5507328220463874</v>
      </c>
      <c r="U781" s="204">
        <f t="shared" ref="U781" si="1394">(U780/T780-1)*100</f>
        <v>-3.2853796945999547</v>
      </c>
    </row>
    <row r="782" spans="1:21" x14ac:dyDescent="0.2">
      <c r="A782" s="23" t="s">
        <v>126</v>
      </c>
      <c r="B782" s="140" t="s">
        <v>551</v>
      </c>
      <c r="C782" s="131">
        <f>[1]!FAMEData($B$5&amp;B782,$B$1,$C$1, 0,"Quarterly", "Across", "No Heading", "Normal")</f>
        <v>1548.8395</v>
      </c>
      <c r="D782" s="200">
        <v>1537.1211000000001</v>
      </c>
      <c r="E782" s="201">
        <v>1552.08895678571</v>
      </c>
      <c r="F782" s="201">
        <v>1538.3828467857099</v>
      </c>
      <c r="G782" s="201">
        <v>1580.5145836633201</v>
      </c>
      <c r="H782" s="201">
        <v>1556.78943637508</v>
      </c>
      <c r="I782" s="201">
        <v>1614.40366071622</v>
      </c>
      <c r="J782" s="201">
        <v>1563.22030530857</v>
      </c>
      <c r="K782" s="201">
        <v>1583.3265510341901</v>
      </c>
      <c r="L782" s="201">
        <v>1545.1607744763801</v>
      </c>
      <c r="M782" s="200">
        <f>[1]!FAMEData("$eval_opt(""convert("&amp;$B$5&amp;B782&amp;", annual, discrete, sum)"" , ""convert automatic off"")", $B$2, $C$2, 0,"annual", "Across", "No Heading", "Normal")</f>
        <v>8278.8670000000002</v>
      </c>
      <c r="N782" s="201">
        <v>7401.9500000000007</v>
      </c>
      <c r="O782" s="201">
        <v>6161.2913000000008</v>
      </c>
      <c r="P782" s="201">
        <v>6227.7758236098198</v>
      </c>
      <c r="Q782" s="201">
        <v>6306.1112915353606</v>
      </c>
      <c r="R782" s="201">
        <v>6122.9659946295506</v>
      </c>
      <c r="S782" s="201">
        <v>5939.1246332237006</v>
      </c>
      <c r="T782" s="201">
        <v>5728.2452776348291</v>
      </c>
      <c r="U782" s="201">
        <v>5540.1106319925093</v>
      </c>
    </row>
    <row r="783" spans="1:21" x14ac:dyDescent="0.2">
      <c r="A783" s="20" t="s">
        <v>38</v>
      </c>
      <c r="B783" t="str">
        <f>"annpct(nagpmt'"&amp;B782&amp;")"</f>
        <v>annpct(nagpmt'ufssns_nam)</v>
      </c>
      <c r="C783" s="131">
        <f>[1]!FAMEData(B783,$B$1,$C$1, 0,"Quarterly", "Across", "No Heading", "Normal")</f>
        <v>141.90611298060054</v>
      </c>
      <c r="D783" s="200">
        <v>-2.9921960967893693</v>
      </c>
      <c r="E783" s="201">
        <v>3.952299088807059</v>
      </c>
      <c r="F783" s="201">
        <v>-3.4857856725124607</v>
      </c>
      <c r="G783" s="201">
        <v>11.41311447079584</v>
      </c>
      <c r="H783" s="201">
        <v>-5.870560191242979</v>
      </c>
      <c r="I783" s="201">
        <v>15.645577873193114</v>
      </c>
      <c r="J783" s="201">
        <v>-12.091227504427525</v>
      </c>
      <c r="K783" s="201">
        <v>5.2449406985899492</v>
      </c>
      <c r="L783" s="201">
        <v>-9.2988653394140535</v>
      </c>
      <c r="M783" s="200"/>
      <c r="N783" s="204">
        <f t="shared" ref="N783" si="1395">(N782/M782-1)*100</f>
        <v>-10.592234420482892</v>
      </c>
      <c r="O783" s="204">
        <f t="shared" ref="O783" si="1396">(O782/N782-1)*100</f>
        <v>-16.761241294523742</v>
      </c>
      <c r="P783" s="204">
        <f t="shared" ref="P783" si="1397">(P782/O782-1)*100</f>
        <v>1.0790680130611463</v>
      </c>
      <c r="Q783" s="204">
        <f t="shared" ref="Q783" si="1398">(Q782/P782-1)*100</f>
        <v>1.2578402008075917</v>
      </c>
      <c r="R783" s="204">
        <f t="shared" ref="R783" si="1399">(R782/Q782-1)*100</f>
        <v>-2.9042509470399658</v>
      </c>
      <c r="S783" s="204">
        <f t="shared" ref="S783" si="1400">(S782/R782-1)*100</f>
        <v>-3.0024886887677793</v>
      </c>
      <c r="T783" s="204">
        <f t="shared" ref="T783" si="1401">(T782/S782-1)*100</f>
        <v>-3.5506807587300626</v>
      </c>
      <c r="U783" s="204">
        <f t="shared" ref="U783" si="1402">(U782/T782-1)*100</f>
        <v>-3.2843329243750552</v>
      </c>
    </row>
    <row r="784" spans="1:21" x14ac:dyDescent="0.2">
      <c r="A784" s="23"/>
      <c r="B784" s="42"/>
      <c r="C784" s="42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</row>
    <row r="785" spans="1:21" x14ac:dyDescent="0.2">
      <c r="A785" s="20" t="s">
        <v>121</v>
      </c>
      <c r="B785" s="140" t="s">
        <v>552</v>
      </c>
      <c r="C785" s="131">
        <f>[1]!FAMEData($B$5&amp;B785,$B$1,$C$1, 0,"Quarterly", "Across", "No Heading", "Normal")</f>
        <v>355.32389177494503</v>
      </c>
      <c r="D785" s="200">
        <v>349.364218674825</v>
      </c>
      <c r="E785" s="201">
        <v>321.68604152007902</v>
      </c>
      <c r="F785" s="201">
        <v>350.149928944853</v>
      </c>
      <c r="G785" s="201">
        <v>350.16358082700299</v>
      </c>
      <c r="H785" s="201">
        <v>348.80144660329</v>
      </c>
      <c r="I785" s="201">
        <v>354.15641146886202</v>
      </c>
      <c r="J785" s="201">
        <v>352.09105694336603</v>
      </c>
      <c r="K785" s="201">
        <v>349.02949657462301</v>
      </c>
      <c r="L785" s="201">
        <v>349.14567724711299</v>
      </c>
      <c r="M785" s="200">
        <f>[1]!FAMEData("$eval_opt(""convert("&amp;$B$5&amp;B785&amp;", annual, discrete, sum)"" , ""convert automatic off"")", $B$2, $C$2, 0,"annual", "Across", "No Heading", "Normal")</f>
        <v>1764.961553280704</v>
      </c>
      <c r="N785" s="201">
        <v>1477.250711697458</v>
      </c>
      <c r="O785" s="201">
        <v>1374.6997196915361</v>
      </c>
      <c r="P785" s="201">
        <v>1370.800997895225</v>
      </c>
      <c r="Q785" s="201">
        <v>1404.4226422339639</v>
      </c>
      <c r="R785" s="201">
        <v>1378.9577957167519</v>
      </c>
      <c r="S785" s="201">
        <v>1352.0211905911819</v>
      </c>
      <c r="T785" s="201">
        <v>1319.347515962573</v>
      </c>
      <c r="U785" s="201">
        <v>1299.6969730254991</v>
      </c>
    </row>
    <row r="786" spans="1:21" x14ac:dyDescent="0.2">
      <c r="A786" s="49" t="s">
        <v>36</v>
      </c>
      <c r="B786" t="str">
        <f>"annpct(nagpmt'"&amp;B785&amp;")"</f>
        <v>annpct(nagpmt'ufsoffs_nam)</v>
      </c>
      <c r="C786" s="131">
        <f>[1]!FAMEData(B786,$B$1,$C$1, 0,"Quarterly", "Across", "No Heading", "Normal")</f>
        <v>120.70565715965553</v>
      </c>
      <c r="D786" s="200">
        <v>-6.5420927306600856</v>
      </c>
      <c r="E786" s="201">
        <v>-28.118824022593973</v>
      </c>
      <c r="F786" s="201">
        <v>40.374203146320461</v>
      </c>
      <c r="G786" s="201">
        <v>1.55963825154711E-2</v>
      </c>
      <c r="H786" s="201">
        <v>-1.5469418852167314</v>
      </c>
      <c r="I786" s="201">
        <v>6.283861322312104</v>
      </c>
      <c r="J786" s="201">
        <v>-2.3123768213690545</v>
      </c>
      <c r="K786" s="201">
        <v>-3.4330429129639746</v>
      </c>
      <c r="L786" s="201">
        <v>0.13321360596501522</v>
      </c>
      <c r="M786" s="200"/>
      <c r="N786" s="204">
        <f t="shared" ref="N786" si="1403">(N785/M785-1)*100</f>
        <v>-16.301252627766893</v>
      </c>
      <c r="O786" s="204">
        <f t="shared" ref="O786" si="1404">(O785/N785-1)*100</f>
        <v>-6.9420167608573387</v>
      </c>
      <c r="P786" s="204">
        <f t="shared" ref="P786" si="1405">(P785/O785-1)*100</f>
        <v>-0.28360533871251148</v>
      </c>
      <c r="Q786" s="204">
        <f t="shared" ref="Q786" si="1406">(Q785/P785-1)*100</f>
        <v>2.4527006028127074</v>
      </c>
      <c r="R786" s="204">
        <f t="shared" ref="R786" si="1407">(R785/Q785-1)*100</f>
        <v>-1.8131896874509223</v>
      </c>
      <c r="S786" s="204">
        <f t="shared" ref="S786" si="1408">(S785/R785-1)*100</f>
        <v>-1.9534031577499333</v>
      </c>
      <c r="T786" s="204">
        <f t="shared" ref="T786" si="1409">(T785/S785-1)*100</f>
        <v>-2.4166540329388031</v>
      </c>
      <c r="U786" s="204">
        <f t="shared" ref="U786" si="1410">(U785/T785-1)*100</f>
        <v>-1.4894137215043846</v>
      </c>
    </row>
    <row r="787" spans="1:21" x14ac:dyDescent="0.2">
      <c r="A787" s="20" t="s">
        <v>46</v>
      </c>
      <c r="B787" s="140" t="s">
        <v>553</v>
      </c>
      <c r="C787" s="131">
        <f>[1]!FAMEData($B$5&amp;B787,$B$1,$C$1, 0,"Quarterly", "Across", "No Heading", "Normal")</f>
        <v>21.554258905787101</v>
      </c>
      <c r="D787" s="200">
        <v>19.048485983951199</v>
      </c>
      <c r="E787" s="201">
        <v>22.8596874135335</v>
      </c>
      <c r="F787" s="201">
        <v>27.436306021304699</v>
      </c>
      <c r="G787" s="201">
        <v>23.578114743361901</v>
      </c>
      <c r="H787" s="201">
        <v>21.990980364043601</v>
      </c>
      <c r="I787" s="201">
        <v>22.4850427898531</v>
      </c>
      <c r="J787" s="201">
        <v>22.803846164407901</v>
      </c>
      <c r="K787" s="201">
        <v>23.073649555739099</v>
      </c>
      <c r="L787" s="201">
        <v>23.255507755576101</v>
      </c>
      <c r="M787" s="200">
        <f>[1]!FAMEData("$eval_opt(""convert("&amp;$B$5&amp;B787&amp;", annual, discrete, sum)"" , ""convert automatic off"")", $B$2, $C$2, 0,"annual", "Across", "No Heading", "Normal")</f>
        <v>142.9333245445271</v>
      </c>
      <c r="N787" s="201">
        <v>153.76641908175202</v>
      </c>
      <c r="O787" s="201">
        <v>103.95919363699929</v>
      </c>
      <c r="P787" s="201">
        <v>95.865088542243683</v>
      </c>
      <c r="Q787" s="201">
        <v>91.618046265576197</v>
      </c>
      <c r="R787" s="201">
        <v>95.097552909409401</v>
      </c>
      <c r="S787" s="201">
        <v>97.148354015313799</v>
      </c>
      <c r="T787" s="201">
        <v>94.628216612413183</v>
      </c>
      <c r="U787" s="201">
        <v>93.680671078751487</v>
      </c>
    </row>
    <row r="788" spans="1:21" x14ac:dyDescent="0.2">
      <c r="A788" s="49" t="s">
        <v>36</v>
      </c>
      <c r="B788" t="str">
        <f>"annpct(nagpmt'"&amp;B787&amp;")"</f>
        <v>annpct(nagpmt'ufstabs_nam)</v>
      </c>
      <c r="C788" s="131">
        <f>[1]!FAMEData(B788,$B$1,$C$1, 0,"Quarterly", "Across", "No Heading", "Normal")</f>
        <v>-79.970847676179631</v>
      </c>
      <c r="D788" s="200">
        <v>-39.002860369969369</v>
      </c>
      <c r="E788" s="201">
        <v>107.41458850343236</v>
      </c>
      <c r="F788" s="201">
        <v>107.50157769950586</v>
      </c>
      <c r="G788" s="201">
        <v>-45.457661500791019</v>
      </c>
      <c r="H788" s="201">
        <v>-24.326807639826459</v>
      </c>
      <c r="I788" s="201">
        <v>9.2940477376996942</v>
      </c>
      <c r="J788" s="201">
        <v>5.7931471476280718</v>
      </c>
      <c r="K788" s="201">
        <v>4.8172493691547205</v>
      </c>
      <c r="L788" s="201">
        <v>3.1901243889287425</v>
      </c>
      <c r="M788" s="200"/>
      <c r="N788" s="204">
        <f t="shared" ref="N788" si="1411">(N787/M787-1)*100</f>
        <v>7.5791244426349103</v>
      </c>
      <c r="O788" s="204">
        <f t="shared" ref="O788" si="1412">(O787/N787-1)*100</f>
        <v>-32.391484266972512</v>
      </c>
      <c r="P788" s="204">
        <f t="shared" ref="P788" si="1413">(P787/O787-1)*100</f>
        <v>-7.7858482848744419</v>
      </c>
      <c r="Q788" s="204">
        <f t="shared" ref="Q788" si="1414">(Q787/P787-1)*100</f>
        <v>-4.4302282940008926</v>
      </c>
      <c r="R788" s="204">
        <f t="shared" ref="R788" si="1415">(R787/Q787-1)*100</f>
        <v>3.7978398204945751</v>
      </c>
      <c r="S788" s="204">
        <f t="shared" ref="S788" si="1416">(S787/R787-1)*100</f>
        <v>2.1565235310082143</v>
      </c>
      <c r="T788" s="204">
        <f t="shared" ref="T788" si="1417">(T787/S787-1)*100</f>
        <v>-2.5941123022046875</v>
      </c>
      <c r="U788" s="204">
        <f t="shared" ref="U788" si="1418">(U787/T787-1)*100</f>
        <v>-1.0013350854351843</v>
      </c>
    </row>
    <row r="789" spans="1:21" x14ac:dyDescent="0.2">
      <c r="A789" s="20" t="s">
        <v>47</v>
      </c>
      <c r="B789" s="140" t="s">
        <v>554</v>
      </c>
      <c r="C789" s="131">
        <f>[1]!FAMEData($B$5&amp;B789,$B$1,$C$1, 0,"Quarterly", "Across", "No Heading", "Normal")</f>
        <v>175.977998521643</v>
      </c>
      <c r="D789" s="200">
        <v>190.70767369388</v>
      </c>
      <c r="E789" s="201">
        <v>194.14761169133499</v>
      </c>
      <c r="F789" s="201">
        <v>199.65907833310399</v>
      </c>
      <c r="G789" s="201">
        <v>197.63470837276901</v>
      </c>
      <c r="H789" s="201">
        <v>198.09147056542599</v>
      </c>
      <c r="I789" s="201">
        <v>197.41210784689599</v>
      </c>
      <c r="J789" s="201">
        <v>196.32967158154301</v>
      </c>
      <c r="K789" s="201">
        <v>193.747378925878</v>
      </c>
      <c r="L789" s="201">
        <v>191.90770128124899</v>
      </c>
      <c r="M789" s="200">
        <f>[1]!FAMEData("$eval_opt(""convert("&amp;$B$5&amp;B789&amp;", annual, discrete, sum)"" , ""convert automatic off"")", $B$2, $C$2, 0,"annual", "Across", "No Heading", "Normal")</f>
        <v>854.642994012803</v>
      </c>
      <c r="N789" s="201">
        <v>799.85545425648399</v>
      </c>
      <c r="O789" s="201">
        <v>727.86785636802801</v>
      </c>
      <c r="P789" s="201">
        <v>789.53286896263398</v>
      </c>
      <c r="Q789" s="201">
        <v>779.39685963556599</v>
      </c>
      <c r="R789" s="201">
        <v>747.001214842369</v>
      </c>
      <c r="S789" s="201">
        <v>716.99789139519999</v>
      </c>
      <c r="T789" s="201">
        <v>687.2600267638411</v>
      </c>
      <c r="U789" s="201">
        <v>659.79002745915102</v>
      </c>
    </row>
    <row r="790" spans="1:21" x14ac:dyDescent="0.2">
      <c r="A790" s="49" t="s">
        <v>36</v>
      </c>
      <c r="B790" t="str">
        <f>"annpct(nagpmt'"&amp;B789&amp;")"</f>
        <v>annpct(nagpmt'ufsenvs_nam)</v>
      </c>
      <c r="C790" s="131">
        <f>[1]!FAMEData(B790,$B$1,$C$1, 0,"Quarterly", "Across", "No Heading", "Normal")</f>
        <v>59.824006086794789</v>
      </c>
      <c r="D790" s="200">
        <v>37.92378863283696</v>
      </c>
      <c r="E790" s="201">
        <v>7.4126758013426493</v>
      </c>
      <c r="F790" s="201">
        <v>11.847952485776728</v>
      </c>
      <c r="G790" s="201">
        <v>-3.9943878820339984</v>
      </c>
      <c r="H790" s="201">
        <v>0.92766721415456688</v>
      </c>
      <c r="I790" s="201">
        <v>-1.3647752673441129</v>
      </c>
      <c r="J790" s="201">
        <v>-2.1752790491572602</v>
      </c>
      <c r="K790" s="201">
        <v>-5.1582446494302463</v>
      </c>
      <c r="L790" s="201">
        <v>-3.7443414356252536</v>
      </c>
      <c r="M790" s="200"/>
      <c r="N790" s="204">
        <f t="shared" ref="N790" si="1419">(N789/M789-1)*100</f>
        <v>-6.4105761282936662</v>
      </c>
      <c r="O790" s="204">
        <f t="shared" ref="O790" si="1420">(O789/N789-1)*100</f>
        <v>-9.0000758893834067</v>
      </c>
      <c r="P790" s="204">
        <f t="shared" ref="P790" si="1421">(P789/O789-1)*100</f>
        <v>8.4720065675529135</v>
      </c>
      <c r="Q790" s="204">
        <f t="shared" ref="Q790" si="1422">(Q789/P789-1)*100</f>
        <v>-1.2837982718041485</v>
      </c>
      <c r="R790" s="204">
        <f t="shared" ref="R790" si="1423">(R789/Q789-1)*100</f>
        <v>-4.1565018376318204</v>
      </c>
      <c r="S790" s="204">
        <f t="shared" ref="S790" si="1424">(S789/R789-1)*100</f>
        <v>-4.0165026309228029</v>
      </c>
      <c r="T790" s="204">
        <f t="shared" ref="T790" si="1425">(T789/S789-1)*100</f>
        <v>-4.147552592308501</v>
      </c>
      <c r="U790" s="204">
        <f t="shared" ref="U790" si="1426">(U789/T789-1)*100</f>
        <v>-3.9970314342360869</v>
      </c>
    </row>
    <row r="791" spans="1:21" x14ac:dyDescent="0.2">
      <c r="A791" s="20" t="s">
        <v>48</v>
      </c>
      <c r="B791" s="140" t="s">
        <v>555</v>
      </c>
      <c r="C791" s="131">
        <f>[1]!FAMEData($B$5&amp;B791,$B$1,$C$1, 0,"Quarterly", "Across", "No Heading", "Normal")</f>
        <v>77.830653499902297</v>
      </c>
      <c r="D791" s="200">
        <v>88.626456038998896</v>
      </c>
      <c r="E791" s="201">
        <v>94.442438895114506</v>
      </c>
      <c r="F791" s="201">
        <v>96.063914870843107</v>
      </c>
      <c r="G791" s="201">
        <v>92.404141591852195</v>
      </c>
      <c r="H791" s="201">
        <v>92.185493077955499</v>
      </c>
      <c r="I791" s="201">
        <v>93.035630794492903</v>
      </c>
      <c r="J791" s="201">
        <v>92.815811312229599</v>
      </c>
      <c r="K791" s="201">
        <v>91.848656974601795</v>
      </c>
      <c r="L791" s="201">
        <v>91.283775814693001</v>
      </c>
      <c r="M791" s="200">
        <f>[1]!FAMEData("$eval_opt(""convert("&amp;$B$5&amp;B791&amp;", annual, discrete, sum)"" , ""convert automatic off"")", $B$2, $C$2, 0,"annual", "Across", "No Heading", "Normal")</f>
        <v>507.46017504777797</v>
      </c>
      <c r="N791" s="201">
        <v>439.4251458953679</v>
      </c>
      <c r="O791" s="201">
        <v>347.53280494602586</v>
      </c>
      <c r="P791" s="201">
        <v>375.09598843576532</v>
      </c>
      <c r="Q791" s="201">
        <v>368.98387489601731</v>
      </c>
      <c r="R791" s="201">
        <v>356.91003402270201</v>
      </c>
      <c r="S791" s="201">
        <v>344.60391732927604</v>
      </c>
      <c r="T791" s="201">
        <v>331.48501644880082</v>
      </c>
      <c r="U791" s="201">
        <v>311.74639538593158</v>
      </c>
    </row>
    <row r="792" spans="1:21" x14ac:dyDescent="0.2">
      <c r="A792" s="49" t="s">
        <v>36</v>
      </c>
      <c r="B792" t="str">
        <f>"annpct(nagpmt'"&amp;B791&amp;")"</f>
        <v>annpct(nagpmt'ufsfmbs_nam)</v>
      </c>
      <c r="C792" s="131">
        <f>[1]!FAMEData(B792,$B$1,$C$1, 0,"Quarterly", "Across", "No Heading", "Normal")</f>
        <v>-10.149848711446248</v>
      </c>
      <c r="D792" s="200">
        <v>68.132172633353179</v>
      </c>
      <c r="E792" s="201">
        <v>28.948187584050988</v>
      </c>
      <c r="F792" s="201">
        <v>7.0464699272888982</v>
      </c>
      <c r="G792" s="201">
        <v>-14.389975332373222</v>
      </c>
      <c r="H792" s="201">
        <v>-0.94313383773217896</v>
      </c>
      <c r="I792" s="201">
        <v>3.7401554326374988</v>
      </c>
      <c r="J792" s="201">
        <v>-0.94175378062014281</v>
      </c>
      <c r="K792" s="201">
        <v>-4.1033622572505468</v>
      </c>
      <c r="L792" s="201">
        <v>-2.4374503578067706</v>
      </c>
      <c r="M792" s="200"/>
      <c r="N792" s="204">
        <f t="shared" ref="N792" si="1427">(N791/M791-1)*100</f>
        <v>-13.406969156940141</v>
      </c>
      <c r="O792" s="204">
        <f t="shared" ref="O792" si="1428">(O791/N791-1)*100</f>
        <v>-20.911944117832213</v>
      </c>
      <c r="P792" s="204">
        <f t="shared" ref="P792" si="1429">(P791/O791-1)*100</f>
        <v>7.9311026462725476</v>
      </c>
      <c r="Q792" s="204">
        <f t="shared" ref="Q792" si="1430">(Q791/P791-1)*100</f>
        <v>-1.6294798473417194</v>
      </c>
      <c r="R792" s="204">
        <f t="shared" ref="R792" si="1431">(R791/Q791-1)*100</f>
        <v>-3.2721865899201674</v>
      </c>
      <c r="S792" s="204">
        <f t="shared" ref="S792" si="1432">(S791/R791-1)*100</f>
        <v>-3.4479604158854205</v>
      </c>
      <c r="T792" s="204">
        <f t="shared" ref="T792" si="1433">(T791/S791-1)*100</f>
        <v>-3.8069505948012283</v>
      </c>
      <c r="U792" s="204">
        <f t="shared" ref="U792" si="1434">(U791/T791-1)*100</f>
        <v>-5.9546043058986804</v>
      </c>
    </row>
    <row r="793" spans="1:21" x14ac:dyDescent="0.2">
      <c r="A793" s="20" t="s">
        <v>122</v>
      </c>
      <c r="B793" s="140" t="s">
        <v>556</v>
      </c>
      <c r="C793" s="131">
        <f>[1]!FAMEData($B$5&amp;B793,$B$1,$C$1, 0,"Quarterly", "Across", "No Heading", "Normal")</f>
        <v>661.00283035991401</v>
      </c>
      <c r="D793" s="200">
        <v>647.76904298448403</v>
      </c>
      <c r="E793" s="201">
        <v>621.58213442472595</v>
      </c>
      <c r="F793" s="201">
        <v>637.90231905804796</v>
      </c>
      <c r="G793" s="201">
        <v>643.75080665918199</v>
      </c>
      <c r="H793" s="201">
        <v>647.78925185904404</v>
      </c>
      <c r="I793" s="201">
        <v>650.90704299133097</v>
      </c>
      <c r="J793" s="201">
        <v>649.76206669820397</v>
      </c>
      <c r="K793" s="201">
        <v>642.44759318272702</v>
      </c>
      <c r="L793" s="201">
        <v>637.95429495040605</v>
      </c>
      <c r="M793" s="200">
        <f>[1]!FAMEData("$eval_opt(""convert("&amp;$B$5&amp;B793&amp;", annual, discrete, sum)"" , ""convert automatic off"")", $B$2, $C$2, 0,"annual", "Across", "No Heading", "Normal")</f>
        <v>3655.933731097839</v>
      </c>
      <c r="N793" s="201">
        <v>3324.4990793056759</v>
      </c>
      <c r="O793" s="201">
        <v>2555.5393617910167</v>
      </c>
      <c r="P793" s="201">
        <v>2551.0245120009999</v>
      </c>
      <c r="Q793" s="201">
        <v>2581.0709978226682</v>
      </c>
      <c r="R793" s="201">
        <v>2497.778098154497</v>
      </c>
      <c r="S793" s="201">
        <v>2412.9492130426092</v>
      </c>
      <c r="T793" s="201">
        <v>2315.7798371460599</v>
      </c>
      <c r="U793" s="201">
        <v>2219.7226871010048</v>
      </c>
    </row>
    <row r="794" spans="1:21" x14ac:dyDescent="0.2">
      <c r="A794" s="49" t="s">
        <v>36</v>
      </c>
      <c r="B794" t="str">
        <f>"annpct(nagpmt'"&amp;B793&amp;")"</f>
        <v>annpct(nagpmt'ufsbuss_nam)</v>
      </c>
      <c r="C794" s="131">
        <f>[1]!FAMEData(B794,$B$1,$C$1, 0,"Quarterly", "Across", "No Heading", "Normal")</f>
        <v>320.71921292607658</v>
      </c>
      <c r="D794" s="200">
        <v>-7.7710041651985833</v>
      </c>
      <c r="E794" s="201">
        <v>-15.216110302908925</v>
      </c>
      <c r="F794" s="201">
        <v>10.923261380361643</v>
      </c>
      <c r="G794" s="201">
        <v>3.7180686150994111</v>
      </c>
      <c r="H794" s="201">
        <v>2.5330335499301317</v>
      </c>
      <c r="I794" s="201">
        <v>1.9391320199309756</v>
      </c>
      <c r="J794" s="201">
        <v>-0.70176455792010639</v>
      </c>
      <c r="K794" s="201">
        <v>-4.4273976140028406</v>
      </c>
      <c r="L794" s="201">
        <v>-2.7683990366482778</v>
      </c>
      <c r="M794" s="200"/>
      <c r="N794" s="204">
        <f t="shared" ref="N794" si="1435">(N793/M793-1)*100</f>
        <v>-9.0656635532788137</v>
      </c>
      <c r="O794" s="204">
        <f t="shared" ref="O794" si="1436">(O793/N793-1)*100</f>
        <v>-23.130092659711522</v>
      </c>
      <c r="P794" s="204">
        <f t="shared" ref="P794" si="1437">(P793/O793-1)*100</f>
        <v>-0.17666915475927913</v>
      </c>
      <c r="Q794" s="204">
        <f t="shared" ref="Q794" si="1438">(Q793/P793-1)*100</f>
        <v>1.1778203494446249</v>
      </c>
      <c r="R794" s="204">
        <f t="shared" ref="R794" si="1439">(R793/Q793-1)*100</f>
        <v>-3.2270673584118836</v>
      </c>
      <c r="S794" s="204">
        <f t="shared" ref="S794" si="1440">(S793/R793-1)*100</f>
        <v>-3.3961737904005251</v>
      </c>
      <c r="T794" s="204">
        <f t="shared" ref="T794" si="1441">(T793/S793-1)*100</f>
        <v>-4.0269963151865706</v>
      </c>
      <c r="U794" s="204">
        <f t="shared" ref="U794" si="1442">(U793/T793-1)*100</f>
        <v>-4.1479396488499853</v>
      </c>
    </row>
    <row r="795" spans="1:21" x14ac:dyDescent="0.2">
      <c r="A795" s="20" t="s">
        <v>49</v>
      </c>
      <c r="B795" s="140" t="s">
        <v>557</v>
      </c>
      <c r="C795" s="131">
        <f>[1]!FAMEData($B$5&amp;B795,$B$1,$C$1, 0,"Quarterly", "Across", "No Heading", "Normal")</f>
        <v>31.152528705963</v>
      </c>
      <c r="D795" s="200">
        <v>31.456365486426002</v>
      </c>
      <c r="E795" s="201">
        <v>33.978088135558302</v>
      </c>
      <c r="F795" s="201">
        <v>23.252552864420402</v>
      </c>
      <c r="G795" s="201">
        <v>32.0347845120112</v>
      </c>
      <c r="H795" s="201">
        <v>32.121011510639299</v>
      </c>
      <c r="I795" s="201">
        <v>32.482954504527001</v>
      </c>
      <c r="J795" s="201">
        <v>32.476769158313999</v>
      </c>
      <c r="K795" s="201">
        <v>32.138220629606799</v>
      </c>
      <c r="L795" s="201">
        <v>30.40714650928</v>
      </c>
      <c r="M795" s="200">
        <f>[1]!FAMEData("$eval_opt(""convert("&amp;$B$5&amp;B795&amp;", annual, discrete, sum)"" , ""convert automatic off"")", $B$2, $C$2, 0,"annual", "Across", "No Heading", "Normal")</f>
        <v>195.05285966678088</v>
      </c>
      <c r="N795" s="201">
        <v>157.9625392029952</v>
      </c>
      <c r="O795" s="201">
        <v>133.5446189164883</v>
      </c>
      <c r="P795" s="201">
        <v>121.3864370226292</v>
      </c>
      <c r="Q795" s="201">
        <v>127.5050908017278</v>
      </c>
      <c r="R795" s="201">
        <v>119.38621730917529</v>
      </c>
      <c r="S795" s="201">
        <v>115.54838191114749</v>
      </c>
      <c r="T795" s="201">
        <v>108.4134668515721</v>
      </c>
      <c r="U795" s="201">
        <v>106.9932669686652</v>
      </c>
    </row>
    <row r="796" spans="1:21" x14ac:dyDescent="0.2">
      <c r="A796" s="49" t="s">
        <v>36</v>
      </c>
      <c r="B796" t="str">
        <f>"annpct(nagpmt'"&amp;B795&amp;")"</f>
        <v>annpct(nagpmt'ufscars_nam)</v>
      </c>
      <c r="C796" s="131">
        <f>[1]!FAMEData(B796,$B$1,$C$1, 0,"Quarterly", "Across", "No Heading", "Normal")</f>
        <v>-15.779354522817099</v>
      </c>
      <c r="D796" s="200">
        <v>3.9587261335563153</v>
      </c>
      <c r="E796" s="201">
        <v>36.132426404039805</v>
      </c>
      <c r="F796" s="201">
        <v>-78.067567191356162</v>
      </c>
      <c r="G796" s="201">
        <v>260.25056138109636</v>
      </c>
      <c r="H796" s="201">
        <v>1.0810219796350633</v>
      </c>
      <c r="I796" s="201">
        <v>4.5839988292224545</v>
      </c>
      <c r="J796" s="201">
        <v>-7.6145533283020012E-2</v>
      </c>
      <c r="K796" s="201">
        <v>-4.1049835743862566</v>
      </c>
      <c r="L796" s="201">
        <v>-19.866270595501035</v>
      </c>
      <c r="M796" s="200"/>
      <c r="N796" s="204">
        <f t="shared" ref="N796" si="1443">(N795/M795-1)*100</f>
        <v>-19.015522524073237</v>
      </c>
      <c r="O796" s="204">
        <f t="shared" ref="O796" si="1444">(O795/N795-1)*100</f>
        <v>-15.458044932493653</v>
      </c>
      <c r="P796" s="204">
        <f t="shared" ref="P796" si="1445">(P795/O795-1)*100</f>
        <v>-9.1042095087801265</v>
      </c>
      <c r="Q796" s="204">
        <f t="shared" ref="Q796" si="1446">(Q795/P795-1)*100</f>
        <v>5.0406403953993317</v>
      </c>
      <c r="R796" s="204">
        <f t="shared" ref="R796" si="1447">(R795/Q795-1)*100</f>
        <v>-6.3674896755122283</v>
      </c>
      <c r="S796" s="204">
        <f t="shared" ref="S796" si="1448">(S795/R795-1)*100</f>
        <v>-3.2146385776583686</v>
      </c>
      <c r="T796" s="204">
        <f t="shared" ref="T796" si="1449">(T795/S795-1)*100</f>
        <v>-6.1748290556434497</v>
      </c>
      <c r="U796" s="204">
        <f t="shared" ref="U796" si="1450">(U795/T795-1)*100</f>
        <v>-1.309984750189086</v>
      </c>
    </row>
    <row r="797" spans="1:21" x14ac:dyDescent="0.2">
      <c r="A797" s="20" t="s">
        <v>124</v>
      </c>
      <c r="B797" s="140" t="s">
        <v>558</v>
      </c>
      <c r="C797" s="131">
        <f>[1]!FAMEData($B$5&amp;B797,$B$1,$C$1, 0,"Quarterly", "Across", "No Heading", "Normal")</f>
        <v>25.710674593074302</v>
      </c>
      <c r="D797" s="200">
        <v>26.461189820968201</v>
      </c>
      <c r="E797" s="201">
        <v>30.192001586357001</v>
      </c>
      <c r="F797" s="201">
        <v>31.758742738177201</v>
      </c>
      <c r="G797" s="201">
        <v>31.304035311004998</v>
      </c>
      <c r="H797" s="201">
        <v>31.898209999122798</v>
      </c>
      <c r="I797" s="201">
        <v>32.586978183710997</v>
      </c>
      <c r="J797" s="201">
        <v>32.641655849542097</v>
      </c>
      <c r="K797" s="201">
        <v>32.2749111653171</v>
      </c>
      <c r="L797" s="201">
        <v>32.145852325962103</v>
      </c>
      <c r="M797" s="200">
        <f>[1]!FAMEData("$eval_opt(""convert("&amp;$B$5&amp;B797&amp;", annual, discrete, sum)"" , ""convert automatic off"")", $B$2, $C$2, 0,"annual", "Across", "No Heading", "Normal")</f>
        <v>147.67989753877569</v>
      </c>
      <c r="N797" s="201">
        <v>152.5844784685745</v>
      </c>
      <c r="O797" s="201">
        <v>116.4060542180687</v>
      </c>
      <c r="P797" s="201">
        <v>125.15298963466199</v>
      </c>
      <c r="Q797" s="201">
        <v>129.64939752453228</v>
      </c>
      <c r="R797" s="201">
        <v>126.61010837414931</v>
      </c>
      <c r="S797" s="201">
        <v>123.67726287997429</v>
      </c>
      <c r="T797" s="201">
        <v>120.05635269970489</v>
      </c>
      <c r="U797" s="201">
        <v>116.0689314839933</v>
      </c>
    </row>
    <row r="798" spans="1:21" x14ac:dyDescent="0.2">
      <c r="A798" s="49" t="s">
        <v>36</v>
      </c>
      <c r="B798" t="str">
        <f>"annpct(nagpmt'"&amp;B797&amp;")"</f>
        <v>annpct(nagpmt'ufscxts_nam)</v>
      </c>
      <c r="C798" s="131">
        <f>[1]!FAMEData(B798,$B$1,$C$1, 0,"Quarterly", "Across", "No Heading", "Normal")</f>
        <v>-16.077726363022677</v>
      </c>
      <c r="D798" s="200">
        <v>12.197604868726296</v>
      </c>
      <c r="E798" s="201">
        <v>69.484563663804721</v>
      </c>
      <c r="F798" s="201">
        <v>22.429360952827281</v>
      </c>
      <c r="G798" s="201">
        <v>-5.6051949331103526</v>
      </c>
      <c r="H798" s="201">
        <v>7.8112179515730338</v>
      </c>
      <c r="I798" s="201">
        <v>8.9208716102123908</v>
      </c>
      <c r="J798" s="201">
        <v>0.67285079265538139</v>
      </c>
      <c r="K798" s="201">
        <v>-4.419016279978754</v>
      </c>
      <c r="L798" s="201">
        <v>-1.5899258961799709</v>
      </c>
      <c r="M798" s="200"/>
      <c r="N798" s="204">
        <f t="shared" ref="N798" si="1451">(N797/M797-1)*100</f>
        <v>3.3210890659719272</v>
      </c>
      <c r="O798" s="204">
        <f t="shared" ref="O798" si="1452">(O797/N797-1)*100</f>
        <v>-23.710422327102499</v>
      </c>
      <c r="P798" s="204">
        <f t="shared" ref="P798" si="1453">(P797/O797-1)*100</f>
        <v>7.5141584991853305</v>
      </c>
      <c r="Q798" s="204">
        <f t="shared" ref="Q798" si="1454">(Q797/P797-1)*100</f>
        <v>3.592729109385151</v>
      </c>
      <c r="R798" s="204">
        <f t="shared" ref="R798" si="1455">(R797/Q797-1)*100</f>
        <v>-2.3442370025729353</v>
      </c>
      <c r="S798" s="204">
        <f t="shared" ref="S798" si="1456">(S797/R797-1)*100</f>
        <v>-2.3164386571000062</v>
      </c>
      <c r="T798" s="204">
        <f t="shared" ref="T798" si="1457">(T797/S797-1)*100</f>
        <v>-2.9277088576769472</v>
      </c>
      <c r="U798" s="204">
        <f t="shared" ref="U798" si="1458">(U797/T797-1)*100</f>
        <v>-3.321291315325281</v>
      </c>
    </row>
    <row r="799" spans="1:21" x14ac:dyDescent="0.2">
      <c r="A799" s="20" t="s">
        <v>125</v>
      </c>
      <c r="B799" s="140" t="s">
        <v>559</v>
      </c>
      <c r="C799" s="131">
        <f>[1]!FAMEData($B$5&amp;B799,$B$1,$C$1, 0,"Quarterly", "Across", "No Heading", "Normal")</f>
        <v>141.94940366717</v>
      </c>
      <c r="D799" s="200">
        <v>155.671334015707</v>
      </c>
      <c r="E799" s="201">
        <v>162.60385792311601</v>
      </c>
      <c r="F799" s="201">
        <v>144.64526261256901</v>
      </c>
      <c r="G799" s="201">
        <v>145.51554971854301</v>
      </c>
      <c r="H799" s="201">
        <v>147.634156925507</v>
      </c>
      <c r="I799" s="201">
        <v>152.489812136539</v>
      </c>
      <c r="J799" s="201">
        <v>155.55282323084899</v>
      </c>
      <c r="K799" s="201">
        <v>153.75416255850701</v>
      </c>
      <c r="L799" s="201">
        <v>152.701772239375</v>
      </c>
      <c r="M799" s="200">
        <f>[1]!FAMEData("$eval_opt(""convert("&amp;$B$5&amp;B799&amp;", annual, discrete, sum)"" , ""convert automatic off"")", $B$2, $C$2, 0,"annual", "Across", "No Heading", "Normal")</f>
        <v>763.91011137960197</v>
      </c>
      <c r="N799" s="201">
        <v>659.77869707750392</v>
      </c>
      <c r="O799" s="201">
        <v>615.26186426076401</v>
      </c>
      <c r="P799" s="201">
        <v>600.39882717973501</v>
      </c>
      <c r="Q799" s="201">
        <v>614.49857016527005</v>
      </c>
      <c r="R799" s="201">
        <v>597.5086229113449</v>
      </c>
      <c r="S799" s="201">
        <v>577.76475957846992</v>
      </c>
      <c r="T799" s="201">
        <v>558.04549107057505</v>
      </c>
      <c r="U799" s="201">
        <v>543.53979513936793</v>
      </c>
    </row>
    <row r="800" spans="1:21" x14ac:dyDescent="0.2">
      <c r="A800" s="49" t="s">
        <v>36</v>
      </c>
      <c r="B800" t="str">
        <f>"annpct(nagpmt'"&amp;B799&amp;")"</f>
        <v>annpct(nagpmt'ufsoths_nam)</v>
      </c>
      <c r="C800" s="131">
        <f>[1]!FAMEData(B800,$B$1,$C$1, 0,"Quarterly", "Across", "No Heading", "Normal")</f>
        <v>-9.2593494076551863</v>
      </c>
      <c r="D800" s="200">
        <v>44.643958534893414</v>
      </c>
      <c r="E800" s="201">
        <v>19.038869363882608</v>
      </c>
      <c r="F800" s="201">
        <v>-37.382824243395227</v>
      </c>
      <c r="G800" s="201">
        <v>2.4284875334778278</v>
      </c>
      <c r="H800" s="201">
        <v>5.9521505431245938</v>
      </c>
      <c r="I800" s="201">
        <v>13.819303641674436</v>
      </c>
      <c r="J800" s="201">
        <v>8.2800066375604171</v>
      </c>
      <c r="K800" s="201">
        <v>-4.5456032208292392</v>
      </c>
      <c r="L800" s="201">
        <v>-2.7098705821064257</v>
      </c>
      <c r="M800" s="200"/>
      <c r="N800" s="204">
        <f t="shared" ref="N800" si="1459">(N799/M799-1)*100</f>
        <v>-13.631370072329506</v>
      </c>
      <c r="O800" s="204">
        <f t="shared" ref="O800" si="1460">(O799/N799-1)*100</f>
        <v>-6.7472370681150533</v>
      </c>
      <c r="P800" s="204">
        <f t="shared" ref="P800" si="1461">(P799/O799-1)*100</f>
        <v>-2.4157253918032029</v>
      </c>
      <c r="Q800" s="204">
        <f t="shared" ref="Q800" si="1462">(Q799/P799-1)*100</f>
        <v>2.3483961572287049</v>
      </c>
      <c r="R800" s="204">
        <f t="shared" ref="R800" si="1463">(R799/Q799-1)*100</f>
        <v>-2.7648473208579993</v>
      </c>
      <c r="S800" s="204">
        <f t="shared" ref="S800" si="1464">(S799/R799-1)*100</f>
        <v>-3.3043645858487403</v>
      </c>
      <c r="T800" s="204">
        <f t="shared" ref="T800" si="1465">(T799/S799-1)*100</f>
        <v>-3.413027219292819</v>
      </c>
      <c r="U800" s="204">
        <f t="shared" ref="U800" si="1466">(U799/T799-1)*100</f>
        <v>-2.5993751698233147</v>
      </c>
    </row>
    <row r="801" spans="1:21" x14ac:dyDescent="0.2">
      <c r="A801" s="20" t="s">
        <v>123</v>
      </c>
      <c r="B801" s="140" t="s">
        <v>560</v>
      </c>
      <c r="C801" s="131">
        <f>[1]!FAMEData($B$5&amp;B801,$B$1,$C$1, 0,"Quarterly", "Across", "No Heading", "Normal")</f>
        <v>42.976095706575997</v>
      </c>
      <c r="D801" s="200">
        <v>40.652910877806399</v>
      </c>
      <c r="E801" s="201">
        <v>42.120766061535299</v>
      </c>
      <c r="F801" s="201">
        <v>47.552518020030902</v>
      </c>
      <c r="G801" s="201">
        <v>47.822944190858699</v>
      </c>
      <c r="H801" s="201">
        <v>48.472969856180399</v>
      </c>
      <c r="I801" s="201">
        <v>49.104544737125103</v>
      </c>
      <c r="J801" s="201">
        <v>49.168704094362703</v>
      </c>
      <c r="K801" s="201">
        <v>48.753246926259102</v>
      </c>
      <c r="L801" s="201">
        <v>48.5445366035474</v>
      </c>
      <c r="M801" s="200">
        <f>[1]!FAMEData("$eval_opt(""convert("&amp;$B$5&amp;B801&amp;", annual, discrete, sum)"" , ""convert automatic off"")", $B$2, $C$2, 0,"annual", "Across", "No Heading", "Normal")</f>
        <v>233.6293911032852</v>
      </c>
      <c r="N801" s="201">
        <v>218.5159474275076</v>
      </c>
      <c r="O801" s="201">
        <v>167.8176973423505</v>
      </c>
      <c r="P801" s="201">
        <v>185.96919812860529</v>
      </c>
      <c r="Q801" s="201">
        <v>195.57103236129433</v>
      </c>
      <c r="R801" s="201">
        <v>190.87663389320389</v>
      </c>
      <c r="S801" s="201">
        <v>186.2566231304416</v>
      </c>
      <c r="T801" s="201">
        <v>181.73644271899281</v>
      </c>
      <c r="U801" s="201">
        <v>177.90774717382291</v>
      </c>
    </row>
    <row r="802" spans="1:21" x14ac:dyDescent="0.2">
      <c r="A802" s="49" t="s">
        <v>36</v>
      </c>
      <c r="B802" t="str">
        <f>"annpct(nagpmt'"&amp;B801&amp;")"</f>
        <v>annpct(nagpmt'briucts_nam)</v>
      </c>
      <c r="C802" s="131">
        <f>[1]!FAMEData(B802,$B$1,$C$1, 0,"Quarterly", "Across", "No Heading", "Normal")</f>
        <v>238.55109341435821</v>
      </c>
      <c r="D802" s="200">
        <v>-19.932040830038936</v>
      </c>
      <c r="E802" s="201">
        <v>15.244034345951659</v>
      </c>
      <c r="F802" s="201">
        <v>62.446003172955479</v>
      </c>
      <c r="G802" s="201">
        <v>2.2942360843583849</v>
      </c>
      <c r="H802" s="201">
        <v>5.5487944682983992</v>
      </c>
      <c r="I802" s="201">
        <v>5.3145168322083709</v>
      </c>
      <c r="J802" s="201">
        <v>0.52365997336127812</v>
      </c>
      <c r="K802" s="201">
        <v>-3.3372535512269264</v>
      </c>
      <c r="L802" s="201">
        <v>-1.7014163219135954</v>
      </c>
      <c r="M802" s="200"/>
      <c r="N802" s="204">
        <f t="shared" ref="N802" si="1467">(N801/M801-1)*100</f>
        <v>-6.4689821791711566</v>
      </c>
      <c r="O802" s="204">
        <f t="shared" ref="O802" si="1468">(O801/N801-1)*100</f>
        <v>-23.201167091924113</v>
      </c>
      <c r="P802" s="204">
        <f t="shared" ref="P802" si="1469">(P801/O801-1)*100</f>
        <v>10.816201791415047</v>
      </c>
      <c r="Q802" s="204">
        <f t="shared" ref="Q802" si="1470">(Q801/P801-1)*100</f>
        <v>5.1631314912961912</v>
      </c>
      <c r="R802" s="204">
        <f t="shared" ref="R802" si="1471">(R801/Q801-1)*100</f>
        <v>-2.4003547004947556</v>
      </c>
      <c r="S802" s="204">
        <f t="shared" ref="S802" si="1472">(S801/R801-1)*100</f>
        <v>-2.4204171398722441</v>
      </c>
      <c r="T802" s="204">
        <f t="shared" ref="T802" si="1473">(T801/S801-1)*100</f>
        <v>-2.4268562027365714</v>
      </c>
      <c r="U802" s="204">
        <f t="shared" ref="U802" si="1474">(U801/T801-1)*100</f>
        <v>-2.1067296618598186</v>
      </c>
    </row>
    <row r="803" spans="1:21" x14ac:dyDescent="0.2">
      <c r="A803" s="20" t="s">
        <v>50</v>
      </c>
      <c r="B803" s="140" t="s">
        <v>561</v>
      </c>
      <c r="C803" s="131">
        <f>[1]!FAMEData($B$5&amp;B803,$B$1,$C$1, 0,"Quarterly", "Across", "No Heading", "Normal")</f>
        <v>2.4675270262149001</v>
      </c>
      <c r="D803" s="200">
        <v>2.5081487431037401</v>
      </c>
      <c r="E803" s="201">
        <v>2.91527975127571</v>
      </c>
      <c r="F803" s="201">
        <v>3.1422368735703299</v>
      </c>
      <c r="G803" s="201">
        <v>3.14859466200781</v>
      </c>
      <c r="H803" s="201">
        <v>3.1429572978262499</v>
      </c>
      <c r="I803" s="201">
        <v>3.1558372118439801</v>
      </c>
      <c r="J803" s="201">
        <v>3.13215917579112</v>
      </c>
      <c r="K803" s="201">
        <v>3.0785026577264798</v>
      </c>
      <c r="L803" s="201">
        <v>3.0384482209602899</v>
      </c>
      <c r="M803" s="200">
        <f>[1]!FAMEData("$eval_opt(""convert("&amp;$B$5&amp;B803&amp;", annual, discrete, sum)"" , ""convert automatic off"")", $B$2, $C$2, 0,"annual", "Across", "No Heading", "Normal")</f>
        <v>12.87367695643375</v>
      </c>
      <c r="N803" s="201">
        <v>18.606571826987839</v>
      </c>
      <c r="O803" s="201">
        <v>12.249254715922612</v>
      </c>
      <c r="P803" s="201">
        <v>12.349068584680099</v>
      </c>
      <c r="Q803" s="201">
        <v>12.404947266321869</v>
      </c>
      <c r="R803" s="201">
        <v>11.6874076135752</v>
      </c>
      <c r="S803" s="201">
        <v>11.01608480302645</v>
      </c>
      <c r="T803" s="201">
        <v>10.389376955591629</v>
      </c>
      <c r="U803" s="201">
        <v>9.8368965008991402</v>
      </c>
    </row>
    <row r="804" spans="1:21" x14ac:dyDescent="0.2">
      <c r="A804" s="49" t="s">
        <v>36</v>
      </c>
      <c r="B804" t="str">
        <f>"annpct(nagpmt'"&amp;B803&amp;")"</f>
        <v>annpct(nagpmt'cots_nam)</v>
      </c>
      <c r="C804" s="131">
        <f>[1]!FAMEData(B804,$B$1,$C$1, 0,"Quarterly", "Across", "No Heading", "Normal")</f>
        <v>-6.5262625863370074</v>
      </c>
      <c r="D804" s="200">
        <v>6.7494093755315401</v>
      </c>
      <c r="E804" s="201">
        <v>82.518878434879255</v>
      </c>
      <c r="F804" s="201">
        <v>34.969220022517767</v>
      </c>
      <c r="G804" s="201">
        <v>0.81179244092140135</v>
      </c>
      <c r="H804" s="201">
        <v>-0.7142541762529887</v>
      </c>
      <c r="I804" s="201">
        <v>1.6493133831064746</v>
      </c>
      <c r="J804" s="201">
        <v>-2.9675655397108742</v>
      </c>
      <c r="K804" s="201">
        <v>-6.6782589505838059</v>
      </c>
      <c r="L804" s="201">
        <v>-5.1037113273107586</v>
      </c>
      <c r="M804" s="200"/>
      <c r="N804" s="204">
        <f t="shared" ref="N804" si="1475">(N803/M803-1)*100</f>
        <v>44.531914929627135</v>
      </c>
      <c r="O804" s="204">
        <f t="shared" ref="O804" si="1476">(O803/N803-1)*100</f>
        <v>-34.167052212403135</v>
      </c>
      <c r="P804" s="204">
        <f t="shared" ref="P804" si="1477">(P803/O803-1)*100</f>
        <v>0.81485666738352336</v>
      </c>
      <c r="Q804" s="204">
        <f t="shared" ref="Q804" si="1478">(Q803/P803-1)*100</f>
        <v>0.45249308689638834</v>
      </c>
      <c r="R804" s="204">
        <f t="shared" ref="R804" si="1479">(R803/Q803-1)*100</f>
        <v>-5.784302321822155</v>
      </c>
      <c r="S804" s="204">
        <f t="shared" ref="S804" si="1480">(S803/R803-1)*100</f>
        <v>-5.7439838905677609</v>
      </c>
      <c r="T804" s="204">
        <f t="shared" ref="T804" si="1481">(T803/S803-1)*100</f>
        <v>-5.6890252629740568</v>
      </c>
      <c r="U804" s="204">
        <f t="shared" ref="U804" si="1482">(U803/T803-1)*100</f>
        <v>-5.3177438556134105</v>
      </c>
    </row>
    <row r="805" spans="1:21" x14ac:dyDescent="0.2">
      <c r="A805" s="23"/>
      <c r="B805" s="42"/>
      <c r="C805" s="42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</row>
    <row r="806" spans="1:21" x14ac:dyDescent="0.2">
      <c r="A806" s="121" t="s">
        <v>128</v>
      </c>
      <c r="B806" s="121"/>
      <c r="C806" s="121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</row>
    <row r="807" spans="1:21" x14ac:dyDescent="0.2">
      <c r="A807" s="23" t="s">
        <v>1</v>
      </c>
      <c r="B807" s="140" t="s">
        <v>377</v>
      </c>
      <c r="C807" s="131">
        <f>[1]!FAMEData($B$5&amp;B807,$B$1,$C$1, 0,"Quarterly", "Across", "No Heading", "Normal")</f>
        <v>1851</v>
      </c>
      <c r="D807" s="200">
        <v>1784</v>
      </c>
      <c r="E807" s="201">
        <v>1725</v>
      </c>
      <c r="F807" s="201">
        <v>1646</v>
      </c>
      <c r="G807" s="201">
        <v>1646</v>
      </c>
      <c r="H807" s="201">
        <v>1656</v>
      </c>
      <c r="I807" s="201">
        <v>1680</v>
      </c>
      <c r="J807" s="201">
        <v>1695</v>
      </c>
      <c r="K807" s="201">
        <v>1695</v>
      </c>
      <c r="L807" s="201">
        <v>1695</v>
      </c>
      <c r="M807" s="200">
        <f>[1]!FAMEData("$eval_opt(""convert("&amp;$B$5&amp;B807&amp;", annual, discrete, sum)"" , ""convert automatic off"")", $B$2, $C$2, 0,"annual", "Across", "No Heading", "Normal")</f>
        <v>9011.0040000000008</v>
      </c>
      <c r="N807" s="201">
        <v>8304.6666666666697</v>
      </c>
      <c r="O807" s="201">
        <v>7595</v>
      </c>
      <c r="P807" s="201">
        <v>6673</v>
      </c>
      <c r="Q807" s="201">
        <v>6765</v>
      </c>
      <c r="R807" s="201">
        <v>6761</v>
      </c>
      <c r="S807" s="201">
        <v>6534.6882267856799</v>
      </c>
      <c r="T807" s="201">
        <v>6287.7390000000005</v>
      </c>
      <c r="U807" s="201">
        <v>6076.893</v>
      </c>
    </row>
    <row r="808" spans="1:21" x14ac:dyDescent="0.2">
      <c r="A808" s="20" t="s">
        <v>36</v>
      </c>
      <c r="B808" t="str">
        <f>"annpct(nagpmt'"&amp;B807&amp;")"</f>
        <v>annpct(nagpmt'ufsk_nam)</v>
      </c>
      <c r="C808" s="131">
        <f>[1]!FAMEData(B808,$B$1,$C$1, 0,"Quarterly", "Across", "No Heading", "Normal")</f>
        <v>-19.640240544644623</v>
      </c>
      <c r="D808" s="200">
        <v>-13.711339923695325</v>
      </c>
      <c r="E808" s="201">
        <v>-12.586804345818456</v>
      </c>
      <c r="F808" s="201">
        <v>-17.09839745015983</v>
      </c>
      <c r="G808" s="201">
        <v>0</v>
      </c>
      <c r="H808" s="201">
        <v>2.4523693000235518</v>
      </c>
      <c r="I808" s="201">
        <v>5.9243474281537836</v>
      </c>
      <c r="J808" s="201">
        <v>3.6195455516988231</v>
      </c>
      <c r="K808" s="201">
        <v>0</v>
      </c>
      <c r="L808" s="201">
        <v>0</v>
      </c>
      <c r="M808" s="200"/>
      <c r="N808" s="204">
        <f t="shared" ref="N808" si="1483">(N807/M807-1)*100</f>
        <v>-7.8386085871600013</v>
      </c>
      <c r="O808" s="204">
        <f t="shared" ref="O808" si="1484">(O807/N807-1)*100</f>
        <v>-8.545396162800067</v>
      </c>
      <c r="P808" s="204">
        <f t="shared" ref="P808" si="1485">(P807/O807-1)*100</f>
        <v>-12.139565503620808</v>
      </c>
      <c r="Q808" s="204">
        <f t="shared" ref="Q808" si="1486">(Q807/P807-1)*100</f>
        <v>1.3786902442679549</v>
      </c>
      <c r="R808" s="204">
        <f t="shared" ref="R808" si="1487">(R807/Q807-1)*100</f>
        <v>-5.9127864005914521E-2</v>
      </c>
      <c r="S808" s="204">
        <f t="shared" ref="S808" si="1488">(S807/R807-1)*100</f>
        <v>-3.3473121315533261</v>
      </c>
      <c r="T808" s="204">
        <f t="shared" ref="T808" si="1489">(T807/S807-1)*100</f>
        <v>-3.7790513979448104</v>
      </c>
      <c r="U808" s="204">
        <f t="shared" ref="U808" si="1490">(U807/T807-1)*100</f>
        <v>-3.3532880420132027</v>
      </c>
    </row>
    <row r="809" spans="1:21" x14ac:dyDescent="0.2">
      <c r="A809" s="23"/>
      <c r="B809" s="57"/>
      <c r="C809" s="57"/>
      <c r="D809" s="58"/>
      <c r="E809" s="58"/>
      <c r="F809" s="58"/>
      <c r="G809" s="58"/>
      <c r="H809" s="58"/>
      <c r="I809" s="58"/>
      <c r="J809" s="58"/>
      <c r="K809" s="58"/>
      <c r="L809" s="58"/>
      <c r="M809" s="229"/>
      <c r="N809" s="229"/>
      <c r="O809" s="229"/>
      <c r="P809" s="229"/>
      <c r="Q809" s="229"/>
      <c r="R809" s="229"/>
      <c r="S809" s="229"/>
      <c r="T809" s="229"/>
      <c r="U809" s="229"/>
    </row>
    <row r="810" spans="1:21" x14ac:dyDescent="0.2">
      <c r="A810" s="23" t="s">
        <v>70</v>
      </c>
      <c r="B810" s="58" t="s">
        <v>562</v>
      </c>
      <c r="C810" s="131">
        <f>[1]!FAMEData($B$5&amp;B810,$B$1,$C$1, 0,"Quarterly", "Across", "No Heading", "Normal")</f>
        <v>0.82979247042743998</v>
      </c>
      <c r="D810" s="200">
        <v>0.87010416273550895</v>
      </c>
      <c r="E810" s="58">
        <v>0.88494371443630704</v>
      </c>
      <c r="F810" s="58">
        <v>0.94870161624357197</v>
      </c>
      <c r="G810" s="58">
        <v>0.95222190801251105</v>
      </c>
      <c r="H810" s="58">
        <v>0.94935262563951395</v>
      </c>
      <c r="I810" s="58">
        <v>0.94512878730070304</v>
      </c>
      <c r="J810" s="58">
        <v>0.93615018537381101</v>
      </c>
      <c r="K810" s="58">
        <v>0.92633971631326595</v>
      </c>
      <c r="L810" s="58">
        <v>0.92058095159183595</v>
      </c>
      <c r="M810" s="159">
        <f>M780/M807</f>
        <v>0.91877416929662115</v>
      </c>
      <c r="N810" s="159">
        <f t="shared" ref="N810:T810" si="1491">N780/N807</f>
        <v>0.89133559977205268</v>
      </c>
      <c r="O810" s="159">
        <f t="shared" si="1491"/>
        <v>0.81038557286204083</v>
      </c>
      <c r="P810" s="159">
        <f t="shared" si="1491"/>
        <v>0.93324980913939459</v>
      </c>
      <c r="Q810" s="159">
        <f t="shared" si="1491"/>
        <v>0.93202091041728596</v>
      </c>
      <c r="R810" s="159">
        <f t="shared" si="1491"/>
        <v>0.90545979673822974</v>
      </c>
      <c r="S810" s="159">
        <f t="shared" si="1491"/>
        <v>0.9086866079297955</v>
      </c>
      <c r="T810" s="159">
        <f t="shared" si="1491"/>
        <v>0.91084279153923531</v>
      </c>
      <c r="U810" s="159">
        <f t="shared" ref="U810" si="1492">U780/U807</f>
        <v>0.91148279084675021</v>
      </c>
    </row>
    <row r="811" spans="1:21" x14ac:dyDescent="0.2">
      <c r="D811" s="203"/>
      <c r="E811" s="201"/>
      <c r="F811" s="201"/>
      <c r="G811" s="201"/>
      <c r="H811" s="201"/>
      <c r="I811" s="201"/>
      <c r="J811" s="201"/>
      <c r="K811" s="201"/>
      <c r="L811" s="201"/>
      <c r="M811" s="203"/>
      <c r="N811" s="205"/>
      <c r="O811" s="205"/>
      <c r="P811" s="205"/>
      <c r="Q811" s="205"/>
      <c r="R811" s="205"/>
      <c r="S811" s="205"/>
      <c r="T811" s="205"/>
      <c r="U811" s="205"/>
    </row>
    <row r="812" spans="1:21" x14ac:dyDescent="0.2">
      <c r="D812" s="203"/>
      <c r="E812" s="201"/>
      <c r="F812" s="201"/>
      <c r="G812" s="201"/>
      <c r="H812" s="201"/>
      <c r="I812" s="201"/>
      <c r="J812" s="201"/>
      <c r="K812" s="201"/>
      <c r="L812" s="201"/>
      <c r="M812" s="203"/>
      <c r="N812" s="205"/>
      <c r="O812" s="205"/>
      <c r="P812" s="205"/>
      <c r="Q812" s="205"/>
      <c r="R812" s="205"/>
      <c r="S812" s="205"/>
      <c r="T812" s="205"/>
      <c r="U812" s="205"/>
    </row>
    <row r="813" spans="1:21" s="152" customFormat="1" x14ac:dyDescent="0.2">
      <c r="A813" s="151" t="s">
        <v>6</v>
      </c>
      <c r="B813" s="156"/>
      <c r="C813" s="156"/>
      <c r="D813" s="212"/>
      <c r="E813" s="212"/>
      <c r="F813" s="212"/>
      <c r="G813" s="212"/>
      <c r="H813" s="212"/>
      <c r="I813" s="212"/>
      <c r="J813" s="212"/>
      <c r="K813" s="212"/>
      <c r="L813" s="212"/>
      <c r="M813" s="212"/>
      <c r="N813" s="219"/>
      <c r="O813" s="219"/>
      <c r="P813" s="219"/>
      <c r="Q813" s="219"/>
      <c r="R813" s="219"/>
      <c r="S813" s="219"/>
      <c r="T813" s="219"/>
      <c r="U813" s="219"/>
    </row>
    <row r="814" spans="1:21" s="152" customFormat="1" ht="15" x14ac:dyDescent="0.25">
      <c r="A814" s="153" t="s">
        <v>127</v>
      </c>
      <c r="B814" s="156"/>
      <c r="C814" s="156"/>
      <c r="D814" s="212"/>
      <c r="E814" s="212"/>
      <c r="F814" s="212"/>
      <c r="G814" s="212"/>
      <c r="H814" s="212"/>
      <c r="I814" s="212"/>
      <c r="J814" s="212"/>
      <c r="K814" s="212"/>
      <c r="L814" s="212"/>
      <c r="M814" s="212"/>
      <c r="N814" s="219"/>
      <c r="O814" s="219"/>
      <c r="P814" s="219"/>
      <c r="Q814" s="219"/>
      <c r="R814" s="219"/>
      <c r="S814" s="219"/>
      <c r="T814" s="219"/>
      <c r="U814" s="219"/>
    </row>
    <row r="815" spans="1:21" s="152" customFormat="1" x14ac:dyDescent="0.2">
      <c r="A815" s="154" t="s">
        <v>72</v>
      </c>
      <c r="B815" s="156"/>
      <c r="C815" s="156"/>
      <c r="D815" s="212"/>
      <c r="E815" s="212"/>
      <c r="F815" s="212"/>
      <c r="G815" s="212"/>
      <c r="H815" s="212"/>
      <c r="I815" s="212"/>
      <c r="J815" s="212"/>
      <c r="K815" s="212"/>
      <c r="L815" s="212"/>
      <c r="M815" s="212"/>
      <c r="N815" s="219"/>
      <c r="O815" s="219"/>
      <c r="P815" s="219"/>
      <c r="Q815" s="219"/>
      <c r="R815" s="219"/>
      <c r="S815" s="219"/>
      <c r="T815" s="219"/>
      <c r="U815" s="219"/>
    </row>
    <row r="816" spans="1:21" x14ac:dyDescent="0.2">
      <c r="A816" s="13"/>
      <c r="D816" s="203"/>
      <c r="E816" s="201"/>
      <c r="F816" s="201"/>
      <c r="G816" s="201"/>
      <c r="H816" s="201"/>
      <c r="I816" s="201"/>
      <c r="J816" s="201"/>
      <c r="K816" s="201"/>
      <c r="L816" s="201"/>
      <c r="M816" s="203"/>
      <c r="N816" s="205"/>
      <c r="O816" s="205"/>
      <c r="P816" s="205"/>
      <c r="Q816" s="205"/>
      <c r="R816" s="205"/>
      <c r="S816" s="205"/>
      <c r="T816" s="205"/>
      <c r="U816" s="205"/>
    </row>
    <row r="817" spans="1:21" x14ac:dyDescent="0.2">
      <c r="A817" s="6"/>
      <c r="D817" s="203"/>
      <c r="E817" s="201"/>
      <c r="F817" s="201"/>
      <c r="G817" s="201"/>
      <c r="H817" s="201"/>
      <c r="I817" s="201"/>
      <c r="J817" s="201"/>
      <c r="K817" s="201"/>
      <c r="L817" s="201"/>
      <c r="M817" s="203"/>
      <c r="N817" s="205"/>
      <c r="O817" s="205"/>
      <c r="P817" s="205"/>
      <c r="Q817" s="205"/>
      <c r="R817" s="205"/>
      <c r="S817" s="205"/>
      <c r="T817" s="205"/>
      <c r="U817" s="205"/>
    </row>
    <row r="818" spans="1:21" x14ac:dyDescent="0.2">
      <c r="A818" s="23"/>
      <c r="D818" s="203"/>
      <c r="E818" s="201"/>
      <c r="F818" s="201"/>
      <c r="G818" s="201"/>
      <c r="H818" s="201"/>
      <c r="I818" s="201"/>
      <c r="J818" s="201"/>
      <c r="K818" s="201"/>
      <c r="L818" s="201"/>
      <c r="M818" s="203"/>
      <c r="N818" s="205"/>
      <c r="O818" s="205"/>
      <c r="P818" s="205"/>
      <c r="Q818" s="205"/>
      <c r="R818" s="205"/>
      <c r="S818" s="205"/>
      <c r="T818" s="205"/>
      <c r="U818" s="205"/>
    </row>
    <row r="819" spans="1:21" x14ac:dyDescent="0.2">
      <c r="A819" s="23" t="s">
        <v>61</v>
      </c>
      <c r="B819" s="140" t="s">
        <v>358</v>
      </c>
      <c r="C819" s="131">
        <f>[1]!FAMEData($B$5&amp;B819,$B$1,$C$1, 0,"Quarterly", "Across", "No Heading", "Normal")</f>
        <v>447.219743604413</v>
      </c>
      <c r="D819" s="200">
        <v>481.30670001472902</v>
      </c>
      <c r="E819" s="201">
        <v>537.40229849545597</v>
      </c>
      <c r="F819" s="201">
        <v>501.35514252063399</v>
      </c>
      <c r="G819" s="201">
        <v>512.25381675859796</v>
      </c>
      <c r="H819" s="201">
        <v>505.86902974255401</v>
      </c>
      <c r="I819" s="201">
        <v>511.05269689043098</v>
      </c>
      <c r="J819" s="201">
        <v>506.82504892471201</v>
      </c>
      <c r="K819" s="201">
        <v>497.05970186353301</v>
      </c>
      <c r="L819" s="201">
        <v>490.35509989309799</v>
      </c>
      <c r="M819" s="200">
        <f>[1]!FAMEData("$eval_opt(""convert("&amp;$B$5&amp;B819&amp;", annual, discrete, sum)"" , ""convert automatic off"")", $B$2, $C$2, 0,"annual", "Across", "No Heading", "Normal")</f>
        <v>3052.5791772368084</v>
      </c>
      <c r="N819" s="201">
        <v>2537.3975137583902</v>
      </c>
      <c r="O819" s="201">
        <v>1912.9217057237151</v>
      </c>
      <c r="P819" s="201">
        <v>2056.8802875172423</v>
      </c>
      <c r="Q819" s="201">
        <v>2005.2925475717741</v>
      </c>
      <c r="R819" s="201">
        <v>1902.1984408660248</v>
      </c>
      <c r="S819" s="201">
        <v>1797.5232386759799</v>
      </c>
      <c r="T819" s="201">
        <v>1692.3946240066562</v>
      </c>
      <c r="U819" s="201">
        <v>1586.8271293598668</v>
      </c>
    </row>
    <row r="820" spans="1:21" x14ac:dyDescent="0.2">
      <c r="A820" s="20" t="s">
        <v>144</v>
      </c>
      <c r="B820" t="str">
        <f>"annpct(nagpmt'"&amp;B819&amp;")"</f>
        <v>annpct(nagpmt'umeapc_nam)</v>
      </c>
      <c r="C820" s="131">
        <f>[1]!FAMEData(B820,$B$1,$C$1, 0,"Quarterly", "Across", "No Heading", "Normal")</f>
        <v>67.670723389094718</v>
      </c>
      <c r="D820" s="200">
        <v>34.154040070413707</v>
      </c>
      <c r="E820" s="201">
        <v>55.421268490960919</v>
      </c>
      <c r="F820" s="201">
        <v>-24.249794133999593</v>
      </c>
      <c r="G820" s="201">
        <v>8.9830394964353104</v>
      </c>
      <c r="H820" s="201">
        <v>-4.8932030237862829</v>
      </c>
      <c r="I820" s="201">
        <v>4.1622542616489104</v>
      </c>
      <c r="J820" s="201">
        <v>-3.268138348408983</v>
      </c>
      <c r="K820" s="201">
        <v>-7.4871764512939043</v>
      </c>
      <c r="L820" s="201">
        <v>-5.28722395930399</v>
      </c>
      <c r="M820" s="200"/>
      <c r="N820" s="204">
        <f t="shared" ref="N820" si="1493">(N819/M819-1)*100</f>
        <v>-16.876930410852108</v>
      </c>
      <c r="O820" s="204">
        <f t="shared" ref="O820" si="1494">(O819/N819-1)*100</f>
        <v>-24.610878061029638</v>
      </c>
      <c r="P820" s="204">
        <f t="shared" ref="P820" si="1495">(P819/O819-1)*100</f>
        <v>7.5255867170508806</v>
      </c>
      <c r="Q820" s="204">
        <f t="shared" ref="Q820" si="1496">(Q819/P819-1)*100</f>
        <v>-2.5080574819323687</v>
      </c>
      <c r="R820" s="204">
        <f t="shared" ref="R820" si="1497">(R819/Q819-1)*100</f>
        <v>-5.1411005756036303</v>
      </c>
      <c r="S820" s="204">
        <f t="shared" ref="S820" si="1498">(S819/R819-1)*100</f>
        <v>-5.5028539578861668</v>
      </c>
      <c r="T820" s="204">
        <f t="shared" ref="T820" si="1499">(T819/S819-1)*100</f>
        <v>-5.8485260389044775</v>
      </c>
      <c r="U820" s="204">
        <f t="shared" ref="U820" si="1500">(U819/T819-1)*100</f>
        <v>-6.2377588033731612</v>
      </c>
    </row>
    <row r="821" spans="1:21" x14ac:dyDescent="0.2">
      <c r="A821" s="23"/>
      <c r="D821" s="203"/>
      <c r="E821" s="201"/>
      <c r="F821" s="201"/>
      <c r="G821" s="201"/>
      <c r="H821" s="201"/>
      <c r="I821" s="201"/>
      <c r="J821" s="201"/>
      <c r="K821" s="201"/>
      <c r="L821" s="201"/>
      <c r="M821" s="203"/>
      <c r="N821" s="205"/>
      <c r="O821" s="205"/>
      <c r="P821" s="205"/>
      <c r="Q821" s="205"/>
      <c r="R821" s="205"/>
      <c r="S821" s="205"/>
      <c r="T821" s="205"/>
      <c r="U821" s="205"/>
    </row>
    <row r="822" spans="1:21" x14ac:dyDescent="0.2">
      <c r="A822" s="20" t="s">
        <v>145</v>
      </c>
      <c r="B822" s="140" t="s">
        <v>588</v>
      </c>
      <c r="C822" s="131">
        <f>[1]!FAMEData($B$5&amp;B822,$B$1,$C$1, 0,"Quarterly", "Across", "No Heading", "Normal")</f>
        <v>222.98142157749299</v>
      </c>
      <c r="D822" s="200">
        <v>228.03567257663599</v>
      </c>
      <c r="E822" s="201">
        <v>249.35466650189201</v>
      </c>
      <c r="F822" s="201">
        <v>233.63149641461499</v>
      </c>
      <c r="G822" s="201">
        <v>244.34507059385101</v>
      </c>
      <c r="H822" s="201">
        <v>241.80539621694101</v>
      </c>
      <c r="I822" s="201">
        <v>245.30529450740701</v>
      </c>
      <c r="J822" s="201">
        <v>244.28967358171101</v>
      </c>
      <c r="K822" s="201">
        <v>240.57689570195001</v>
      </c>
      <c r="L822" s="201">
        <v>238.31257854804599</v>
      </c>
      <c r="M822" s="200">
        <f>[1]!FAMEData("$eval_opt(""convert("&amp;$B$5&amp;B822&amp;", annual, discrete, sum)"" , ""convert automatic off"")", $B$2, $C$2, 0,"annual", "Across", "No Heading", "Normal")</f>
        <v>1499.6498804779069</v>
      </c>
      <c r="N822" s="201">
        <v>1288.4745142555948</v>
      </c>
      <c r="O822" s="201">
        <v>897.92990982636593</v>
      </c>
      <c r="P822" s="201">
        <v>969.13662972729912</v>
      </c>
      <c r="Q822" s="201">
        <v>968.48444233911403</v>
      </c>
      <c r="R822" s="201">
        <v>922.10505475065997</v>
      </c>
      <c r="S822" s="201">
        <v>867.77257569668609</v>
      </c>
      <c r="T822" s="201">
        <v>813.63148922805101</v>
      </c>
      <c r="U822" s="201">
        <v>759.711124064057</v>
      </c>
    </row>
    <row r="823" spans="1:21" x14ac:dyDescent="0.2">
      <c r="A823" s="20" t="s">
        <v>146</v>
      </c>
      <c r="B823" t="str">
        <f>"annpct(nagpmt'"&amp;B822&amp;")"</f>
        <v>annpct(nagpmt'umescaapc_nam)</v>
      </c>
      <c r="C823" s="131">
        <f>[1]!FAMEData(B823,$B$1,$C$1, 0,"Quarterly", "Across", "No Heading", "Normal")</f>
        <v>157.7280075799838</v>
      </c>
      <c r="D823" s="200">
        <v>9.3796284258479812</v>
      </c>
      <c r="E823" s="201">
        <v>42.974582595891611</v>
      </c>
      <c r="F823" s="201">
        <v>-22.935287599290479</v>
      </c>
      <c r="G823" s="201">
        <v>19.643405297291004</v>
      </c>
      <c r="H823" s="201">
        <v>-4.0931502508566968</v>
      </c>
      <c r="I823" s="201">
        <v>5.9165273612894316</v>
      </c>
      <c r="J823" s="201">
        <v>-1.6458363999285111</v>
      </c>
      <c r="K823" s="201">
        <v>-5.9421104931038844</v>
      </c>
      <c r="L823" s="201">
        <v>-3.7119932547525103</v>
      </c>
      <c r="M823" s="200"/>
      <c r="N823" s="204">
        <f t="shared" ref="N823" si="1501">(N822/M822-1)*100</f>
        <v>-14.081644587269594</v>
      </c>
      <c r="O823" s="204">
        <f t="shared" ref="O823" si="1502">(O822/N822-1)*100</f>
        <v>-30.310619271725582</v>
      </c>
      <c r="P823" s="204">
        <f t="shared" ref="P823" si="1503">(P822/O822-1)*100</f>
        <v>7.9300977862183597</v>
      </c>
      <c r="Q823" s="204">
        <f t="shared" ref="Q823" si="1504">(Q822/P822-1)*100</f>
        <v>-6.7295711273307468E-2</v>
      </c>
      <c r="R823" s="204">
        <f t="shared" ref="R823" si="1505">(R822/Q822-1)*100</f>
        <v>-4.788862428851937</v>
      </c>
      <c r="S823" s="204">
        <f t="shared" ref="S823" si="1506">(S822/R822-1)*100</f>
        <v>-5.8922222336874164</v>
      </c>
      <c r="T823" s="204">
        <f t="shared" ref="T823" si="1507">(T822/S822-1)*100</f>
        <v>-6.2390870586303322</v>
      </c>
      <c r="U823" s="204">
        <f t="shared" ref="U823" si="1508">(U822/T822-1)*100</f>
        <v>-6.6271236890243834</v>
      </c>
    </row>
    <row r="824" spans="1:21" x14ac:dyDescent="0.2">
      <c r="A824" s="20" t="s">
        <v>148</v>
      </c>
      <c r="B824" s="140" t="s">
        <v>589</v>
      </c>
      <c r="C824" s="131">
        <f>[1]!FAMEData($B$5&amp;B824,$B$1,$C$1, 0,"Quarterly", "Across", "No Heading", "Normal")</f>
        <v>224.23832202692</v>
      </c>
      <c r="D824" s="200">
        <v>253.27102743809201</v>
      </c>
      <c r="E824" s="201">
        <v>288.04763199356398</v>
      </c>
      <c r="F824" s="201">
        <v>267.72364610601898</v>
      </c>
      <c r="G824" s="201">
        <v>267.90874616474701</v>
      </c>
      <c r="H824" s="201">
        <v>264.063633525613</v>
      </c>
      <c r="I824" s="201">
        <v>265.747402383024</v>
      </c>
      <c r="J824" s="201">
        <v>262.53537534300102</v>
      </c>
      <c r="K824" s="201">
        <v>256.48280616158303</v>
      </c>
      <c r="L824" s="201">
        <v>252.04252134505199</v>
      </c>
      <c r="M824" s="200">
        <f>[1]!FAMEData("$eval_opt(""convert("&amp;$B$5&amp;B824&amp;", annual, discrete, sum)"" , ""convert automatic off"")", $B$2, $C$2, 0,"annual", "Across", "No Heading", "Normal")</f>
        <v>1552.9292967589008</v>
      </c>
      <c r="N824" s="201">
        <v>1248.9229995027958</v>
      </c>
      <c r="O824" s="201">
        <v>1014.9917958973481</v>
      </c>
      <c r="P824" s="201">
        <v>1087.743657789943</v>
      </c>
      <c r="Q824" s="201">
        <v>1036.80810523266</v>
      </c>
      <c r="R824" s="201">
        <v>980.09338611536498</v>
      </c>
      <c r="S824" s="201">
        <v>929.75066297929402</v>
      </c>
      <c r="T824" s="201">
        <v>878.76313477860606</v>
      </c>
      <c r="U824" s="201">
        <v>827.11600529580789</v>
      </c>
    </row>
    <row r="825" spans="1:21" x14ac:dyDescent="0.2">
      <c r="A825" s="20" t="s">
        <v>146</v>
      </c>
      <c r="B825" t="str">
        <f>"annpct(nagpmt'"&amp;B824&amp;")"</f>
        <v>annpct(nagpmt'umeothapc_nam)</v>
      </c>
      <c r="C825" s="131">
        <f>[1]!FAMEData(B825,$B$1,$C$1, 0,"Quarterly", "Across", "No Heading", "Normal")</f>
        <v>13.968974297714206</v>
      </c>
      <c r="D825" s="200">
        <v>62.743146657052492</v>
      </c>
      <c r="E825" s="201">
        <v>67.307414757368093</v>
      </c>
      <c r="F825" s="201">
        <v>-25.37408196255987</v>
      </c>
      <c r="G825" s="201">
        <v>0.27684085880104331</v>
      </c>
      <c r="H825" s="201">
        <v>-5.618513705794788</v>
      </c>
      <c r="I825" s="201">
        <v>2.5750489248087178</v>
      </c>
      <c r="J825" s="201">
        <v>-4.7477571605281499</v>
      </c>
      <c r="K825" s="201">
        <v>-8.9076924788656608</v>
      </c>
      <c r="L825" s="201">
        <v>-6.7471238332604502</v>
      </c>
      <c r="M825" s="200"/>
      <c r="N825" s="204">
        <f t="shared" ref="N825" si="1509">(N824/M824-1)*100</f>
        <v>-19.576312836044284</v>
      </c>
      <c r="O825" s="204">
        <f t="shared" ref="O825" si="1510">(O824/N824-1)*100</f>
        <v>-18.73063461066673</v>
      </c>
      <c r="P825" s="204">
        <f t="shared" ref="P825" si="1511">(P824/O824-1)*100</f>
        <v>7.16772905817189</v>
      </c>
      <c r="Q825" s="204">
        <f t="shared" ref="Q825" si="1512">(Q824/P824-1)*100</f>
        <v>-4.6826798016706306</v>
      </c>
      <c r="R825" s="204">
        <f t="shared" ref="R825" si="1513">(R824/Q824-1)*100</f>
        <v>-5.47012690497517</v>
      </c>
      <c r="S825" s="204">
        <f t="shared" ref="S825" si="1514">(S824/R824-1)*100</f>
        <v>-5.1365230955803254</v>
      </c>
      <c r="T825" s="204">
        <f t="shared" ref="T825" si="1515">(T824/S824-1)*100</f>
        <v>-5.4840001982148117</v>
      </c>
      <c r="U825" s="204">
        <f t="shared" ref="U825" si="1516">(U824/T824-1)*100</f>
        <v>-5.8772526337043107</v>
      </c>
    </row>
    <row r="826" spans="1:21" x14ac:dyDescent="0.2">
      <c r="A826" s="23"/>
      <c r="D826" s="203"/>
      <c r="E826" s="201"/>
      <c r="F826" s="201"/>
      <c r="G826" s="201"/>
      <c r="H826" s="201"/>
      <c r="I826" s="201"/>
      <c r="J826" s="201"/>
      <c r="K826" s="201"/>
      <c r="L826" s="201"/>
      <c r="M826" s="203"/>
      <c r="N826" s="205"/>
      <c r="O826" s="205"/>
      <c r="P826" s="205"/>
      <c r="Q826" s="205"/>
      <c r="R826" s="205"/>
      <c r="S826" s="205"/>
      <c r="T826" s="205"/>
      <c r="U826" s="205"/>
    </row>
    <row r="827" spans="1:21" x14ac:dyDescent="0.2">
      <c r="A827" s="23" t="s">
        <v>2</v>
      </c>
      <c r="B827" s="140" t="s">
        <v>363</v>
      </c>
      <c r="C827" s="131">
        <f>[1]!FAMEData($B$5&amp;B827,$B$1,$C$1, 0,"Quarterly", "Across", "No Heading", "Normal")</f>
        <v>41.933696599999998</v>
      </c>
      <c r="D827" s="200">
        <v>37.280888300000001</v>
      </c>
      <c r="E827" s="201">
        <v>42.645782400000002</v>
      </c>
      <c r="F827" s="201">
        <v>54.0171092</v>
      </c>
      <c r="G827" s="201">
        <v>50.200874042342598</v>
      </c>
      <c r="H827" s="201">
        <v>50.586902974255402</v>
      </c>
      <c r="I827" s="201">
        <v>52.638427779714398</v>
      </c>
      <c r="J827" s="201">
        <v>53.7234551860195</v>
      </c>
      <c r="K827" s="201">
        <v>52.688328397534498</v>
      </c>
      <c r="L827" s="201">
        <v>51.9776405886684</v>
      </c>
      <c r="M827" s="200">
        <f>[1]!FAMEData("$eval_opt(""convert("&amp;$B$5&amp;B827&amp;", annual, discrete, sum)"" , ""convert automatic off"")", $B$2, $C$2, 0,"annual", "Across", "No Heading", "Normal")</f>
        <v>344.8016781</v>
      </c>
      <c r="N827" s="201">
        <v>293.2591989</v>
      </c>
      <c r="O827" s="201">
        <v>153.84580640000001</v>
      </c>
      <c r="P827" s="201">
        <v>197.45066861659799</v>
      </c>
      <c r="Q827" s="201">
        <v>211.02785195193681</v>
      </c>
      <c r="R827" s="201">
        <v>201.63303473179857</v>
      </c>
      <c r="S827" s="201">
        <v>190.53746329965389</v>
      </c>
      <c r="T827" s="201">
        <v>181.08622476871219</v>
      </c>
      <c r="U827" s="201">
        <v>169.79050284150577</v>
      </c>
    </row>
    <row r="828" spans="1:21" x14ac:dyDescent="0.2">
      <c r="A828" s="20" t="s">
        <v>145</v>
      </c>
      <c r="B828" s="140" t="s">
        <v>590</v>
      </c>
      <c r="C828" s="131">
        <f>[1]!FAMEData($B$5&amp;B828,$B$1,$C$1, 0,"Quarterly", "Across", "No Heading", "Normal")</f>
        <v>35.913962858555699</v>
      </c>
      <c r="D828" s="200">
        <v>32.612820328457602</v>
      </c>
      <c r="E828" s="201">
        <v>37.6988716416</v>
      </c>
      <c r="F828" s="201">
        <v>48.021210078800003</v>
      </c>
      <c r="G828" s="201">
        <v>44.929782267896599</v>
      </c>
      <c r="H828" s="201">
        <v>45.275278161958603</v>
      </c>
      <c r="I828" s="201">
        <v>47.111392862844397</v>
      </c>
      <c r="J828" s="201">
        <v>48.136215846673402</v>
      </c>
      <c r="K828" s="201">
        <v>47.208742244190901</v>
      </c>
      <c r="L828" s="201">
        <v>46.623943608035503</v>
      </c>
      <c r="M828" s="200">
        <f>[1]!FAMEData("$eval_opt(""convert("&amp;$B$5&amp;B828&amp;", annual, discrete, sum)"" , ""convert automatic off"")", $B$2, $C$2, 0,"annual", "Across", "No Heading", "Normal")</f>
        <v>302.33575748152123</v>
      </c>
      <c r="N828" s="201">
        <v>264.77322692804648</v>
      </c>
      <c r="O828" s="201">
        <v>133.31586039472688</v>
      </c>
      <c r="P828" s="201">
        <v>175.9251421502552</v>
      </c>
      <c r="Q828" s="201">
        <v>189.08029456174421</v>
      </c>
      <c r="R828" s="201">
        <v>180.96442089164839</v>
      </c>
      <c r="S828" s="201">
        <v>171.38689741782269</v>
      </c>
      <c r="T828" s="201">
        <v>163.1570203709268</v>
      </c>
      <c r="U828" s="201">
        <v>153.23439430126172</v>
      </c>
    </row>
    <row r="829" spans="1:21" x14ac:dyDescent="0.2">
      <c r="A829" s="20" t="s">
        <v>148</v>
      </c>
      <c r="B829" s="140" t="s">
        <v>591</v>
      </c>
      <c r="C829" s="131">
        <f>[1]!FAMEData($B$5&amp;B829,$B$1,$C$1, 0,"Quarterly", "Across", "No Heading", "Normal")</f>
        <v>6.0197337414443597</v>
      </c>
      <c r="D829" s="200">
        <v>4.6680679715424001</v>
      </c>
      <c r="E829" s="201">
        <v>4.9469107583999996</v>
      </c>
      <c r="F829" s="201">
        <v>5.9958991211999999</v>
      </c>
      <c r="G829" s="201">
        <v>5.2710917744459698</v>
      </c>
      <c r="H829" s="201">
        <v>5.3116248122968202</v>
      </c>
      <c r="I829" s="201">
        <v>5.5270349168700204</v>
      </c>
      <c r="J829" s="201">
        <v>5.58723933934602</v>
      </c>
      <c r="K829" s="201">
        <v>5.4795861533435799</v>
      </c>
      <c r="L829" s="201">
        <v>5.3536969806328401</v>
      </c>
      <c r="M829" s="200">
        <f>[1]!FAMEData("$eval_opt(""convert("&amp;$B$5&amp;B829&amp;", annual, discrete, sum)"" , ""convert automatic off"")", $B$2, $C$2, 0,"annual", "Across", "No Heading", "Normal")</f>
        <v>42.465920618478762</v>
      </c>
      <c r="N829" s="201">
        <v>28.485971971953511</v>
      </c>
      <c r="O829" s="201">
        <v>20.529946005273217</v>
      </c>
      <c r="P829" s="201">
        <v>21.525526466342789</v>
      </c>
      <c r="Q829" s="201">
        <v>21.947557390192461</v>
      </c>
      <c r="R829" s="201">
        <v>20.668613840150261</v>
      </c>
      <c r="S829" s="201">
        <v>19.150565881831191</v>
      </c>
      <c r="T829" s="201">
        <v>17.92920439778549</v>
      </c>
      <c r="U829" s="201">
        <v>16.55610854024399</v>
      </c>
    </row>
    <row r="830" spans="1:21" x14ac:dyDescent="0.2">
      <c r="A830" s="23"/>
      <c r="D830" s="203"/>
      <c r="E830" s="201"/>
      <c r="F830" s="201"/>
      <c r="G830" s="201"/>
      <c r="H830" s="201"/>
      <c r="I830" s="201"/>
      <c r="J830" s="201"/>
      <c r="K830" s="201"/>
      <c r="L830" s="201"/>
      <c r="M830" s="203"/>
      <c r="N830" s="205"/>
      <c r="O830" s="205"/>
      <c r="P830" s="205"/>
      <c r="Q830" s="205"/>
      <c r="R830" s="205"/>
      <c r="S830" s="205"/>
      <c r="T830" s="205"/>
      <c r="U830" s="205"/>
    </row>
    <row r="831" spans="1:21" x14ac:dyDescent="0.2">
      <c r="A831" s="23" t="s">
        <v>3</v>
      </c>
      <c r="B831" s="140" t="s">
        <v>368</v>
      </c>
      <c r="C831" s="131">
        <f>[1]!FAMEData($B$5&amp;B831,$B$1,$C$1, 0,"Quarterly", "Across", "No Heading", "Normal")</f>
        <v>37.743854300000002</v>
      </c>
      <c r="D831" s="200">
        <v>31.349412000000001</v>
      </c>
      <c r="E831" s="201">
        <v>36.574314000000001</v>
      </c>
      <c r="F831" s="201">
        <v>47.559835800000002</v>
      </c>
      <c r="G831" s="201">
        <v>40.494999999999997</v>
      </c>
      <c r="H831" s="201">
        <v>39.186999999999998</v>
      </c>
      <c r="I831" s="201">
        <v>39.991999999999997</v>
      </c>
      <c r="J831" s="201">
        <v>39.709000000000003</v>
      </c>
      <c r="K831" s="201">
        <v>39.567999999999998</v>
      </c>
      <c r="L831" s="201">
        <v>39.555999999999997</v>
      </c>
      <c r="M831" s="200">
        <f>[1]!FAMEData("$eval_opt(""convert("&amp;$B$5&amp;B831&amp;", annual, discrete, sum)"" , ""convert automatic off"")", $B$2, $C$2, 0,"annual", "Across", "No Heading", "Normal")</f>
        <v>309.91717540000002</v>
      </c>
      <c r="N831" s="201">
        <v>262.86768560000002</v>
      </c>
      <c r="O831" s="201">
        <v>171.837547</v>
      </c>
      <c r="P831" s="201">
        <v>163.81614980000001</v>
      </c>
      <c r="Q831" s="201">
        <v>158.82499999999999</v>
      </c>
      <c r="R831" s="201">
        <v>156.63</v>
      </c>
      <c r="S831" s="201">
        <v>153.15600000000001</v>
      </c>
      <c r="T831" s="201">
        <v>149.44499999999999</v>
      </c>
      <c r="U831" s="201">
        <v>145.60599999999999</v>
      </c>
    </row>
    <row r="832" spans="1:21" x14ac:dyDescent="0.2">
      <c r="A832" s="20" t="s">
        <v>145</v>
      </c>
      <c r="B832" s="140" t="s">
        <v>592</v>
      </c>
      <c r="C832" s="131">
        <f>[1]!FAMEData($B$5&amp;B832,$B$1,$C$1, 0,"Quarterly", "Across", "No Heading", "Normal")</f>
        <v>18.739100000000001</v>
      </c>
      <c r="D832" s="200">
        <v>19.8414</v>
      </c>
      <c r="E832" s="201">
        <v>20.189021327999999</v>
      </c>
      <c r="F832" s="201">
        <v>24.350635929599999</v>
      </c>
      <c r="G832" s="201">
        <v>20.733440000000002</v>
      </c>
      <c r="H832" s="201">
        <v>20.063744</v>
      </c>
      <c r="I832" s="201">
        <v>20.515896000000001</v>
      </c>
      <c r="J832" s="201">
        <v>20.370716999999999</v>
      </c>
      <c r="K832" s="201">
        <v>20.337952000000001</v>
      </c>
      <c r="L832" s="201">
        <v>20.331783999999999</v>
      </c>
      <c r="M832" s="200">
        <f>[1]!FAMEData("$eval_opt(""convert("&amp;$B$5&amp;B832&amp;", annual, discrete, sum)"" , ""convert automatic off"")", $B$2, $C$2, 0,"annual", "Across", "No Heading", "Normal")</f>
        <v>152.11739999999961</v>
      </c>
      <c r="N832" s="201">
        <v>115.7415000000001</v>
      </c>
      <c r="O832" s="201">
        <v>81.5702</v>
      </c>
      <c r="P832" s="201">
        <v>85.3368412576</v>
      </c>
      <c r="Q832" s="201">
        <v>81.556348999999997</v>
      </c>
      <c r="R832" s="201">
        <v>80.898355000000009</v>
      </c>
      <c r="S832" s="201">
        <v>79.754513000000003</v>
      </c>
      <c r="T832" s="201">
        <v>78.532163999999995</v>
      </c>
      <c r="U832" s="201">
        <v>76.905795456564988</v>
      </c>
    </row>
    <row r="833" spans="1:21" x14ac:dyDescent="0.2">
      <c r="A833" s="20" t="s">
        <v>148</v>
      </c>
      <c r="B833" s="140" t="s">
        <v>593</v>
      </c>
      <c r="C833" s="131">
        <f>[1]!FAMEData($B$5&amp;B833,$B$1,$C$1, 0,"Quarterly", "Across", "No Heading", "Normal")</f>
        <v>19.004754299999998</v>
      </c>
      <c r="D833" s="200">
        <v>11.508012000000001</v>
      </c>
      <c r="E833" s="201">
        <v>16.385292671999999</v>
      </c>
      <c r="F833" s="201">
        <v>23.209199870399999</v>
      </c>
      <c r="G833" s="201">
        <v>19.761559999999999</v>
      </c>
      <c r="H833" s="201">
        <v>19.123256000000001</v>
      </c>
      <c r="I833" s="201">
        <v>19.476103999999999</v>
      </c>
      <c r="J833" s="201">
        <v>19.338283000000001</v>
      </c>
      <c r="K833" s="201">
        <v>19.230048</v>
      </c>
      <c r="L833" s="201">
        <v>19.224215999999998</v>
      </c>
      <c r="M833" s="200">
        <f>[1]!FAMEData("$eval_opt(""convert("&amp;$B$5&amp;B833&amp;", annual, discrete, sum)"" , ""convert automatic off"")", $B$2, $C$2, 0,"annual", "Across", "No Heading", "Normal")</f>
        <v>157.79977540000041</v>
      </c>
      <c r="N833" s="201">
        <v>147.12618559999979</v>
      </c>
      <c r="O833" s="201">
        <v>90.267347000000001</v>
      </c>
      <c r="P833" s="201">
        <v>78.479308542399991</v>
      </c>
      <c r="Q833" s="201">
        <v>77.268650999999991</v>
      </c>
      <c r="R833" s="201">
        <v>75.731645</v>
      </c>
      <c r="S833" s="201">
        <v>73.401487000000003</v>
      </c>
      <c r="T833" s="201">
        <v>70.912835999999999</v>
      </c>
      <c r="U833" s="201">
        <v>68.700204543435007</v>
      </c>
    </row>
    <row r="834" spans="1:21" x14ac:dyDescent="0.2">
      <c r="A834" s="23"/>
      <c r="D834" s="203"/>
      <c r="E834" s="201"/>
      <c r="F834" s="201"/>
      <c r="G834" s="201"/>
      <c r="H834" s="201"/>
      <c r="I834" s="201"/>
      <c r="J834" s="201"/>
      <c r="K834" s="201"/>
      <c r="L834" s="201"/>
      <c r="M834" s="203"/>
      <c r="N834" s="205"/>
      <c r="O834" s="205"/>
      <c r="P834" s="205"/>
      <c r="Q834" s="205"/>
      <c r="R834" s="205"/>
      <c r="S834" s="205"/>
      <c r="T834" s="205"/>
      <c r="U834" s="205"/>
    </row>
    <row r="835" spans="1:21" x14ac:dyDescent="0.2">
      <c r="A835" s="23" t="s">
        <v>0</v>
      </c>
      <c r="B835" s="140" t="s">
        <v>373</v>
      </c>
      <c r="C835" s="131">
        <f>[1]!FAMEData($B$5&amp;B835,$B$1,$C$1, 0,"Quarterly", "Across", "No Heading", "Normal")</f>
        <v>443.02990130441299</v>
      </c>
      <c r="D835" s="200">
        <v>475.37522371472897</v>
      </c>
      <c r="E835" s="201">
        <v>531.33083009545601</v>
      </c>
      <c r="F835" s="201">
        <v>494.89786912063403</v>
      </c>
      <c r="G835" s="201">
        <v>502.54794271625502</v>
      </c>
      <c r="H835" s="201">
        <v>494.46912676829902</v>
      </c>
      <c r="I835" s="201">
        <v>498.40626911071701</v>
      </c>
      <c r="J835" s="201">
        <v>492.81059373869198</v>
      </c>
      <c r="K835" s="201">
        <v>483.93937346599802</v>
      </c>
      <c r="L835" s="201">
        <v>477.93345930442899</v>
      </c>
      <c r="M835" s="200">
        <f>[1]!FAMEData("$eval_opt(""convert("&amp;$B$5&amp;B835&amp;", annual, discrete, sum)"" , ""convert automatic off"")", $B$2, $C$2, 0,"annual", "Across", "No Heading", "Normal")</f>
        <v>3017.6946745368077</v>
      </c>
      <c r="N835" s="201">
        <v>2507.0060004583902</v>
      </c>
      <c r="O835" s="201">
        <v>1930.9134463237149</v>
      </c>
      <c r="P835" s="201">
        <v>2023.245768700644</v>
      </c>
      <c r="Q835" s="201">
        <v>1953.0896956198358</v>
      </c>
      <c r="R835" s="201">
        <v>1857.195406134226</v>
      </c>
      <c r="S835" s="201">
        <v>1760.1417753763262</v>
      </c>
      <c r="T835" s="201">
        <v>1660.753399237944</v>
      </c>
      <c r="U835" s="201">
        <v>1562.6426265183618</v>
      </c>
    </row>
    <row r="836" spans="1:21" x14ac:dyDescent="0.2">
      <c r="A836" s="20" t="s">
        <v>144</v>
      </c>
      <c r="B836" t="str">
        <f>"annpct(nagpmt'"&amp;B835&amp;")"</f>
        <v>annpct(nagpmt'umes_nam)</v>
      </c>
      <c r="C836" s="131">
        <f>[1]!FAMEData(B836,$B$1,$C$1, 0,"Quarterly", "Across", "No Heading", "Normal")</f>
        <v>48.616181226426782</v>
      </c>
      <c r="D836" s="200">
        <v>32.560463963012801</v>
      </c>
      <c r="E836" s="201">
        <v>56.068010392392388</v>
      </c>
      <c r="F836" s="201">
        <v>-24.733404814261199</v>
      </c>
      <c r="G836" s="201">
        <v>6.32800423952055</v>
      </c>
      <c r="H836" s="201">
        <v>-6.2768827462685346</v>
      </c>
      <c r="I836" s="201">
        <v>3.223186780379578</v>
      </c>
      <c r="J836" s="201">
        <v>-4.4157900419231817</v>
      </c>
      <c r="K836" s="201">
        <v>-7.0084062164354766</v>
      </c>
      <c r="L836" s="201">
        <v>-4.8725376232866831</v>
      </c>
      <c r="M836" s="200"/>
      <c r="N836" s="204">
        <f t="shared" ref="N836" si="1517">(N835/M835-1)*100</f>
        <v>-16.923139321800484</v>
      </c>
      <c r="O836" s="204">
        <f t="shared" ref="O836" si="1518">(O835/N835-1)*100</f>
        <v>-22.979304956962221</v>
      </c>
      <c r="P836" s="204">
        <f t="shared" ref="P836" si="1519">(P835/O835-1)*100</f>
        <v>4.7817949868608434</v>
      </c>
      <c r="Q836" s="204">
        <f t="shared" ref="Q836" si="1520">(Q835/P835-1)*100</f>
        <v>-3.4675012875901579</v>
      </c>
      <c r="R836" s="204">
        <f t="shared" ref="R836" si="1521">(R835/Q835-1)*100</f>
        <v>-4.9098763718159137</v>
      </c>
      <c r="S836" s="204">
        <f t="shared" ref="S836" si="1522">(S835/R835-1)*100</f>
        <v>-5.2258168654378707</v>
      </c>
      <c r="T836" s="204">
        <f t="shared" ref="T836" si="1523">(T835/S835-1)*100</f>
        <v>-5.6466119677849536</v>
      </c>
      <c r="U836" s="204">
        <f t="shared" ref="U836" si="1524">(U835/T835-1)*100</f>
        <v>-5.9076063167837862</v>
      </c>
    </row>
    <row r="837" spans="1:21" x14ac:dyDescent="0.2">
      <c r="A837" s="23"/>
      <c r="D837" s="203"/>
      <c r="E837" s="201"/>
      <c r="F837" s="201"/>
      <c r="G837" s="201"/>
      <c r="H837" s="201"/>
      <c r="I837" s="201"/>
      <c r="J837" s="201"/>
      <c r="K837" s="201"/>
      <c r="L837" s="201"/>
      <c r="M837" s="203"/>
      <c r="N837" s="205"/>
      <c r="O837" s="205"/>
      <c r="P837" s="205"/>
      <c r="Q837" s="205"/>
      <c r="R837" s="205"/>
      <c r="S837" s="205"/>
      <c r="T837" s="205"/>
      <c r="U837" s="205"/>
    </row>
    <row r="838" spans="1:21" x14ac:dyDescent="0.2">
      <c r="A838" s="23" t="s">
        <v>145</v>
      </c>
      <c r="B838" s="140" t="s">
        <v>594</v>
      </c>
      <c r="C838" s="131">
        <f>[1]!FAMEData($B$5&amp;B838,$B$1,$C$1, 0,"Quarterly", "Across", "No Heading", "Normal")</f>
        <v>205.806558718937</v>
      </c>
      <c r="D838" s="200">
        <v>215.26425224817899</v>
      </c>
      <c r="E838" s="201">
        <v>231.84481618829199</v>
      </c>
      <c r="F838" s="201">
        <v>209.96092226541501</v>
      </c>
      <c r="G838" s="201">
        <v>220.14872832595501</v>
      </c>
      <c r="H838" s="201">
        <v>216.593862054982</v>
      </c>
      <c r="I838" s="201">
        <v>218.709797644563</v>
      </c>
      <c r="J838" s="201">
        <v>216.524174735038</v>
      </c>
      <c r="K838" s="201">
        <v>213.70610545775901</v>
      </c>
      <c r="L838" s="201">
        <v>212.02041894000999</v>
      </c>
      <c r="M838" s="200">
        <f>[1]!FAMEData("$eval_opt(""convert("&amp;$B$5&amp;B838&amp;", annual, discrete, sum)"" , ""convert automatic off"")", $B$2, $C$2, 0,"annual", "Across", "No Heading", "Normal")</f>
        <v>1349.4315229963872</v>
      </c>
      <c r="N838" s="201">
        <v>1139.4427873275481</v>
      </c>
      <c r="O838" s="201">
        <v>846.18424943163893</v>
      </c>
      <c r="P838" s="201">
        <v>878.54832883464394</v>
      </c>
      <c r="Q838" s="201">
        <v>860.96049677737005</v>
      </c>
      <c r="R838" s="201">
        <v>822.03898885901299</v>
      </c>
      <c r="S838" s="201">
        <v>776.14019127886399</v>
      </c>
      <c r="T838" s="201">
        <v>729.00663285712494</v>
      </c>
      <c r="U838" s="201">
        <v>683.38252521936101</v>
      </c>
    </row>
    <row r="839" spans="1:21" x14ac:dyDescent="0.2">
      <c r="A839" s="23" t="s">
        <v>146</v>
      </c>
      <c r="B839" t="str">
        <f>"annpct(nagpmt'"&amp;B838&amp;")"</f>
        <v>annpct(nagpmt'umescas_nam)</v>
      </c>
      <c r="C839" s="131">
        <f>[1]!FAMEData(B839,$B$1,$C$1, 0,"Quarterly", "Across", "No Heading", "Normal")</f>
        <v>161.28178654982537</v>
      </c>
      <c r="D839" s="200">
        <v>19.688056801688145</v>
      </c>
      <c r="E839" s="201">
        <v>34.555638122878243</v>
      </c>
      <c r="F839" s="201">
        <v>-32.738843991215745</v>
      </c>
      <c r="G839" s="201">
        <v>20.86786127984378</v>
      </c>
      <c r="H839" s="201">
        <v>-6.3042576807233601</v>
      </c>
      <c r="I839" s="201">
        <v>3.9652911730451845</v>
      </c>
      <c r="J839" s="201">
        <v>-3.9377813384243234</v>
      </c>
      <c r="K839" s="201">
        <v>-5.1052575285913999</v>
      </c>
      <c r="L839" s="201">
        <v>-3.1180138119992939</v>
      </c>
      <c r="M839" s="200"/>
      <c r="N839" s="204">
        <f t="shared" ref="N839" si="1525">(N838/M838-1)*100</f>
        <v>-15.561273920929541</v>
      </c>
      <c r="O839" s="204">
        <f t="shared" ref="O839" si="1526">(O838/N838-1)*100</f>
        <v>-25.737012964355888</v>
      </c>
      <c r="P839" s="204">
        <f t="shared" ref="P839" si="1527">(P838/O838-1)*100</f>
        <v>3.8247083214729027</v>
      </c>
      <c r="Q839" s="204">
        <f t="shared" ref="Q839" si="1528">(Q838/P838-1)*100</f>
        <v>-2.001919698669663</v>
      </c>
      <c r="R839" s="204">
        <f t="shared" ref="R839" si="1529">(R838/Q838-1)*100</f>
        <v>-4.5207077518704679</v>
      </c>
      <c r="S839" s="204">
        <f t="shared" ref="S839" si="1530">(S838/R838-1)*100</f>
        <v>-5.5835304896981075</v>
      </c>
      <c r="T839" s="204">
        <f t="shared" ref="T839" si="1531">(T838/S838-1)*100</f>
        <v>-6.0728150598767456</v>
      </c>
      <c r="U839" s="204">
        <f t="shared" ref="U839" si="1532">(U838/T838-1)*100</f>
        <v>-6.2583940366843898</v>
      </c>
    </row>
    <row r="840" spans="1:21" x14ac:dyDescent="0.2">
      <c r="A840" s="23" t="s">
        <v>148</v>
      </c>
      <c r="B840" s="140" t="s">
        <v>595</v>
      </c>
      <c r="C840" s="131">
        <f>[1]!FAMEData($B$5&amp;B840,$B$1,$C$1, 0,"Quarterly", "Across", "No Heading", "Normal")</f>
        <v>237.22334258547599</v>
      </c>
      <c r="D840" s="200">
        <v>260.11097146654998</v>
      </c>
      <c r="E840" s="201">
        <v>299.48601390716402</v>
      </c>
      <c r="F840" s="201">
        <v>284.93694685521899</v>
      </c>
      <c r="G840" s="201">
        <v>282.39921439030098</v>
      </c>
      <c r="H840" s="201">
        <v>277.87526471331603</v>
      </c>
      <c r="I840" s="201">
        <v>279.69647146615398</v>
      </c>
      <c r="J840" s="201">
        <v>276.286419003655</v>
      </c>
      <c r="K840" s="201">
        <v>270.23326800823901</v>
      </c>
      <c r="L840" s="201">
        <v>265.91304036441898</v>
      </c>
      <c r="M840" s="200">
        <f>[1]!FAMEData("$eval_opt(""convert("&amp;$B$5&amp;B840&amp;", annual, discrete, sum)"" , ""convert automatic off"")", $B$2, $C$2, 0,"annual", "Across", "No Heading", "Normal")</f>
        <v>1668.2631515404232</v>
      </c>
      <c r="N840" s="201">
        <v>1367.5632131308409</v>
      </c>
      <c r="O840" s="201">
        <v>1084.7291968920749</v>
      </c>
      <c r="P840" s="201">
        <v>1144.697439866</v>
      </c>
      <c r="Q840" s="201">
        <v>1092.1291988424671</v>
      </c>
      <c r="R840" s="201">
        <v>1035.1564172752142</v>
      </c>
      <c r="S840" s="201">
        <v>984.00158409746291</v>
      </c>
      <c r="T840" s="201">
        <v>931.74676638081996</v>
      </c>
      <c r="U840" s="201">
        <v>879.26010129899998</v>
      </c>
    </row>
    <row r="841" spans="1:21" x14ac:dyDescent="0.2">
      <c r="A841" s="23" t="s">
        <v>146</v>
      </c>
      <c r="B841" t="str">
        <f>"annpct(nagpmt'"&amp;B840&amp;")"</f>
        <v>annpct(nagpmt'umeoths_nam)</v>
      </c>
      <c r="C841" s="131">
        <f>[1]!FAMEData(B841,$B$1,$C$1, 0,"Quarterly", "Across", "No Heading", "Normal")</f>
        <v>-3.5481701527516902</v>
      </c>
      <c r="D841" s="200">
        <v>44.545641312437986</v>
      </c>
      <c r="E841" s="201">
        <v>75.740354303454083</v>
      </c>
      <c r="F841" s="201">
        <v>-18.061335011621789</v>
      </c>
      <c r="G841" s="201">
        <v>-3.5152066478966111</v>
      </c>
      <c r="H841" s="201">
        <v>-6.2555380270598997</v>
      </c>
      <c r="I841" s="201">
        <v>2.6475037538132056</v>
      </c>
      <c r="J841" s="201">
        <v>-4.788326247763246</v>
      </c>
      <c r="K841" s="201">
        <v>-8.4797699042624242</v>
      </c>
      <c r="L841" s="201">
        <v>-6.2430892060878147</v>
      </c>
      <c r="M841" s="200"/>
      <c r="N841" s="204">
        <f t="shared" ref="N841" si="1533">(N840/M840-1)*100</f>
        <v>-18.024730578741433</v>
      </c>
      <c r="O841" s="204">
        <f t="shared" ref="O841" si="1534">(O840/N840-1)*100</f>
        <v>-20.68160458859213</v>
      </c>
      <c r="P841" s="204">
        <f t="shared" ref="P841" si="1535">(P840/O840-1)*100</f>
        <v>5.5284068268599995</v>
      </c>
      <c r="Q841" s="204">
        <f t="shared" ref="Q841" si="1536">(Q840/P840-1)*100</f>
        <v>-4.5923262508289149</v>
      </c>
      <c r="R841" s="204">
        <f t="shared" ref="R841" si="1537">(R840/Q840-1)*100</f>
        <v>-5.216670484374708</v>
      </c>
      <c r="S841" s="204">
        <f t="shared" ref="S841" si="1538">(S840/R840-1)*100</f>
        <v>-4.9417491235192568</v>
      </c>
      <c r="T841" s="204">
        <f t="shared" ref="T841" si="1539">(T840/S840-1)*100</f>
        <v>-5.3104404059035826</v>
      </c>
      <c r="U841" s="204">
        <f t="shared" ref="U841" si="1540">(U840/T840-1)*100</f>
        <v>-5.6331470068518463</v>
      </c>
    </row>
    <row r="842" spans="1:21" x14ac:dyDescent="0.2">
      <c r="A842" s="23"/>
      <c r="D842" s="203"/>
      <c r="E842" s="201"/>
      <c r="F842" s="201"/>
      <c r="G842" s="201"/>
      <c r="H842" s="201"/>
      <c r="I842" s="201"/>
      <c r="J842" s="201"/>
      <c r="K842" s="201"/>
      <c r="L842" s="201"/>
      <c r="M842" s="203"/>
      <c r="N842" s="205"/>
      <c r="O842" s="205"/>
      <c r="P842" s="205"/>
      <c r="Q842" s="205"/>
      <c r="R842" s="205"/>
      <c r="S842" s="205"/>
      <c r="T842" s="205"/>
      <c r="U842" s="205"/>
    </row>
    <row r="843" spans="1:21" x14ac:dyDescent="0.2">
      <c r="A843" s="23" t="s">
        <v>135</v>
      </c>
      <c r="B843" s="140" t="s">
        <v>596</v>
      </c>
      <c r="C843" s="131">
        <f>[1]!FAMEData($B$5&amp;B843,$B$1,$C$1, 0,"Quarterly", "Across", "No Heading", "Normal")</f>
        <v>458.55680000000001</v>
      </c>
      <c r="D843" s="200">
        <v>467.37520000000097</v>
      </c>
      <c r="E843" s="201">
        <v>509.262599999999</v>
      </c>
      <c r="F843" s="201">
        <v>505.95569999999998</v>
      </c>
      <c r="G843" s="201">
        <v>520.16077420518297</v>
      </c>
      <c r="H843" s="201">
        <v>486.14777440703</v>
      </c>
      <c r="I843" s="201">
        <v>477.705523728076</v>
      </c>
      <c r="J843" s="201">
        <v>503.82178724171803</v>
      </c>
      <c r="K843" s="201">
        <v>500.90002917905201</v>
      </c>
      <c r="L843" s="201">
        <v>469.89038339773901</v>
      </c>
      <c r="M843" s="200">
        <f>[1]!FAMEData("$eval_opt(""convert("&amp;$B$5&amp;B843&amp;", annual, discrete, sum)"" , ""convert automatic off"")", $B$2, $C$2, 0,"annual", "Across", "No Heading", "Normal")</f>
        <v>3016.9950999999987</v>
      </c>
      <c r="N843" s="201">
        <v>2502.2209999999959</v>
      </c>
      <c r="O843" s="201">
        <v>1921.3089000000009</v>
      </c>
      <c r="P843" s="201">
        <v>2021.526848612212</v>
      </c>
      <c r="Q843" s="201">
        <v>1952.3177235465851</v>
      </c>
      <c r="R843" s="201">
        <v>1856.405600534327</v>
      </c>
      <c r="S843" s="201">
        <v>1759.424223895383</v>
      </c>
      <c r="T843" s="201">
        <v>1660.1064723001039</v>
      </c>
      <c r="U843" s="201">
        <v>1561.972522917416</v>
      </c>
    </row>
    <row r="844" spans="1:21" x14ac:dyDescent="0.2">
      <c r="A844" s="20" t="s">
        <v>147</v>
      </c>
      <c r="B844" t="str">
        <f>"ytypct(nagpmt'"&amp;B843&amp;")"</f>
        <v>ytypct(nagpmt'umesns_nam)</v>
      </c>
      <c r="C844" s="131">
        <f>[1]!FAMEData(B844,$B$1,$C$1, 0,"Quarterly", "Across", "No Heading", "Normal")</f>
        <v>-26.273814798404846</v>
      </c>
      <c r="D844" s="200">
        <v>-22.521699406121233</v>
      </c>
      <c r="E844" s="201">
        <v>-12.994350282486041</v>
      </c>
      <c r="F844" s="201">
        <v>23.387096774193534</v>
      </c>
      <c r="G844" s="201">
        <v>13.434317014856822</v>
      </c>
      <c r="H844" s="201">
        <v>4.0165961751990666</v>
      </c>
      <c r="I844" s="201">
        <v>-6.1966215999217411</v>
      </c>
      <c r="J844" s="201">
        <v>-0.42175881372261476</v>
      </c>
      <c r="K844" s="201">
        <v>-3.7028445783059674</v>
      </c>
      <c r="L844" s="201">
        <v>-3.3441253596441216</v>
      </c>
      <c r="M844" s="200"/>
      <c r="N844" s="204">
        <f t="shared" ref="N844" si="1541">(N843/M843-1)*100</f>
        <v>-17.062477164779054</v>
      </c>
      <c r="O844" s="204">
        <f t="shared" ref="O844" si="1542">(O843/N843-1)*100</f>
        <v>-23.215859030836839</v>
      </c>
      <c r="P844" s="204">
        <f t="shared" ref="P844" si="1543">(P843/O843-1)*100</f>
        <v>5.2161288906854564</v>
      </c>
      <c r="Q844" s="204">
        <f t="shared" ref="Q844" si="1544">(Q843/P843-1)*100</f>
        <v>-3.4236065236105784</v>
      </c>
      <c r="R844" s="204">
        <f t="shared" ref="R844" si="1545">(R843/Q843-1)*100</f>
        <v>-4.9127312555470652</v>
      </c>
      <c r="S844" s="204">
        <f t="shared" ref="S844" si="1546">(S843/R843-1)*100</f>
        <v>-5.2241480316063456</v>
      </c>
      <c r="T844" s="204">
        <f t="shared" ref="T844" si="1547">(T843/S843-1)*100</f>
        <v>-5.6449007718780031</v>
      </c>
      <c r="U844" s="204">
        <f t="shared" ref="U844" si="1548">(U843/T843-1)*100</f>
        <v>-5.9113045470343684</v>
      </c>
    </row>
    <row r="845" spans="1:21" x14ac:dyDescent="0.2">
      <c r="A845" s="23"/>
      <c r="D845" s="203"/>
      <c r="E845" s="201"/>
      <c r="F845" s="201"/>
      <c r="G845" s="201"/>
      <c r="H845" s="201"/>
      <c r="I845" s="201"/>
      <c r="J845" s="201"/>
      <c r="K845" s="201"/>
      <c r="L845" s="201"/>
      <c r="M845" s="203"/>
      <c r="N845" s="205"/>
      <c r="O845" s="205"/>
      <c r="P845" s="205"/>
      <c r="Q845" s="205"/>
      <c r="R845" s="205"/>
      <c r="S845" s="205"/>
      <c r="T845" s="205"/>
      <c r="U845" s="205"/>
    </row>
    <row r="846" spans="1:21" x14ac:dyDescent="0.2">
      <c r="A846" s="23" t="s">
        <v>145</v>
      </c>
      <c r="B846" s="140" t="s">
        <v>597</v>
      </c>
      <c r="C846" s="131">
        <f>[1]!FAMEData($B$5&amp;B846,$B$1,$C$1, 0,"Quarterly", "Across", "No Heading", "Normal")</f>
        <v>213.019475</v>
      </c>
      <c r="D846" s="200">
        <v>211.64160000000001</v>
      </c>
      <c r="E846" s="201">
        <v>222.21540178152199</v>
      </c>
      <c r="F846" s="201">
        <v>214.65221821666299</v>
      </c>
      <c r="G846" s="201">
        <v>227.864295588153</v>
      </c>
      <c r="H846" s="201">
        <v>212.94883398775499</v>
      </c>
      <c r="I846" s="201">
        <v>209.62593150097001</v>
      </c>
      <c r="J846" s="201">
        <v>221.362117783305</v>
      </c>
      <c r="K846" s="201">
        <v>221.19587768374501</v>
      </c>
      <c r="L846" s="201">
        <v>208.45235671271899</v>
      </c>
      <c r="M846" s="200">
        <f>[1]!FAMEData("$eval_opt(""convert("&amp;$B$5&amp;B846&amp;", annual, discrete, sum)"" , ""convert automatic off"")", $B$2, $C$2, 0,"annual", "Across", "No Heading", "Normal")</f>
        <v>1349.2152000000001</v>
      </c>
      <c r="N846" s="201">
        <v>1137.5736000000002</v>
      </c>
      <c r="O846" s="201">
        <v>842.15719999999999</v>
      </c>
      <c r="P846" s="201">
        <v>877.68074957409294</v>
      </c>
      <c r="Q846" s="201">
        <v>860.6362836807391</v>
      </c>
      <c r="R846" s="201">
        <v>821.68108196550997</v>
      </c>
      <c r="S846" s="201">
        <v>775.81511753365794</v>
      </c>
      <c r="T846" s="201">
        <v>728.71476384746893</v>
      </c>
      <c r="U846" s="201">
        <v>683.08207803554103</v>
      </c>
    </row>
    <row r="847" spans="1:21" x14ac:dyDescent="0.2">
      <c r="A847" s="23" t="s">
        <v>146</v>
      </c>
      <c r="B847" t="str">
        <f>"ytypct(nagpmt'"&amp;B846&amp;")"</f>
        <v>ytypct(nagpmt'umescasns_nam)</v>
      </c>
      <c r="C847" s="131">
        <f>[1]!FAMEData(B847,$B$1,$C$1, 0,"Quarterly", "Across", "No Heading", "Normal")</f>
        <v>-26.799242424242426</v>
      </c>
      <c r="D847" s="200">
        <v>-25</v>
      </c>
      <c r="E847" s="201">
        <v>-11.843231639023934</v>
      </c>
      <c r="F847" s="201">
        <v>29.755931986931017</v>
      </c>
      <c r="G847" s="201">
        <v>6.9687621698217965</v>
      </c>
      <c r="H847" s="201">
        <v>0.61766400733834159</v>
      </c>
      <c r="I847" s="201">
        <v>-5.6654355096995976</v>
      </c>
      <c r="J847" s="201">
        <v>3.1259400076961947</v>
      </c>
      <c r="K847" s="201">
        <v>-2.926486524444635</v>
      </c>
      <c r="L847" s="201">
        <v>-2.111529418045349</v>
      </c>
      <c r="M847" s="200"/>
      <c r="N847" s="204">
        <f t="shared" ref="N847" si="1549">(N846/M846-1)*100</f>
        <v>-15.68627450980391</v>
      </c>
      <c r="O847" s="204">
        <f t="shared" ref="O847" si="1550">(O846/N846-1)*100</f>
        <v>-25.96899224806203</v>
      </c>
      <c r="P847" s="204">
        <f t="shared" ref="P847" si="1551">(P846/O846-1)*100</f>
        <v>4.2181613568218479</v>
      </c>
      <c r="Q847" s="204">
        <f t="shared" ref="Q847" si="1552">(Q846/P846-1)*100</f>
        <v>-1.9419892599472965</v>
      </c>
      <c r="R847" s="204">
        <f t="shared" ref="R847" si="1553">(R846/Q846-1)*100</f>
        <v>-4.5263257492034743</v>
      </c>
      <c r="S847" s="204">
        <f t="shared" ref="S847" si="1554">(S846/R846-1)*100</f>
        <v>-5.5819667068563783</v>
      </c>
      <c r="T847" s="204">
        <f t="shared" ref="T847" si="1555">(T846/S846-1)*100</f>
        <v>-6.0710796453570808</v>
      </c>
      <c r="U847" s="204">
        <f t="shared" ref="U847" si="1556">(U846/T846-1)*100</f>
        <v>-6.2620778493626794</v>
      </c>
    </row>
    <row r="848" spans="1:21" x14ac:dyDescent="0.2">
      <c r="A848" s="23" t="s">
        <v>148</v>
      </c>
      <c r="B848" s="140" t="s">
        <v>598</v>
      </c>
      <c r="C848" s="131">
        <f>[1]!FAMEData($B$5&amp;B848,$B$1,$C$1, 0,"Quarterly", "Across", "No Heading", "Normal")</f>
        <v>245.53732500000001</v>
      </c>
      <c r="D848" s="200">
        <v>255.73360000000099</v>
      </c>
      <c r="E848" s="201">
        <v>287.04719821847698</v>
      </c>
      <c r="F848" s="201">
        <v>291.30348178333702</v>
      </c>
      <c r="G848" s="201">
        <v>292.29647861703</v>
      </c>
      <c r="H848" s="201">
        <v>273.19894041927398</v>
      </c>
      <c r="I848" s="201">
        <v>268.07959222710502</v>
      </c>
      <c r="J848" s="201">
        <v>282.45966945841298</v>
      </c>
      <c r="K848" s="201">
        <v>279.70415149530697</v>
      </c>
      <c r="L848" s="201">
        <v>261.43802668502002</v>
      </c>
      <c r="M848" s="200">
        <f>[1]!FAMEData("$eval_opt(""convert("&amp;$B$5&amp;B848&amp;", annual, discrete, sum)"" , ""convert automatic off"")", $B$2, $C$2, 0,"annual", "Across", "No Heading", "Normal")</f>
        <v>1667.7798999999991</v>
      </c>
      <c r="N848" s="201">
        <v>1364.6473999999962</v>
      </c>
      <c r="O848" s="201">
        <v>1079.151700000001</v>
      </c>
      <c r="P848" s="201">
        <v>1143.8460990381182</v>
      </c>
      <c r="Q848" s="201">
        <v>1091.6814398658451</v>
      </c>
      <c r="R848" s="201">
        <v>1034.7245185688171</v>
      </c>
      <c r="S848" s="201">
        <v>983.60910636172594</v>
      </c>
      <c r="T848" s="201">
        <v>931.39170845263595</v>
      </c>
      <c r="U848" s="201">
        <v>878.89044488187596</v>
      </c>
    </row>
    <row r="849" spans="1:21" x14ac:dyDescent="0.2">
      <c r="A849" s="23" t="s">
        <v>146</v>
      </c>
      <c r="B849" t="str">
        <f>"ytypct(nagpmt'"&amp;B848&amp;")"</f>
        <v>ytypct(nagpmt'umeothsns_nam)</v>
      </c>
      <c r="C849" s="131">
        <f>[1]!FAMEData(B849,$B$1,$C$1, 0,"Quarterly", "Across", "No Heading", "Normal")</f>
        <v>-25.811823480432739</v>
      </c>
      <c r="D849" s="200">
        <v>-20.343347639484428</v>
      </c>
      <c r="E849" s="201">
        <v>-13.865042602981209</v>
      </c>
      <c r="F849" s="201">
        <v>19.080223080145672</v>
      </c>
      <c r="G849" s="201">
        <v>19.043603092535928</v>
      </c>
      <c r="H849" s="201">
        <v>6.8295055554971746</v>
      </c>
      <c r="I849" s="201">
        <v>-6.6078352651034606</v>
      </c>
      <c r="J849" s="201">
        <v>-3.0359446000380501</v>
      </c>
      <c r="K849" s="201">
        <v>-4.30806665249691</v>
      </c>
      <c r="L849" s="201">
        <v>-4.3048899516977182</v>
      </c>
      <c r="M849" s="200"/>
      <c r="N849" s="204">
        <f t="shared" ref="N849" si="1557">(N848/M848-1)*100</f>
        <v>-18.175809649702757</v>
      </c>
      <c r="O849" s="204">
        <f t="shared" ref="O849" si="1558">(O848/N848-1)*100</f>
        <v>-20.920840064620062</v>
      </c>
      <c r="P849" s="204">
        <f t="shared" ref="P849" si="1559">(P848/O848-1)*100</f>
        <v>5.9949309293695352</v>
      </c>
      <c r="Q849" s="204">
        <f t="shared" ref="Q849" si="1560">(Q848/P848-1)*100</f>
        <v>-4.5604613431946213</v>
      </c>
      <c r="R849" s="204">
        <f t="shared" ref="R849" si="1561">(R848/Q848-1)*100</f>
        <v>-5.2173573001321083</v>
      </c>
      <c r="S849" s="204">
        <f t="shared" ref="S849" si="1562">(S848/R848-1)*100</f>
        <v>-4.940002028539114</v>
      </c>
      <c r="T849" s="204">
        <f t="shared" ref="T849" si="1563">(T848/S848-1)*100</f>
        <v>-5.3087550299566688</v>
      </c>
      <c r="U849" s="204">
        <f t="shared" ref="U849" si="1564">(U848/T848-1)*100</f>
        <v>-5.6368618159574062</v>
      </c>
    </row>
    <row r="850" spans="1:21" x14ac:dyDescent="0.2">
      <c r="A850" s="23"/>
      <c r="D850" s="203"/>
      <c r="E850" s="201"/>
      <c r="F850" s="201"/>
      <c r="G850" s="201"/>
      <c r="H850" s="201"/>
      <c r="I850" s="201"/>
      <c r="J850" s="201"/>
      <c r="K850" s="201"/>
      <c r="L850" s="201"/>
      <c r="M850" s="203"/>
      <c r="N850" s="205"/>
      <c r="O850" s="205"/>
      <c r="P850" s="205"/>
      <c r="Q850" s="205"/>
      <c r="R850" s="205"/>
      <c r="S850" s="205"/>
      <c r="T850" s="205"/>
      <c r="U850" s="205"/>
    </row>
    <row r="851" spans="1:21" x14ac:dyDescent="0.2">
      <c r="A851" s="121" t="s">
        <v>128</v>
      </c>
      <c r="D851" s="203"/>
      <c r="E851" s="201"/>
      <c r="F851" s="201"/>
      <c r="G851" s="201"/>
      <c r="H851" s="201"/>
      <c r="I851" s="201"/>
      <c r="J851" s="201"/>
      <c r="K851" s="201"/>
      <c r="L851" s="201"/>
      <c r="M851" s="203"/>
      <c r="N851" s="205"/>
      <c r="O851" s="205"/>
      <c r="P851" s="205"/>
      <c r="Q851" s="205"/>
      <c r="R851" s="205"/>
      <c r="S851" s="205"/>
      <c r="T851" s="205"/>
      <c r="U851" s="205"/>
    </row>
    <row r="852" spans="1:21" x14ac:dyDescent="0.2">
      <c r="A852" s="23" t="s">
        <v>1</v>
      </c>
      <c r="B852" s="140" t="s">
        <v>378</v>
      </c>
      <c r="C852" s="131">
        <f>[1]!FAMEData($B$5&amp;B852,$B$1,$C$1, 0,"Quarterly", "Across", "No Heading", "Normal")</f>
        <v>710</v>
      </c>
      <c r="D852" s="200">
        <v>680</v>
      </c>
      <c r="E852" s="201">
        <v>610</v>
      </c>
      <c r="F852" s="201">
        <v>582.29999999999995</v>
      </c>
      <c r="G852" s="201">
        <v>572.29999999999995</v>
      </c>
      <c r="H852" s="201">
        <v>557.29999999999995</v>
      </c>
      <c r="I852" s="201">
        <v>552</v>
      </c>
      <c r="J852" s="201">
        <v>547</v>
      </c>
      <c r="K852" s="201">
        <v>535</v>
      </c>
      <c r="L852" s="201">
        <v>523</v>
      </c>
      <c r="M852" s="200">
        <f>[1]!FAMEData("$eval_opt(""convert("&amp;$B$5&amp;B852&amp;", annual, discrete, sum)"" , ""convert automatic off"")", $B$2, $C$2, 0,"annual", "Across", "No Heading", "Normal")</f>
        <v>3141.9989999999998</v>
      </c>
      <c r="N852" s="201">
        <v>3035.7959999999998</v>
      </c>
      <c r="O852" s="201">
        <v>2840</v>
      </c>
      <c r="P852" s="201">
        <v>2321.8999999999996</v>
      </c>
      <c r="Q852" s="201">
        <v>2157</v>
      </c>
      <c r="R852" s="201">
        <v>1981.2</v>
      </c>
      <c r="S852" s="201">
        <v>1921.2</v>
      </c>
      <c r="T852" s="201">
        <v>1804.56</v>
      </c>
      <c r="U852" s="201">
        <v>1703.7650000000001</v>
      </c>
    </row>
    <row r="853" spans="1:21" x14ac:dyDescent="0.2">
      <c r="A853" s="20" t="s">
        <v>144</v>
      </c>
      <c r="B853" t="str">
        <f>"annpct(nagpmt'"&amp;B852&amp;")"</f>
        <v>annpct(nagpmt'umek_nam)</v>
      </c>
      <c r="C853" s="131">
        <f>[1]!FAMEData(B853,$B$1,$C$1, 0,"Quarterly", "Across", "No Heading", "Normal")</f>
        <v>-8.0225492272519858</v>
      </c>
      <c r="D853" s="200">
        <v>-15.860048770484743</v>
      </c>
      <c r="E853" s="201">
        <v>-35.243452058464328</v>
      </c>
      <c r="F853" s="201">
        <v>-16.963732292300566</v>
      </c>
      <c r="G853" s="201">
        <v>-6.6943756670431096</v>
      </c>
      <c r="H853" s="201">
        <v>-10.07898745153766</v>
      </c>
      <c r="I853" s="201">
        <v>-3.7501328608464566</v>
      </c>
      <c r="J853" s="201">
        <v>-3.5742569004445381</v>
      </c>
      <c r="K853" s="201">
        <v>-8.4905757830521047</v>
      </c>
      <c r="L853" s="201">
        <v>-8.6745906820390939</v>
      </c>
      <c r="M853" s="200"/>
      <c r="N853" s="204">
        <f t="shared" ref="N853" si="1565">(N852/M852-1)*100</f>
        <v>-3.3801092871130756</v>
      </c>
      <c r="O853" s="204">
        <f t="shared" ref="O853" si="1566">(O852/N852-1)*100</f>
        <v>-6.4495769807984438</v>
      </c>
      <c r="P853" s="204">
        <f t="shared" ref="P853" si="1567">(P852/O852-1)*100</f>
        <v>-18.242957746478883</v>
      </c>
      <c r="Q853" s="204">
        <f t="shared" ref="Q853" si="1568">(Q852/P852-1)*100</f>
        <v>-7.1019423747792576</v>
      </c>
      <c r="R853" s="204">
        <f t="shared" ref="R853" si="1569">(R852/Q852-1)*100</f>
        <v>-8.1502086230876181</v>
      </c>
      <c r="S853" s="204">
        <f t="shared" ref="S853" si="1570">(S852/R852-1)*100</f>
        <v>-3.0284675953967333</v>
      </c>
      <c r="T853" s="204">
        <f t="shared" ref="T853" si="1571">(T852/S852-1)*100</f>
        <v>-6.0712054965646463</v>
      </c>
      <c r="U853" s="204">
        <f t="shared" ref="U853" si="1572">(U852/T852-1)*100</f>
        <v>-5.5855721062197938</v>
      </c>
    </row>
    <row r="854" spans="1:21" x14ac:dyDescent="0.2">
      <c r="A854" s="23"/>
      <c r="D854" s="203"/>
      <c r="E854" s="201"/>
      <c r="F854" s="201"/>
      <c r="G854" s="201"/>
      <c r="H854" s="201"/>
      <c r="I854" s="201"/>
      <c r="J854" s="201"/>
      <c r="K854" s="201"/>
      <c r="L854" s="201"/>
      <c r="M854" s="203"/>
      <c r="N854" s="205"/>
      <c r="O854" s="205"/>
      <c r="P854" s="205"/>
      <c r="Q854" s="205"/>
      <c r="R854" s="205"/>
      <c r="S854" s="205"/>
      <c r="T854" s="205"/>
      <c r="U854" s="205"/>
    </row>
    <row r="855" spans="1:21" x14ac:dyDescent="0.2">
      <c r="A855" s="23" t="s">
        <v>70</v>
      </c>
      <c r="B855" s="140" t="s">
        <v>599</v>
      </c>
      <c r="C855" s="131">
        <f>[1]!FAMEData($B$5&amp;B855,$B$1,$C$1, 0,"Quarterly", "Across", "No Heading", "Normal")</f>
        <v>0.62398577648508902</v>
      </c>
      <c r="D855" s="200">
        <v>0.69908121134518897</v>
      </c>
      <c r="E855" s="58">
        <v>0.87103414769746801</v>
      </c>
      <c r="F855" s="58">
        <v>0.84990188755046203</v>
      </c>
      <c r="G855" s="58">
        <v>0.87811976710860595</v>
      </c>
      <c r="H855" s="58">
        <v>0.88725843669172599</v>
      </c>
      <c r="I855" s="58">
        <v>0.90290990780927005</v>
      </c>
      <c r="J855" s="58">
        <v>0.90093344376360596</v>
      </c>
      <c r="K855" s="58">
        <v>0.90455957657195896</v>
      </c>
      <c r="L855" s="58">
        <v>0.913830706127016</v>
      </c>
      <c r="M855" s="159">
        <f>M835/M852</f>
        <v>0.9604378214432302</v>
      </c>
      <c r="N855" s="159">
        <f t="shared" ref="N855:T855" si="1573">N835/N852</f>
        <v>0.82581504174140496</v>
      </c>
      <c r="O855" s="159">
        <f t="shared" si="1573"/>
        <v>0.67989910081820948</v>
      </c>
      <c r="P855" s="159">
        <f t="shared" si="1573"/>
        <v>0.87137506727276981</v>
      </c>
      <c r="Q855" s="159">
        <f t="shared" si="1573"/>
        <v>0.90546578378295584</v>
      </c>
      <c r="R855" s="159">
        <f t="shared" si="1573"/>
        <v>0.93740935096619527</v>
      </c>
      <c r="S855" s="159">
        <f t="shared" si="1573"/>
        <v>0.91616790306908502</v>
      </c>
      <c r="T855" s="159">
        <f t="shared" si="1573"/>
        <v>0.92030932705919677</v>
      </c>
      <c r="U855" s="159">
        <f t="shared" ref="U855" si="1574">U835/U852</f>
        <v>0.91717028259082778</v>
      </c>
    </row>
    <row r="856" spans="1:21" x14ac:dyDescent="0.2">
      <c r="D856" s="203"/>
      <c r="E856" s="201"/>
      <c r="F856" s="201"/>
      <c r="G856" s="201"/>
      <c r="H856" s="201"/>
      <c r="I856" s="201"/>
      <c r="J856" s="201"/>
      <c r="K856" s="201"/>
      <c r="L856" s="201"/>
      <c r="M856" s="203"/>
      <c r="N856" s="203"/>
      <c r="O856" s="201"/>
      <c r="P856" s="201"/>
      <c r="Q856" s="201"/>
      <c r="R856" s="201"/>
      <c r="S856" s="205"/>
      <c r="T856" s="205"/>
      <c r="U856" s="205"/>
    </row>
    <row r="857" spans="1:21" x14ac:dyDescent="0.2">
      <c r="D857" s="203"/>
      <c r="E857" s="201"/>
      <c r="F857" s="201"/>
      <c r="G857" s="201"/>
      <c r="H857" s="201"/>
      <c r="I857" s="201"/>
      <c r="J857" s="201"/>
      <c r="K857" s="201"/>
      <c r="L857" s="201"/>
      <c r="M857" s="203"/>
      <c r="N857" s="203"/>
      <c r="O857" s="201"/>
      <c r="P857" s="201"/>
      <c r="Q857" s="201"/>
      <c r="R857" s="201"/>
      <c r="S857" s="205"/>
      <c r="T857" s="205"/>
      <c r="U857" s="205"/>
    </row>
    <row r="858" spans="1:21" s="152" customFormat="1" x14ac:dyDescent="0.2">
      <c r="A858" s="151" t="s">
        <v>5</v>
      </c>
      <c r="B858" s="156"/>
      <c r="C858" s="156"/>
      <c r="D858" s="212"/>
      <c r="E858" s="212"/>
      <c r="F858" s="212"/>
      <c r="G858" s="212"/>
      <c r="H858" s="212"/>
      <c r="I858" s="212"/>
      <c r="J858" s="212"/>
      <c r="K858" s="212"/>
      <c r="L858" s="212"/>
      <c r="M858" s="212"/>
      <c r="N858" s="212"/>
      <c r="O858" s="212"/>
      <c r="P858" s="212"/>
      <c r="Q858" s="212"/>
      <c r="R858" s="212"/>
      <c r="S858" s="219"/>
      <c r="T858" s="219"/>
      <c r="U858" s="219"/>
    </row>
    <row r="859" spans="1:21" s="143" customFormat="1" ht="15" x14ac:dyDescent="0.25">
      <c r="A859" s="146" t="s">
        <v>149</v>
      </c>
      <c r="B859" s="145"/>
      <c r="C859" s="145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17"/>
      <c r="T859" s="217"/>
      <c r="U859" s="217"/>
    </row>
    <row r="860" spans="1:21" s="143" customFormat="1" x14ac:dyDescent="0.2">
      <c r="A860" s="149" t="s">
        <v>60</v>
      </c>
      <c r="B860" s="145"/>
      <c r="C860" s="145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17"/>
      <c r="T860" s="217"/>
      <c r="U860" s="217"/>
    </row>
    <row r="861" spans="1:21" x14ac:dyDescent="0.2">
      <c r="A861" s="31"/>
      <c r="D861" s="203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5"/>
      <c r="T861" s="205"/>
      <c r="U861" s="205"/>
    </row>
    <row r="862" spans="1:21" x14ac:dyDescent="0.2">
      <c r="A862" s="6"/>
      <c r="C862" s="160"/>
      <c r="D862" s="230"/>
      <c r="E862" s="231"/>
      <c r="F862" s="231"/>
      <c r="G862" s="231"/>
      <c r="H862" s="231"/>
      <c r="I862" s="231"/>
      <c r="J862" s="231"/>
      <c r="K862" s="231"/>
      <c r="L862" s="231"/>
      <c r="M862" s="231"/>
      <c r="N862" s="231"/>
      <c r="O862" s="201"/>
      <c r="P862" s="201"/>
      <c r="Q862" s="201"/>
      <c r="R862" s="201"/>
      <c r="S862" s="205"/>
      <c r="T862" s="205"/>
      <c r="U862" s="205"/>
    </row>
    <row r="863" spans="1:21" x14ac:dyDescent="0.2">
      <c r="A863" s="16"/>
      <c r="D863" s="203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5"/>
      <c r="T863" s="205"/>
      <c r="U863" s="205"/>
    </row>
    <row r="864" spans="1:21" x14ac:dyDescent="0.2">
      <c r="A864" s="18" t="s">
        <v>61</v>
      </c>
      <c r="B864" s="140" t="s">
        <v>600</v>
      </c>
      <c r="C864" s="131">
        <f>[1]!FAMEData($B$5&amp;B864,$B$3,$C$3, 0,"annual", "Across", "No Heading", "Normal")</f>
        <v>7252.0246460112303</v>
      </c>
      <c r="D864" s="200">
        <v>6760.8737343370103</v>
      </c>
      <c r="E864" s="201">
        <v>6474.2986975201102</v>
      </c>
      <c r="F864" s="201">
        <v>5333.3367943103704</v>
      </c>
      <c r="G864" s="201">
        <v>3902.1330997915902</v>
      </c>
      <c r="H864" s="201">
        <v>3918.20030578862</v>
      </c>
      <c r="I864" s="201">
        <v>3908.7632290155698</v>
      </c>
      <c r="J864" s="201">
        <v>3740.8378014551099</v>
      </c>
      <c r="K864" s="201">
        <v>3572.99279772509</v>
      </c>
      <c r="L864" s="201">
        <v>3399.5414183706098</v>
      </c>
      <c r="M864" s="201">
        <v>3243.14887198012</v>
      </c>
      <c r="N864" s="201"/>
      <c r="O864" s="201"/>
      <c r="P864" s="201"/>
      <c r="Q864" s="201"/>
      <c r="R864" s="201"/>
      <c r="S864" s="205"/>
      <c r="T864" s="205"/>
      <c r="U864" s="205"/>
    </row>
    <row r="865" spans="1:21" x14ac:dyDescent="0.2">
      <c r="A865" s="20" t="s">
        <v>36</v>
      </c>
      <c r="D865" s="203">
        <f t="shared" ref="D865" si="1575">(D864/C864-1)*100</f>
        <v>-6.7726040057566994</v>
      </c>
      <c r="E865" s="204">
        <f t="shared" ref="E865" si="1576">(E864/D864-1)*100</f>
        <v>-4.238727834265676</v>
      </c>
      <c r="F865" s="204">
        <f t="shared" ref="F865" si="1577">(F864/E864-1)*100</f>
        <v>-17.622941982067797</v>
      </c>
      <c r="G865" s="204">
        <f t="shared" ref="G865" si="1578">(G864/F864-1)*100</f>
        <v>-26.835051858071203</v>
      </c>
      <c r="H865" s="204">
        <f t="shared" ref="H865" si="1579">(H864/G864-1)*100</f>
        <v>0.41175443241256993</v>
      </c>
      <c r="I865" s="204">
        <f t="shared" ref="I865" si="1580">(I864/H864-1)*100</f>
        <v>-0.24085233108445125</v>
      </c>
      <c r="J865" s="204">
        <f t="shared" ref="J865" si="1581">(J864/I864-1)*100</f>
        <v>-4.2961268749642905</v>
      </c>
      <c r="K865" s="204">
        <f t="shared" ref="K865" si="1582">(K864/J864-1)*100</f>
        <v>-4.4868292248525616</v>
      </c>
      <c r="L865" s="204">
        <f t="shared" ref="L865" si="1583">(L864/K864-1)*100</f>
        <v>-4.8545124262471484</v>
      </c>
      <c r="M865" s="204">
        <f t="shared" ref="M865" si="1584">(M864/L864-1)*100</f>
        <v>-4.6004012642813503</v>
      </c>
      <c r="N865" s="204"/>
      <c r="O865" s="201"/>
      <c r="P865" s="201"/>
      <c r="Q865" s="201"/>
      <c r="R865" s="201"/>
      <c r="S865" s="205"/>
      <c r="T865" s="205"/>
      <c r="U865" s="205"/>
    </row>
    <row r="866" spans="1:21" x14ac:dyDescent="0.2">
      <c r="A866" s="23"/>
      <c r="D866" s="203"/>
      <c r="E866" s="201"/>
      <c r="F866" s="201"/>
      <c r="G866" s="201"/>
      <c r="H866" s="201"/>
      <c r="I866" s="201"/>
      <c r="J866" s="201"/>
      <c r="K866" s="201"/>
      <c r="L866" s="201"/>
      <c r="M866" s="232"/>
      <c r="N866" s="232"/>
      <c r="O866" s="201"/>
      <c r="P866" s="201"/>
      <c r="Q866" s="201"/>
      <c r="R866" s="201"/>
      <c r="S866" s="205"/>
      <c r="T866" s="205"/>
      <c r="U866" s="205"/>
    </row>
    <row r="867" spans="1:21" x14ac:dyDescent="0.2">
      <c r="A867" s="20" t="s">
        <v>129</v>
      </c>
      <c r="B867" s="140" t="s">
        <v>601</v>
      </c>
      <c r="C867" s="131">
        <f>[1]!FAMEData($B$5&amp;B867,$B$3,$C$3, 0,"annual", "Across", "No Heading", "Normal")</f>
        <v>1061.6770277021601</v>
      </c>
      <c r="D867" s="200">
        <v>982.76150246632699</v>
      </c>
      <c r="E867" s="201">
        <v>907.90844429987601</v>
      </c>
      <c r="F867" s="201">
        <v>747.29616844325994</v>
      </c>
      <c r="G867" s="201">
        <v>467.22878224992297</v>
      </c>
      <c r="H867" s="201">
        <v>504.64872653585098</v>
      </c>
      <c r="I867" s="201">
        <v>525.03758761055406</v>
      </c>
      <c r="J867" s="201">
        <v>509.215899141357</v>
      </c>
      <c r="K867" s="201">
        <v>482.37563082963402</v>
      </c>
      <c r="L867" s="201">
        <v>452.78946709872201</v>
      </c>
      <c r="M867" s="201">
        <v>441.36394299090102</v>
      </c>
      <c r="N867" s="201"/>
      <c r="O867" s="201"/>
      <c r="P867" s="201"/>
      <c r="Q867" s="201"/>
      <c r="R867" s="201"/>
      <c r="S867" s="205"/>
      <c r="T867" s="205"/>
      <c r="U867" s="205"/>
    </row>
    <row r="868" spans="1:21" x14ac:dyDescent="0.2">
      <c r="A868" s="49" t="s">
        <v>36</v>
      </c>
      <c r="D868" s="203">
        <f t="shared" ref="D868" si="1585">(D867/C867-1)*100</f>
        <v>-7.4331009503552981</v>
      </c>
      <c r="E868" s="204">
        <f t="shared" ref="E868" si="1586">(E867/D867-1)*100</f>
        <v>-7.6166046368931433</v>
      </c>
      <c r="F868" s="204">
        <f t="shared" ref="F868" si="1587">(F867/E867-1)*100</f>
        <v>-17.690360395366799</v>
      </c>
      <c r="G868" s="204">
        <f t="shared" ref="G868" si="1588">(G867/F867-1)*100</f>
        <v>-37.47742836374541</v>
      </c>
      <c r="H868" s="204">
        <f t="shared" ref="H868" si="1589">(H867/G867-1)*100</f>
        <v>8.0089124873115924</v>
      </c>
      <c r="I868" s="204">
        <f t="shared" ref="I868" si="1590">(I867/H867-1)*100</f>
        <v>4.04020856540388</v>
      </c>
      <c r="J868" s="204">
        <f t="shared" ref="J868" si="1591">(J867/I867-1)*100</f>
        <v>-3.0134391979822928</v>
      </c>
      <c r="K868" s="204">
        <f t="shared" ref="K868" si="1592">(K867/J867-1)*100</f>
        <v>-5.2709014696872618</v>
      </c>
      <c r="L868" s="204">
        <f t="shared" ref="L868" si="1593">(L867/K867-1)*100</f>
        <v>-6.1334283574870918</v>
      </c>
      <c r="M868" s="204">
        <f t="shared" ref="M868" si="1594">(M867/L867-1)*100</f>
        <v>-2.5233634918742198</v>
      </c>
      <c r="N868" s="204"/>
      <c r="O868" s="201"/>
      <c r="P868" s="201"/>
      <c r="Q868" s="201"/>
      <c r="R868" s="201"/>
      <c r="S868" s="205"/>
      <c r="T868" s="205"/>
      <c r="U868" s="205"/>
    </row>
    <row r="869" spans="1:21" x14ac:dyDescent="0.2">
      <c r="A869" s="20" t="s">
        <v>130</v>
      </c>
      <c r="B869" s="140" t="s">
        <v>602</v>
      </c>
      <c r="C869" s="131">
        <f>[1]!FAMEData($B$5&amp;B869,$B$3,$C$3, 0,"annual", "Across", "No Heading", "Normal")</f>
        <v>2546.2597952736301</v>
      </c>
      <c r="D869" s="200">
        <v>2474.2406387685401</v>
      </c>
      <c r="E869" s="201">
        <v>2246.2058761640301</v>
      </c>
      <c r="F869" s="201">
        <v>1893.8058480360901</v>
      </c>
      <c r="G869" s="201">
        <v>1443.62681558039</v>
      </c>
      <c r="H869" s="201">
        <v>1490.9530781344999</v>
      </c>
      <c r="I869" s="201">
        <v>1510.68261808785</v>
      </c>
      <c r="J869" s="201">
        <v>1416.2942636944799</v>
      </c>
      <c r="K869" s="201">
        <v>1331.11539511045</v>
      </c>
      <c r="L869" s="201">
        <v>1243.0029111802301</v>
      </c>
      <c r="M869" s="201">
        <v>1211.67340747607</v>
      </c>
      <c r="N869" s="201"/>
      <c r="O869" s="201"/>
      <c r="P869" s="201"/>
      <c r="Q869" s="201"/>
      <c r="R869" s="201"/>
      <c r="S869" s="205"/>
      <c r="T869" s="205"/>
      <c r="U869" s="205"/>
    </row>
    <row r="870" spans="1:21" x14ac:dyDescent="0.2">
      <c r="A870" s="49" t="s">
        <v>36</v>
      </c>
      <c r="D870" s="203">
        <f t="shared" ref="D870" si="1595">(D869/C869-1)*100</f>
        <v>-2.8284292372197095</v>
      </c>
      <c r="E870" s="204">
        <f t="shared" ref="E870" si="1596">(E869/D869-1)*100</f>
        <v>-9.2163534553375452</v>
      </c>
      <c r="F870" s="204">
        <f t="shared" ref="F870" si="1597">(F869/E869-1)*100</f>
        <v>-15.68867893488699</v>
      </c>
      <c r="G870" s="204">
        <f t="shared" ref="G870" si="1598">(G869/F869-1)*100</f>
        <v>-23.771129069146323</v>
      </c>
      <c r="H870" s="204">
        <f t="shared" ref="H870" si="1599">(H869/G869-1)*100</f>
        <v>3.2782892395278207</v>
      </c>
      <c r="I870" s="204">
        <f t="shared" ref="I870" si="1600">(I869/H869-1)*100</f>
        <v>1.323283760078886</v>
      </c>
      <c r="J870" s="204">
        <f t="shared" ref="J870" si="1601">(J869/I869-1)*100</f>
        <v>-6.2480598679848676</v>
      </c>
      <c r="K870" s="204">
        <f t="shared" ref="K870" si="1602">(K869/J869-1)*100</f>
        <v>-6.0142069884429379</v>
      </c>
      <c r="L870" s="204">
        <f t="shared" ref="L870" si="1603">(L869/K869-1)*100</f>
        <v>-6.6194474388832969</v>
      </c>
      <c r="M870" s="204">
        <f t="shared" ref="M870" si="1604">(M869/L869-1)*100</f>
        <v>-2.5204690529978535</v>
      </c>
      <c r="N870" s="204"/>
      <c r="O870" s="201"/>
      <c r="P870" s="201"/>
      <c r="Q870" s="201"/>
      <c r="R870" s="201"/>
      <c r="S870" s="205"/>
      <c r="T870" s="205"/>
      <c r="U870" s="205"/>
    </row>
    <row r="871" spans="1:21" x14ac:dyDescent="0.2">
      <c r="A871" s="20" t="s">
        <v>131</v>
      </c>
      <c r="B871" s="140" t="s">
        <v>603</v>
      </c>
      <c r="C871" s="131">
        <f>[1]!FAMEData($B$5&amp;B871,$B$3,$C$3, 0,"annual", "Across", "No Heading", "Normal")</f>
        <v>307.25829243687599</v>
      </c>
      <c r="D871" s="200">
        <v>331.53508477558398</v>
      </c>
      <c r="E871" s="201">
        <v>425.38371007485398</v>
      </c>
      <c r="F871" s="201">
        <v>325.52428612057702</v>
      </c>
      <c r="G871" s="201">
        <v>367.285526393363</v>
      </c>
      <c r="H871" s="201">
        <v>373.30131963923702</v>
      </c>
      <c r="I871" s="201">
        <v>377.205745774398</v>
      </c>
      <c r="J871" s="201">
        <v>376.48338078875997</v>
      </c>
      <c r="K871" s="201">
        <v>377.25545011765098</v>
      </c>
      <c r="L871" s="201">
        <v>377.68192089533301</v>
      </c>
      <c r="M871" s="201">
        <v>384.168562873312</v>
      </c>
      <c r="N871" s="201"/>
      <c r="O871" s="201"/>
      <c r="P871" s="201"/>
      <c r="Q871" s="201"/>
      <c r="R871" s="201"/>
      <c r="S871" s="205"/>
      <c r="T871" s="205"/>
      <c r="U871" s="205"/>
    </row>
    <row r="872" spans="1:21" x14ac:dyDescent="0.2">
      <c r="A872" s="49" t="s">
        <v>36</v>
      </c>
      <c r="D872" s="203">
        <f t="shared" ref="D872" si="1605">(D871/C871-1)*100</f>
        <v>7.9011024067626945</v>
      </c>
      <c r="E872" s="204">
        <f t="shared" ref="E872" si="1606">(E871/D871-1)*100</f>
        <v>28.307298264615376</v>
      </c>
      <c r="F872" s="204">
        <f t="shared" ref="F872" si="1607">(F871/E871-1)*100</f>
        <v>-23.475140582300359</v>
      </c>
      <c r="G872" s="204">
        <f t="shared" ref="G872" si="1608">(G871/F871-1)*100</f>
        <v>12.828916935960111</v>
      </c>
      <c r="H872" s="204">
        <f t="shared" ref="H872" si="1609">(H871/G871-1)*100</f>
        <v>1.6379064279900657</v>
      </c>
      <c r="I872" s="204">
        <f t="shared" ref="I872" si="1610">(I871/H871-1)*100</f>
        <v>1.0459181175502597</v>
      </c>
      <c r="J872" s="204">
        <f t="shared" ref="J872" si="1611">(J871/I871-1)*100</f>
        <v>-0.19150423707227082</v>
      </c>
      <c r="K872" s="204">
        <f t="shared" ref="K872" si="1612">(K871/J871-1)*100</f>
        <v>0.20507394702879989</v>
      </c>
      <c r="L872" s="204">
        <f t="shared" ref="L872" si="1613">(L871/K871-1)*100</f>
        <v>0.11304562400595852</v>
      </c>
      <c r="M872" s="204">
        <f t="shared" ref="M872" si="1614">(M871/L871-1)*100</f>
        <v>1.7174880816645199</v>
      </c>
      <c r="N872" s="204"/>
      <c r="O872" s="201"/>
      <c r="P872" s="201"/>
      <c r="Q872" s="201"/>
      <c r="R872" s="201"/>
      <c r="S872" s="205"/>
      <c r="T872" s="205"/>
      <c r="U872" s="205"/>
    </row>
    <row r="873" spans="1:21" x14ac:dyDescent="0.2">
      <c r="A873" s="20" t="s">
        <v>132</v>
      </c>
      <c r="B873" s="140" t="s">
        <v>630</v>
      </c>
      <c r="C873" s="131">
        <f>[1]!FAMEData($B$5&amp;B873,$B$3,$C$3, 0,"annual", "Across", "No Heading", "Normal")</f>
        <v>519.79388458733501</v>
      </c>
      <c r="D873" s="200">
        <v>496.01377398955202</v>
      </c>
      <c r="E873" s="201">
        <v>497.13524156587499</v>
      </c>
      <c r="F873" s="201">
        <v>466.01459495120298</v>
      </c>
      <c r="G873" s="201">
        <v>365.87907126254601</v>
      </c>
      <c r="H873" s="201">
        <v>363.72309317187302</v>
      </c>
      <c r="I873" s="201">
        <v>353.70436717028701</v>
      </c>
      <c r="J873" s="201">
        <v>338.10584522147798</v>
      </c>
      <c r="K873" s="201">
        <v>321.219266680641</v>
      </c>
      <c r="L873" s="201">
        <v>305.29906292301098</v>
      </c>
      <c r="M873" s="201">
        <v>297.12718000852601</v>
      </c>
      <c r="N873" s="201"/>
      <c r="O873" s="201"/>
      <c r="P873" s="201"/>
      <c r="Q873" s="201"/>
      <c r="R873" s="201"/>
      <c r="S873" s="205"/>
      <c r="T873" s="205"/>
      <c r="U873" s="205"/>
    </row>
    <row r="874" spans="1:21" x14ac:dyDescent="0.2">
      <c r="A874" s="49" t="s">
        <v>36</v>
      </c>
      <c r="D874" s="203">
        <f t="shared" ref="D874" si="1615">(D873/C873-1)*100</f>
        <v>-4.5749115760879029</v>
      </c>
      <c r="E874" s="204">
        <f t="shared" ref="E874" si="1616">(E873/D873-1)*100</f>
        <v>0.22609605521692888</v>
      </c>
      <c r="F874" s="204">
        <f t="shared" ref="F874" si="1617">(F873/E873-1)*100</f>
        <v>-6.2599960760472921</v>
      </c>
      <c r="G874" s="204">
        <f t="shared" ref="G874" si="1618">(G873/F873-1)*100</f>
        <v>-21.48763681943101</v>
      </c>
      <c r="H874" s="204">
        <f t="shared" ref="H874" si="1619">(H873/G873-1)*100</f>
        <v>-0.58925974728024633</v>
      </c>
      <c r="I874" s="204">
        <f t="shared" ref="I874" si="1620">(I873/H873-1)*100</f>
        <v>-2.7544926867900998</v>
      </c>
      <c r="J874" s="204">
        <f t="shared" ref="J874" si="1621">(J873/I873-1)*100</f>
        <v>-4.410045053613743</v>
      </c>
      <c r="K874" s="204">
        <f t="shared" ref="K874" si="1622">(K873/J873-1)*100</f>
        <v>-4.9944651296328075</v>
      </c>
      <c r="L874" s="204">
        <f t="shared" ref="L874" si="1623">(L873/K873-1)*100</f>
        <v>-4.9561795972400402</v>
      </c>
      <c r="M874" s="204">
        <f t="shared" ref="M874" si="1624">(M873/L873-1)*100</f>
        <v>-2.6766812961183994</v>
      </c>
      <c r="N874" s="204"/>
      <c r="O874" s="201"/>
      <c r="P874" s="201"/>
      <c r="Q874" s="201"/>
      <c r="R874" s="201"/>
      <c r="S874" s="205"/>
      <c r="T874" s="205"/>
      <c r="U874" s="205"/>
    </row>
    <row r="875" spans="1:21" x14ac:dyDescent="0.2">
      <c r="A875" s="20" t="s">
        <v>133</v>
      </c>
      <c r="B875" s="140" t="s">
        <v>604</v>
      </c>
      <c r="C875" s="131">
        <f>[1]!FAMEData($B$5&amp;B875,$B$3,$C$3, 0,"annual", "Across", "No Heading", "Normal")</f>
        <v>1423.0768788773401</v>
      </c>
      <c r="D875" s="200">
        <v>1172.9466346567899</v>
      </c>
      <c r="E875" s="201">
        <v>1098.0276717019599</v>
      </c>
      <c r="F875" s="201">
        <v>855.67752659662904</v>
      </c>
      <c r="G875" s="201">
        <v>602.93122555939203</v>
      </c>
      <c r="H875" s="201">
        <v>568.34062336636396</v>
      </c>
      <c r="I875" s="201">
        <v>552.301787632897</v>
      </c>
      <c r="J875" s="201">
        <v>532.86861776860201</v>
      </c>
      <c r="K875" s="201">
        <v>514.75396760596698</v>
      </c>
      <c r="L875" s="201">
        <v>496.16941737310202</v>
      </c>
      <c r="M875" s="201">
        <v>442.24662299403701</v>
      </c>
      <c r="N875" s="201"/>
      <c r="O875" s="201"/>
      <c r="P875" s="201"/>
      <c r="Q875" s="201"/>
      <c r="R875" s="201"/>
      <c r="S875" s="205"/>
      <c r="T875" s="205"/>
      <c r="U875" s="205"/>
    </row>
    <row r="876" spans="1:21" x14ac:dyDescent="0.2">
      <c r="A876" s="49" t="s">
        <v>36</v>
      </c>
      <c r="D876" s="203">
        <f t="shared" ref="D876" si="1625">(D875/C875-1)*100</f>
        <v>-17.57672041006505</v>
      </c>
      <c r="E876" s="204">
        <f t="shared" ref="E876" si="1626">(E875/D875-1)*100</f>
        <v>-6.3872439496577504</v>
      </c>
      <c r="F876" s="204">
        <f t="shared" ref="F876" si="1627">(F875/E875-1)*100</f>
        <v>-22.071405971917301</v>
      </c>
      <c r="G876" s="204">
        <f t="shared" ref="G876" si="1628">(G875/F875-1)*100</f>
        <v>-29.537564465729272</v>
      </c>
      <c r="H876" s="204">
        <f t="shared" ref="H876" si="1629">(H875/G875-1)*100</f>
        <v>-5.7370726090584139</v>
      </c>
      <c r="I876" s="204">
        <f t="shared" ref="I876" si="1630">(I875/H875-1)*100</f>
        <v>-2.8220463352534253</v>
      </c>
      <c r="J876" s="204">
        <f t="shared" ref="J876" si="1631">(J875/I875-1)*100</f>
        <v>-3.5185781214982725</v>
      </c>
      <c r="K876" s="204">
        <f t="shared" ref="K876" si="1632">(K875/J875-1)*100</f>
        <v>-3.3994589958197374</v>
      </c>
      <c r="L876" s="204">
        <f t="shared" ref="L876" si="1633">(L875/K875-1)*100</f>
        <v>-3.6103753253808879</v>
      </c>
      <c r="M876" s="204">
        <f t="shared" ref="M876" si="1634">(M875/L875-1)*100</f>
        <v>-10.867819033376048</v>
      </c>
      <c r="N876" s="204"/>
      <c r="O876" s="201"/>
      <c r="P876" s="201"/>
      <c r="Q876" s="201"/>
      <c r="R876" s="201"/>
      <c r="S876" s="205"/>
      <c r="T876" s="205"/>
      <c r="U876" s="205"/>
    </row>
    <row r="877" spans="1:21" x14ac:dyDescent="0.2">
      <c r="A877" s="20" t="s">
        <v>134</v>
      </c>
      <c r="B877" s="140" t="s">
        <v>631</v>
      </c>
      <c r="C877" s="131">
        <f>[1]!FAMEData($B$5&amp;B877,$B$3,$C$3, 0,"annual", "Across", "No Heading", "Normal")</f>
        <v>1393.95876713389</v>
      </c>
      <c r="D877" s="200">
        <v>1303.37609968021</v>
      </c>
      <c r="E877" s="201">
        <v>1299.6377537135099</v>
      </c>
      <c r="F877" s="201">
        <v>1045.0183701626199</v>
      </c>
      <c r="G877" s="201">
        <v>655.17266951100703</v>
      </c>
      <c r="H877" s="201">
        <v>617.23346494078805</v>
      </c>
      <c r="I877" s="201">
        <v>589.83112273958398</v>
      </c>
      <c r="J877" s="201">
        <v>567.869794840439</v>
      </c>
      <c r="K877" s="201">
        <v>546.27308738073998</v>
      </c>
      <c r="L877" s="201">
        <v>524.59863890021302</v>
      </c>
      <c r="M877" s="201">
        <v>466.56915563727199</v>
      </c>
      <c r="N877" s="201"/>
      <c r="O877" s="201"/>
      <c r="P877" s="201"/>
      <c r="Q877" s="201"/>
      <c r="R877" s="201"/>
      <c r="S877" s="205"/>
      <c r="T877" s="205"/>
      <c r="U877" s="205"/>
    </row>
    <row r="878" spans="1:21" x14ac:dyDescent="0.2">
      <c r="A878" s="49" t="s">
        <v>36</v>
      </c>
      <c r="D878" s="203">
        <f t="shared" ref="D878" si="1635">(D877/C877-1)*100</f>
        <v>-6.4982314821209863</v>
      </c>
      <c r="E878" s="204">
        <f t="shared" ref="E878" si="1636">(E877/D877-1)*100</f>
        <v>-0.28682020236655559</v>
      </c>
      <c r="F878" s="204">
        <f t="shared" ref="F878" si="1637">(F877/E877-1)*100</f>
        <v>-19.591565636144015</v>
      </c>
      <c r="G878" s="204">
        <f t="shared" ref="G878" si="1638">(G877/F877-1)*100</f>
        <v>-37.305152883671056</v>
      </c>
      <c r="H878" s="204">
        <f t="shared" ref="H878" si="1639">(H877/G877-1)*100</f>
        <v>-5.7907184374060066</v>
      </c>
      <c r="I878" s="204">
        <f t="shared" ref="I878" si="1640">(I877/H877-1)*100</f>
        <v>-4.4395425325541638</v>
      </c>
      <c r="J878" s="204">
        <f t="shared" ref="J878" si="1641">(J877/I877-1)*100</f>
        <v>-3.7233247030338701</v>
      </c>
      <c r="K878" s="204">
        <f t="shared" ref="K878" si="1642">(K877/J877-1)*100</f>
        <v>-3.8031090323737526</v>
      </c>
      <c r="L878" s="204">
        <f t="shared" ref="L878" si="1643">(L877/K877-1)*100</f>
        <v>-3.967694726542581</v>
      </c>
      <c r="M878" s="204">
        <f t="shared" ref="M878" si="1644">(M877/L877-1)*100</f>
        <v>-11.061691540907558</v>
      </c>
      <c r="N878" s="204"/>
      <c r="O878" s="201"/>
      <c r="P878" s="201"/>
      <c r="Q878" s="201"/>
      <c r="R878" s="201"/>
      <c r="S878" s="205"/>
      <c r="T878" s="205"/>
      <c r="U878" s="205"/>
    </row>
    <row r="879" spans="1:21" x14ac:dyDescent="0.2">
      <c r="A879" s="23"/>
      <c r="D879" s="203"/>
      <c r="E879" s="201"/>
      <c r="F879" s="201"/>
      <c r="G879" s="201"/>
      <c r="H879" s="201"/>
      <c r="I879" s="201"/>
      <c r="J879" s="201"/>
      <c r="K879" s="201"/>
      <c r="L879" s="201"/>
      <c r="M879" s="232"/>
      <c r="N879" s="232"/>
      <c r="O879" s="201"/>
      <c r="P879" s="201"/>
      <c r="Q879" s="201"/>
      <c r="R879" s="201"/>
      <c r="S879" s="205"/>
      <c r="T879" s="205"/>
      <c r="U879" s="205"/>
    </row>
    <row r="880" spans="1:21" x14ac:dyDescent="0.2">
      <c r="A880" s="23" t="s">
        <v>2</v>
      </c>
      <c r="B880" s="140" t="s">
        <v>605</v>
      </c>
      <c r="C880" s="131">
        <f>[1]!FAMEData($B$5&amp;B880,$B$3,$C$3, 0,"annual", "Across", "No Heading", "Normal")</f>
        <v>1444.673</v>
      </c>
      <c r="D880" s="200">
        <v>1408.2239999999999</v>
      </c>
      <c r="E880" s="201">
        <v>1662.6487973000001</v>
      </c>
      <c r="F880" s="201">
        <v>1529.1469442</v>
      </c>
      <c r="G880" s="201">
        <v>1118.1995752</v>
      </c>
      <c r="H880" s="201">
        <v>1246.0170563484601</v>
      </c>
      <c r="I880" s="201">
        <v>1285.1135800718801</v>
      </c>
      <c r="J880" s="201">
        <v>1208.7635277399399</v>
      </c>
      <c r="K880" s="201">
        <v>1144.1043838273499</v>
      </c>
      <c r="L880" s="201">
        <v>1064.9759203112101</v>
      </c>
      <c r="M880" s="201">
        <v>997.79712697271498</v>
      </c>
      <c r="N880" s="201"/>
      <c r="O880" s="201"/>
      <c r="P880" s="201"/>
      <c r="Q880" s="201"/>
      <c r="R880" s="201"/>
      <c r="S880" s="205"/>
      <c r="T880" s="205"/>
      <c r="U880" s="205"/>
    </row>
    <row r="881" spans="1:21" x14ac:dyDescent="0.2">
      <c r="A881" s="20" t="s">
        <v>36</v>
      </c>
      <c r="D881" s="203">
        <f t="shared" ref="D881" si="1645">(D880/C880-1)*100</f>
        <v>-2.5229930925545152</v>
      </c>
      <c r="E881" s="204">
        <f t="shared" ref="E881" si="1646">(E880/D880-1)*100</f>
        <v>18.067068683675338</v>
      </c>
      <c r="F881" s="204">
        <f t="shared" ref="F881" si="1647">(F880/E880-1)*100</f>
        <v>-8.0294679981001256</v>
      </c>
      <c r="G881" s="204">
        <f t="shared" ref="G881" si="1648">(G880/F880-1)*100</f>
        <v>-26.874288998758999</v>
      </c>
      <c r="H881" s="204">
        <f t="shared" ref="H881" si="1649">(H880/G880-1)*100</f>
        <v>11.430650125725439</v>
      </c>
      <c r="I881" s="204">
        <f t="shared" ref="I881" si="1650">(I880/H880-1)*100</f>
        <v>3.1377197867575868</v>
      </c>
      <c r="J881" s="204">
        <f t="shared" ref="J881" si="1651">(J880/I880-1)*100</f>
        <v>-5.9411131837599607</v>
      </c>
      <c r="K881" s="204">
        <f t="shared" ref="K881" si="1652">(K880/J880-1)*100</f>
        <v>-5.3491971281996786</v>
      </c>
      <c r="L881" s="204">
        <f t="shared" ref="L881" si="1653">(L880/K880-1)*100</f>
        <v>-6.9161926686648112</v>
      </c>
      <c r="M881" s="204">
        <f t="shared" ref="M881" si="1654">(M880/L880-1)*100</f>
        <v>-6.3080105434556666</v>
      </c>
      <c r="N881" s="204"/>
      <c r="O881" s="201"/>
      <c r="P881" s="201"/>
      <c r="Q881" s="201"/>
      <c r="R881" s="201"/>
      <c r="S881" s="205"/>
      <c r="T881" s="205"/>
      <c r="U881" s="205"/>
    </row>
    <row r="882" spans="1:21" x14ac:dyDescent="0.2">
      <c r="A882" s="20" t="s">
        <v>129</v>
      </c>
      <c r="B882" s="140" t="s">
        <v>606</v>
      </c>
      <c r="C882" s="131">
        <f>[1]!FAMEData($B$5&amp;B882,$B$3,$C$3, 0,"annual", "Across", "No Heading", "Normal")</f>
        <v>280.26075749099999</v>
      </c>
      <c r="D882" s="200">
        <v>274.54717400300001</v>
      </c>
      <c r="E882" s="201">
        <v>287.48058956400001</v>
      </c>
      <c r="F882" s="201">
        <v>275.05978498000002</v>
      </c>
      <c r="G882" s="201">
        <v>197.98273614799999</v>
      </c>
      <c r="H882" s="201">
        <v>224.64582626791301</v>
      </c>
      <c r="I882" s="201">
        <v>244.87477443710199</v>
      </c>
      <c r="J882" s="201">
        <v>233.34934496195501</v>
      </c>
      <c r="K882" s="201">
        <v>221.49249975953501</v>
      </c>
      <c r="L882" s="201">
        <v>205.73368722422401</v>
      </c>
      <c r="M882" s="201">
        <v>201.37350960967501</v>
      </c>
      <c r="N882" s="201"/>
      <c r="O882" s="201"/>
      <c r="P882" s="201"/>
      <c r="Q882" s="201"/>
      <c r="R882" s="201"/>
      <c r="S882" s="205"/>
      <c r="T882" s="205"/>
      <c r="U882" s="205"/>
    </row>
    <row r="883" spans="1:21" x14ac:dyDescent="0.2">
      <c r="A883" s="20" t="s">
        <v>130</v>
      </c>
      <c r="B883" s="140" t="s">
        <v>607</v>
      </c>
      <c r="C883" s="131">
        <f>[1]!FAMEData($B$5&amp;B883,$B$3,$C$3, 0,"annual", "Across", "No Heading", "Normal")</f>
        <v>615.59964430900004</v>
      </c>
      <c r="D883" s="200">
        <v>618.70232457220004</v>
      </c>
      <c r="E883" s="201">
        <v>670.11283643599995</v>
      </c>
      <c r="F883" s="201">
        <v>623.90995701999998</v>
      </c>
      <c r="G883" s="201">
        <v>473.40504555199999</v>
      </c>
      <c r="H883" s="201">
        <v>533.47403773564599</v>
      </c>
      <c r="I883" s="201">
        <v>572.97623127356701</v>
      </c>
      <c r="J883" s="201">
        <v>540.59816205899403</v>
      </c>
      <c r="K883" s="201">
        <v>511.79999069425401</v>
      </c>
      <c r="L883" s="201">
        <v>474.15556614816501</v>
      </c>
      <c r="M883" s="201">
        <v>465.17379886353001</v>
      </c>
      <c r="N883" s="201"/>
      <c r="O883" s="201"/>
      <c r="P883" s="201"/>
      <c r="Q883" s="201"/>
      <c r="R883" s="201"/>
      <c r="S883" s="205"/>
      <c r="T883" s="205"/>
      <c r="U883" s="205"/>
    </row>
    <row r="884" spans="1:21" x14ac:dyDescent="0.2">
      <c r="A884" s="20" t="s">
        <v>131</v>
      </c>
      <c r="B884" s="140" t="s">
        <v>608</v>
      </c>
      <c r="C884" s="131">
        <f>[1]!FAMEData($B$5&amp;B884,$B$3,$C$3, 0,"annual", "Across", "No Heading", "Normal")</f>
        <v>27.892598199999998</v>
      </c>
      <c r="D884" s="200">
        <v>30.083501424800001</v>
      </c>
      <c r="E884" s="201">
        <v>31.489404100000002</v>
      </c>
      <c r="F884" s="201">
        <v>20.690170999999999</v>
      </c>
      <c r="G884" s="201">
        <v>18.615642399999999</v>
      </c>
      <c r="H884" s="201">
        <v>23.447006103202799</v>
      </c>
      <c r="I884" s="201">
        <v>25.294361001360901</v>
      </c>
      <c r="J884" s="201">
        <v>24.0187854019286</v>
      </c>
      <c r="K884" s="201">
        <v>22.835051775319101</v>
      </c>
      <c r="L884" s="201">
        <v>21.244348125382501</v>
      </c>
      <c r="M884" s="201">
        <v>20.898347955430499</v>
      </c>
      <c r="N884" s="201"/>
      <c r="O884" s="201"/>
      <c r="P884" s="201"/>
      <c r="Q884" s="201"/>
      <c r="R884" s="201"/>
      <c r="S884" s="205"/>
      <c r="T884" s="205"/>
      <c r="U884" s="205"/>
    </row>
    <row r="885" spans="1:21" x14ac:dyDescent="0.2">
      <c r="A885" s="20" t="s">
        <v>132</v>
      </c>
      <c r="B885" s="140" t="s">
        <v>609</v>
      </c>
      <c r="C885" s="131">
        <f>[1]!FAMEData($B$5&amp;B885,$B$3,$C$3, 0,"annual", "Across", "No Heading", "Normal")</f>
        <v>0</v>
      </c>
      <c r="D885" s="200">
        <v>0</v>
      </c>
      <c r="E885" s="201">
        <v>0</v>
      </c>
      <c r="F885" s="201">
        <v>0</v>
      </c>
      <c r="G885" s="201">
        <v>0</v>
      </c>
      <c r="H885" s="201">
        <v>0</v>
      </c>
      <c r="I885" s="201">
        <v>0</v>
      </c>
      <c r="J885" s="201">
        <v>0</v>
      </c>
      <c r="K885" s="201">
        <v>0</v>
      </c>
      <c r="L885" s="201">
        <v>0</v>
      </c>
      <c r="M885" s="201">
        <v>0</v>
      </c>
      <c r="N885" s="201"/>
      <c r="O885" s="201"/>
      <c r="P885" s="201"/>
      <c r="Q885" s="201"/>
      <c r="R885" s="201"/>
      <c r="S885" s="205"/>
      <c r="T885" s="205"/>
      <c r="U885" s="205"/>
    </row>
    <row r="886" spans="1:21" x14ac:dyDescent="0.2">
      <c r="A886" s="20" t="s">
        <v>133</v>
      </c>
      <c r="B886" s="140" t="s">
        <v>610</v>
      </c>
      <c r="C886" s="131">
        <f>[1]!FAMEData($B$5&amp;B886,$B$3,$C$3, 0,"annual", "Across", "No Heading", "Normal")</f>
        <v>296.24552574781598</v>
      </c>
      <c r="D886" s="200">
        <v>261.75145809570699</v>
      </c>
      <c r="E886" s="201">
        <v>349.09196862781499</v>
      </c>
      <c r="F886" s="201">
        <v>313.56693418626003</v>
      </c>
      <c r="G886" s="201">
        <v>231.79791333124999</v>
      </c>
      <c r="H886" s="201">
        <v>246.779019205136</v>
      </c>
      <c r="I886" s="201">
        <v>235.27550998748799</v>
      </c>
      <c r="J886" s="201">
        <v>219.09287915684601</v>
      </c>
      <c r="K886" s="201">
        <v>207.309922668063</v>
      </c>
      <c r="L886" s="201">
        <v>194.77782503454</v>
      </c>
      <c r="M886" s="201">
        <v>166.45260953987699</v>
      </c>
      <c r="N886" s="201"/>
      <c r="O886" s="201"/>
      <c r="P886" s="201"/>
      <c r="Q886" s="201"/>
      <c r="R886" s="201"/>
      <c r="S886" s="205"/>
      <c r="T886" s="205"/>
      <c r="U886" s="205"/>
    </row>
    <row r="887" spans="1:21" x14ac:dyDescent="0.2">
      <c r="A887" s="20" t="s">
        <v>134</v>
      </c>
      <c r="B887" s="140" t="s">
        <v>611</v>
      </c>
      <c r="C887" s="131">
        <f>[1]!FAMEData($B$5&amp;B887,$B$3,$C$3, 0,"annual", "Across", "No Heading", "Normal")</f>
        <v>224.67447425218401</v>
      </c>
      <c r="D887" s="200">
        <v>223.139541904293</v>
      </c>
      <c r="E887" s="201">
        <v>324.473998572185</v>
      </c>
      <c r="F887" s="201">
        <v>295.92009701374002</v>
      </c>
      <c r="G887" s="201">
        <v>196.39823776874999</v>
      </c>
      <c r="H887" s="201">
        <v>217.671167036561</v>
      </c>
      <c r="I887" s="201">
        <v>206.69270337236699</v>
      </c>
      <c r="J887" s="201">
        <v>191.70435616021501</v>
      </c>
      <c r="K887" s="201">
        <v>180.66691893017901</v>
      </c>
      <c r="L887" s="201">
        <v>169.06449377889899</v>
      </c>
      <c r="M887" s="201">
        <v>143.89886100420199</v>
      </c>
      <c r="N887" s="201"/>
      <c r="O887" s="201"/>
      <c r="P887" s="201"/>
      <c r="Q887" s="201"/>
      <c r="R887" s="201"/>
      <c r="S887" s="205"/>
      <c r="T887" s="205"/>
      <c r="U887" s="205"/>
    </row>
    <row r="888" spans="1:21" x14ac:dyDescent="0.2">
      <c r="A888" s="23"/>
      <c r="D888" s="203"/>
      <c r="E888" s="201"/>
      <c r="F888" s="201"/>
      <c r="G888" s="201"/>
      <c r="H888" s="201"/>
      <c r="I888" s="201"/>
      <c r="J888" s="201"/>
      <c r="K888" s="201"/>
      <c r="L888" s="201"/>
      <c r="M888" s="232"/>
      <c r="N888" s="232"/>
      <c r="O888" s="201"/>
      <c r="P888" s="201"/>
      <c r="Q888" s="201"/>
      <c r="R888" s="201"/>
      <c r="S888" s="205"/>
      <c r="T888" s="205"/>
      <c r="U888" s="205"/>
    </row>
    <row r="889" spans="1:21" x14ac:dyDescent="0.2">
      <c r="A889" s="23" t="s">
        <v>3</v>
      </c>
      <c r="B889" s="140" t="s">
        <v>612</v>
      </c>
      <c r="C889" s="131">
        <f>[1]!FAMEData($B$5&amp;B889,$B$3,$C$3, 0,"annual", "Across", "No Heading", "Normal")</f>
        <v>640.81100000000004</v>
      </c>
      <c r="D889" s="200">
        <v>621.197</v>
      </c>
      <c r="E889" s="201">
        <v>547.37141080000004</v>
      </c>
      <c r="F889" s="201">
        <v>620.70152719999999</v>
      </c>
      <c r="G889" s="201">
        <v>616.14822179999999</v>
      </c>
      <c r="H889" s="201">
        <v>713.30505630000005</v>
      </c>
      <c r="I889" s="201">
        <v>650.76800000000003</v>
      </c>
      <c r="J889" s="201">
        <v>654.98400000000004</v>
      </c>
      <c r="K889" s="201">
        <v>643.16600000000005</v>
      </c>
      <c r="L889" s="201">
        <v>623.77499999999998</v>
      </c>
      <c r="M889" s="201">
        <v>607.69799999999998</v>
      </c>
      <c r="N889" s="201"/>
      <c r="O889" s="201"/>
      <c r="P889" s="201"/>
      <c r="Q889" s="201"/>
      <c r="R889" s="201"/>
      <c r="S889" s="205"/>
      <c r="T889" s="205"/>
      <c r="U889" s="205"/>
    </row>
    <row r="890" spans="1:21" x14ac:dyDescent="0.2">
      <c r="A890" s="20" t="s">
        <v>36</v>
      </c>
      <c r="D890" s="203">
        <f t="shared" ref="D890" si="1655">(D889/C889-1)*100</f>
        <v>-3.0608088812458023</v>
      </c>
      <c r="E890" s="204">
        <f t="shared" ref="E890" si="1656">(E889/D889-1)*100</f>
        <v>-11.884408520968382</v>
      </c>
      <c r="F890" s="204">
        <f t="shared" ref="F890" si="1657">(F889/E889-1)*100</f>
        <v>13.396775014761131</v>
      </c>
      <c r="G890" s="204">
        <f t="shared" ref="G890" si="1658">(G889/F889-1)*100</f>
        <v>-0.73357406103704559</v>
      </c>
      <c r="H890" s="204">
        <f t="shared" ref="H890" si="1659">(H889/G889-1)*100</f>
        <v>15.768419198901285</v>
      </c>
      <c r="I890" s="204">
        <f t="shared" ref="I890" si="1660">(I889/H889-1)*100</f>
        <v>-8.7672245903298816</v>
      </c>
      <c r="J890" s="204">
        <f t="shared" ref="J890" si="1661">(J889/I889-1)*100</f>
        <v>0.64784992501167871</v>
      </c>
      <c r="K890" s="204">
        <f t="shared" ref="K890" si="1662">(K889/J889-1)*100</f>
        <v>-1.804318884125411</v>
      </c>
      <c r="L890" s="204">
        <f t="shared" ref="L890" si="1663">(L889/K889-1)*100</f>
        <v>-3.0149292717587817</v>
      </c>
      <c r="M890" s="204">
        <f t="shared" ref="M890" si="1664">(M889/L889-1)*100</f>
        <v>-2.5773716484309261</v>
      </c>
      <c r="N890" s="204"/>
      <c r="O890" s="201"/>
      <c r="P890" s="201"/>
      <c r="Q890" s="201"/>
      <c r="R890" s="201"/>
      <c r="S890" s="205"/>
      <c r="T890" s="205"/>
      <c r="U890" s="205"/>
    </row>
    <row r="891" spans="1:21" x14ac:dyDescent="0.2">
      <c r="A891" s="20" t="s">
        <v>129</v>
      </c>
      <c r="B891" s="140" t="s">
        <v>613</v>
      </c>
      <c r="C891" s="131">
        <f>[1]!FAMEData($B$5&amp;B891,$B$3,$C$3, 0,"annual", "Across", "No Heading", "Normal")</f>
        <v>15.32373368</v>
      </c>
      <c r="D891" s="200">
        <v>14.40573824</v>
      </c>
      <c r="E891" s="201">
        <v>16.274357200000001</v>
      </c>
      <c r="F891" s="201">
        <v>27.270020160000001</v>
      </c>
      <c r="G891" s="201">
        <v>14.219670000000001</v>
      </c>
      <c r="H891" s="201">
        <v>19.611111597356899</v>
      </c>
      <c r="I891" s="201">
        <v>19.097708851516401</v>
      </c>
      <c r="J891" s="201">
        <v>20.030521051578798</v>
      </c>
      <c r="K891" s="201">
        <v>19.584620585163599</v>
      </c>
      <c r="L891" s="201">
        <v>18.8851307961055</v>
      </c>
      <c r="M891" s="201">
        <v>18.214796033341901</v>
      </c>
      <c r="N891" s="201"/>
      <c r="O891" s="201"/>
      <c r="P891" s="201"/>
      <c r="Q891" s="201"/>
      <c r="R891" s="201"/>
      <c r="S891" s="205"/>
      <c r="T891" s="205"/>
      <c r="U891" s="205"/>
    </row>
    <row r="892" spans="1:21" x14ac:dyDescent="0.2">
      <c r="A892" s="20" t="s">
        <v>130</v>
      </c>
      <c r="B892" s="140" t="s">
        <v>614</v>
      </c>
      <c r="C892" s="131">
        <f>[1]!FAMEData($B$5&amp;B892,$B$3,$C$3, 0,"annual", "Across", "No Heading", "Normal")</f>
        <v>227.15581642000001</v>
      </c>
      <c r="D892" s="200">
        <v>236.41977815999999</v>
      </c>
      <c r="E892" s="201">
        <v>168.59021039999999</v>
      </c>
      <c r="F892" s="201">
        <v>173.12260834</v>
      </c>
      <c r="G892" s="201">
        <v>143.71698653826999</v>
      </c>
      <c r="H892" s="201">
        <v>185.48944734790601</v>
      </c>
      <c r="I892" s="201">
        <v>185.22446864720999</v>
      </c>
      <c r="J892" s="201">
        <v>194.25387885076799</v>
      </c>
      <c r="K892" s="201">
        <v>189.91229202181501</v>
      </c>
      <c r="L892" s="201">
        <v>183.351310995727</v>
      </c>
      <c r="M892" s="201">
        <v>177.05674776059999</v>
      </c>
      <c r="N892" s="201"/>
      <c r="O892" s="201"/>
      <c r="P892" s="201"/>
      <c r="Q892" s="201"/>
      <c r="R892" s="201"/>
      <c r="S892" s="205"/>
      <c r="T892" s="205"/>
      <c r="U892" s="205"/>
    </row>
    <row r="893" spans="1:21" x14ac:dyDescent="0.2">
      <c r="A893" s="20" t="s">
        <v>131</v>
      </c>
      <c r="B893" s="140" t="s">
        <v>632</v>
      </c>
      <c r="C893" s="131">
        <f>[1]!FAMEData($B$5&amp;B893,$B$3,$C$3, 0,"annual", "Across", "No Heading", "Normal")</f>
        <v>26.9104499</v>
      </c>
      <c r="D893" s="200">
        <v>25.057483600000001</v>
      </c>
      <c r="E893" s="201">
        <v>33.265209400000003</v>
      </c>
      <c r="F893" s="201">
        <v>30.083971600000002</v>
      </c>
      <c r="G893" s="201">
        <v>48.906631561730002</v>
      </c>
      <c r="H893" s="201">
        <v>43.941753454737601</v>
      </c>
      <c r="I893" s="201">
        <v>37.892822501273699</v>
      </c>
      <c r="J893" s="201">
        <v>39.439600097653603</v>
      </c>
      <c r="K893" s="201">
        <v>38.265087393020899</v>
      </c>
      <c r="L893" s="201">
        <v>36.374558208167997</v>
      </c>
      <c r="M893" s="201">
        <v>34.579456206057699</v>
      </c>
      <c r="N893" s="201"/>
      <c r="O893" s="201"/>
      <c r="P893" s="201"/>
      <c r="Q893" s="201"/>
      <c r="R893" s="201"/>
      <c r="S893" s="205"/>
      <c r="T893" s="205"/>
      <c r="U893" s="205"/>
    </row>
    <row r="894" spans="1:21" x14ac:dyDescent="0.2">
      <c r="A894" s="20" t="s">
        <v>132</v>
      </c>
      <c r="B894" s="140" t="s">
        <v>615</v>
      </c>
      <c r="C894" s="131">
        <f>[1]!FAMEData($B$5&amp;B894,$B$3,$C$3, 0,"annual", "Across", "No Heading", "Normal")</f>
        <v>0</v>
      </c>
      <c r="D894" s="200">
        <v>0</v>
      </c>
      <c r="E894" s="201">
        <v>0</v>
      </c>
      <c r="F894" s="201">
        <v>0</v>
      </c>
      <c r="G894" s="201">
        <v>0</v>
      </c>
      <c r="H894" s="201">
        <v>0</v>
      </c>
      <c r="I894" s="201">
        <v>0</v>
      </c>
      <c r="J894" s="201">
        <v>0</v>
      </c>
      <c r="K894" s="201">
        <v>0</v>
      </c>
      <c r="L894" s="201">
        <v>0</v>
      </c>
      <c r="M894" s="201">
        <v>0</v>
      </c>
      <c r="N894" s="201"/>
      <c r="O894" s="201"/>
      <c r="P894" s="201"/>
      <c r="Q894" s="201"/>
      <c r="R894" s="201"/>
      <c r="S894" s="205"/>
      <c r="T894" s="205"/>
      <c r="U894" s="205"/>
    </row>
    <row r="895" spans="1:21" x14ac:dyDescent="0.2">
      <c r="A895" s="20" t="s">
        <v>133</v>
      </c>
      <c r="B895" s="140" t="s">
        <v>616</v>
      </c>
      <c r="C895" s="131">
        <f>[1]!FAMEData($B$5&amp;B895,$B$3,$C$3, 0,"annual", "Across", "No Heading", "Normal")</f>
        <v>182.27689390897299</v>
      </c>
      <c r="D895" s="200">
        <v>158.001123399677</v>
      </c>
      <c r="E895" s="201">
        <v>143.02006378826101</v>
      </c>
      <c r="F895" s="201">
        <v>163.834893057252</v>
      </c>
      <c r="G895" s="201">
        <v>183.040460652478</v>
      </c>
      <c r="H895" s="201">
        <v>208.54602410687301</v>
      </c>
      <c r="I895" s="201">
        <v>184.338409198275</v>
      </c>
      <c r="J895" s="201">
        <v>181.85034017241301</v>
      </c>
      <c r="K895" s="201">
        <v>179.987219068965</v>
      </c>
      <c r="L895" s="201">
        <v>176.09631672413701</v>
      </c>
      <c r="M895" s="201">
        <v>173.50669093965499</v>
      </c>
      <c r="N895" s="201"/>
      <c r="O895" s="201"/>
      <c r="P895" s="201"/>
      <c r="Q895" s="201"/>
      <c r="R895" s="201"/>
      <c r="S895" s="205"/>
      <c r="T895" s="205"/>
      <c r="U895" s="205"/>
    </row>
    <row r="896" spans="1:21" x14ac:dyDescent="0.2">
      <c r="A896" s="20" t="s">
        <v>134</v>
      </c>
      <c r="B896" s="140" t="s">
        <v>617</v>
      </c>
      <c r="C896" s="131">
        <f>[1]!FAMEData($B$5&amp;B896,$B$3,$C$3, 0,"annual", "Across", "No Heading", "Normal")</f>
        <v>189.144106091027</v>
      </c>
      <c r="D896" s="200">
        <v>187.31287660032299</v>
      </c>
      <c r="E896" s="201">
        <v>186.221570011739</v>
      </c>
      <c r="F896" s="201">
        <v>226.390034042748</v>
      </c>
      <c r="G896" s="201">
        <v>226.26447304752199</v>
      </c>
      <c r="H896" s="201">
        <v>255.716719793127</v>
      </c>
      <c r="I896" s="201">
        <v>224.214590801725</v>
      </c>
      <c r="J896" s="201">
        <v>219.40965982758701</v>
      </c>
      <c r="K896" s="201">
        <v>215.41678093103499</v>
      </c>
      <c r="L896" s="201">
        <v>209.06768327586201</v>
      </c>
      <c r="M896" s="201">
        <v>204.34030906034499</v>
      </c>
      <c r="N896" s="201"/>
      <c r="O896" s="201"/>
      <c r="P896" s="201"/>
      <c r="Q896" s="201"/>
      <c r="R896" s="201"/>
      <c r="S896" s="205"/>
      <c r="T896" s="205"/>
      <c r="U896" s="205"/>
    </row>
    <row r="897" spans="1:21" x14ac:dyDescent="0.2">
      <c r="A897" s="23"/>
      <c r="D897" s="203"/>
      <c r="E897" s="201"/>
      <c r="F897" s="201"/>
      <c r="G897" s="201"/>
      <c r="H897" s="201"/>
      <c r="I897" s="201"/>
      <c r="J897" s="201"/>
      <c r="K897" s="201"/>
      <c r="L897" s="201"/>
      <c r="M897" s="232"/>
      <c r="N897" s="232"/>
      <c r="O897" s="201"/>
      <c r="P897" s="201"/>
      <c r="Q897" s="201"/>
      <c r="R897" s="201"/>
      <c r="S897" s="205"/>
      <c r="T897" s="205"/>
      <c r="U897" s="205"/>
    </row>
    <row r="898" spans="1:21" x14ac:dyDescent="0.2">
      <c r="A898" s="23" t="s">
        <v>0</v>
      </c>
      <c r="B898" s="140" t="s">
        <v>618</v>
      </c>
      <c r="C898" s="131">
        <f>[1]!FAMEData($B$5&amp;B898,$B$3,$C$3, 0,"annual", "Across", "No Heading", "Normal")</f>
        <v>6448.1626460112302</v>
      </c>
      <c r="D898" s="200">
        <v>5973.8467343370103</v>
      </c>
      <c r="E898" s="201">
        <v>5359.0213110201103</v>
      </c>
      <c r="F898" s="201">
        <v>4424.8913773103704</v>
      </c>
      <c r="G898" s="201">
        <v>3400.0817463915901</v>
      </c>
      <c r="H898" s="201">
        <v>3385.4883057401598</v>
      </c>
      <c r="I898" s="201">
        <v>3274.41764894369</v>
      </c>
      <c r="J898" s="201">
        <v>3187.0582737151699</v>
      </c>
      <c r="K898" s="201">
        <v>3072.0544138977298</v>
      </c>
      <c r="L898" s="201">
        <v>2958.3404980594</v>
      </c>
      <c r="M898" s="201">
        <v>2853.0497450073999</v>
      </c>
      <c r="N898" s="201"/>
      <c r="O898" s="201"/>
      <c r="P898" s="201"/>
      <c r="Q898" s="201"/>
      <c r="R898" s="201"/>
      <c r="S898" s="205"/>
      <c r="T898" s="205"/>
      <c r="U898" s="205"/>
    </row>
    <row r="899" spans="1:21" x14ac:dyDescent="0.2">
      <c r="A899" s="20" t="s">
        <v>36</v>
      </c>
      <c r="D899" s="203">
        <f t="shared" ref="D899" si="1665">(D898/C898-1)*100</f>
        <v>-7.355830454550139</v>
      </c>
      <c r="E899" s="204">
        <f t="shared" ref="E899" si="1666">(E898/D898-1)*100</f>
        <v>-10.291951746651806</v>
      </c>
      <c r="F899" s="204">
        <f t="shared" ref="F899" si="1667">(F898/E898-1)*100</f>
        <v>-17.430980014743113</v>
      </c>
      <c r="G899" s="204">
        <f t="shared" ref="G899" si="1668">(G898/F898-1)*100</f>
        <v>-23.160108204547647</v>
      </c>
      <c r="H899" s="204">
        <f t="shared" ref="H899" si="1669">(H898/G898-1)*100</f>
        <v>-0.42920852320441627</v>
      </c>
      <c r="I899" s="204">
        <f t="shared" ref="I899" si="1670">(I898/H898-1)*100</f>
        <v>-3.2807868988395938</v>
      </c>
      <c r="J899" s="204">
        <f t="shared" ref="J899" si="1671">(J898/I898-1)*100</f>
        <v>-2.6679362437684651</v>
      </c>
      <c r="K899" s="204">
        <f t="shared" ref="K899" si="1672">(K898/J898-1)*100</f>
        <v>-3.6084642934181232</v>
      </c>
      <c r="L899" s="204">
        <f t="shared" ref="L899" si="1673">(L898/K898-1)*100</f>
        <v>-3.701559299337176</v>
      </c>
      <c r="M899" s="204">
        <f t="shared" ref="M899" si="1674">(M898/L898-1)*100</f>
        <v>-3.5591154270804282</v>
      </c>
      <c r="N899" s="204"/>
      <c r="O899" s="201"/>
      <c r="P899" s="201"/>
      <c r="Q899" s="201"/>
      <c r="R899" s="201"/>
      <c r="S899" s="205"/>
      <c r="T899" s="205"/>
      <c r="U899" s="205"/>
    </row>
    <row r="900" spans="1:21" x14ac:dyDescent="0.2">
      <c r="A900" s="20"/>
      <c r="D900" s="203"/>
      <c r="E900" s="201"/>
      <c r="F900" s="201"/>
      <c r="G900" s="201"/>
      <c r="H900" s="201"/>
      <c r="I900" s="201"/>
      <c r="J900" s="201"/>
      <c r="K900" s="201"/>
      <c r="L900" s="201"/>
      <c r="M900" s="232"/>
      <c r="N900" s="232"/>
      <c r="O900" s="201"/>
      <c r="P900" s="201"/>
      <c r="Q900" s="201"/>
      <c r="R900" s="201"/>
      <c r="S900" s="205"/>
      <c r="T900" s="205"/>
      <c r="U900" s="205"/>
    </row>
    <row r="901" spans="1:21" x14ac:dyDescent="0.2">
      <c r="A901" s="20" t="s">
        <v>129</v>
      </c>
      <c r="B901" s="140" t="s">
        <v>619</v>
      </c>
      <c r="C901" s="131">
        <f>[1]!FAMEData($B$5&amp;B901,$B$3,$C$3, 0,"annual", "Across", "No Heading", "Normal")</f>
        <v>796.74000389115895</v>
      </c>
      <c r="D901" s="200">
        <v>722.62006670332698</v>
      </c>
      <c r="E901" s="201">
        <v>636.70221193587599</v>
      </c>
      <c r="F901" s="201">
        <v>499.50640362325998</v>
      </c>
      <c r="G901" s="201">
        <v>283.46571610192302</v>
      </c>
      <c r="H901" s="201">
        <v>299.61401186529503</v>
      </c>
      <c r="I901" s="201">
        <v>299.26052202496902</v>
      </c>
      <c r="J901" s="201">
        <v>295.89707523098002</v>
      </c>
      <c r="K901" s="201">
        <v>280.46775165526202</v>
      </c>
      <c r="L901" s="201">
        <v>265.94091067060299</v>
      </c>
      <c r="M901" s="201">
        <v>258.20522941456801</v>
      </c>
      <c r="N901" s="201"/>
      <c r="O901" s="201"/>
      <c r="P901" s="201"/>
      <c r="Q901" s="201"/>
      <c r="R901" s="201"/>
      <c r="S901" s="205"/>
      <c r="T901" s="205"/>
      <c r="U901" s="205"/>
    </row>
    <row r="902" spans="1:21" x14ac:dyDescent="0.2">
      <c r="A902" s="49" t="s">
        <v>36</v>
      </c>
      <c r="D902" s="203">
        <f t="shared" ref="D902" si="1675">(D901/C901-1)*100</f>
        <v>-9.3029014265433201</v>
      </c>
      <c r="E902" s="204">
        <f t="shared" ref="E902" si="1676">(E901/D901-1)*100</f>
        <v>-11.88976873551516</v>
      </c>
      <c r="F902" s="204">
        <f t="shared" ref="F902" si="1677">(F901/E901-1)*100</f>
        <v>-21.54787681598841</v>
      </c>
      <c r="G902" s="204">
        <f t="shared" ref="G902" si="1678">(G901/F901-1)*100</f>
        <v>-43.250834414583437</v>
      </c>
      <c r="H902" s="204">
        <f t="shared" ref="H902" si="1679">(H901/G901-1)*100</f>
        <v>5.6967367995802709</v>
      </c>
      <c r="I902" s="204">
        <f t="shared" ref="I902" si="1680">(I901/H901-1)*100</f>
        <v>-0.11798174528797611</v>
      </c>
      <c r="J902" s="204">
        <f t="shared" ref="J902" si="1681">(J901/I901-1)*100</f>
        <v>-1.1239193099143119</v>
      </c>
      <c r="K902" s="204">
        <f t="shared" ref="K902" si="1682">(K901/J901-1)*100</f>
        <v>-5.2144224689188778</v>
      </c>
      <c r="L902" s="204">
        <f t="shared" ref="L902" si="1683">(L901/K901-1)*100</f>
        <v>-5.1795049159572333</v>
      </c>
      <c r="M902" s="204">
        <f t="shared" ref="M902" si="1684">(M901/L901-1)*100</f>
        <v>-2.9087970092786741</v>
      </c>
      <c r="N902" s="204"/>
      <c r="O902" s="201"/>
      <c r="P902" s="201"/>
      <c r="Q902" s="201"/>
      <c r="R902" s="201"/>
      <c r="S902" s="205"/>
      <c r="T902" s="205"/>
      <c r="U902" s="205"/>
    </row>
    <row r="903" spans="1:21" x14ac:dyDescent="0.2">
      <c r="A903" s="20" t="s">
        <v>130</v>
      </c>
      <c r="B903" s="140" t="s">
        <v>620</v>
      </c>
      <c r="C903" s="131">
        <f>[1]!FAMEData($B$5&amp;B903,$B$3,$C$3, 0,"annual", "Across", "No Heading", "Normal")</f>
        <v>2157.8159673846299</v>
      </c>
      <c r="D903" s="200">
        <v>2091.9580923563399</v>
      </c>
      <c r="E903" s="201">
        <v>1744.6832501280301</v>
      </c>
      <c r="F903" s="201">
        <v>1443.0184993560899</v>
      </c>
      <c r="G903" s="201">
        <v>1113.93875656666</v>
      </c>
      <c r="H903" s="201">
        <v>1142.96848774676</v>
      </c>
      <c r="I903" s="201">
        <v>1122.9308554615</v>
      </c>
      <c r="J903" s="201">
        <v>1069.9499804862501</v>
      </c>
      <c r="K903" s="201">
        <v>1009.22769643801</v>
      </c>
      <c r="L903" s="201">
        <v>952.19865602779203</v>
      </c>
      <c r="M903" s="201">
        <v>923.55635637313901</v>
      </c>
      <c r="N903" s="201"/>
      <c r="O903" s="201"/>
      <c r="P903" s="201"/>
      <c r="Q903" s="201"/>
      <c r="R903" s="201"/>
      <c r="S903" s="205"/>
      <c r="T903" s="205"/>
      <c r="U903" s="205"/>
    </row>
    <row r="904" spans="1:21" x14ac:dyDescent="0.2">
      <c r="A904" s="49" t="s">
        <v>36</v>
      </c>
      <c r="D904" s="203">
        <f t="shared" ref="D904" si="1685">(D903/C903-1)*100</f>
        <v>-3.052061715351595</v>
      </c>
      <c r="E904" s="204">
        <f t="shared" ref="E904" si="1686">(E903/D903-1)*100</f>
        <v>-16.600468407908998</v>
      </c>
      <c r="F904" s="204">
        <f t="shared" ref="F904" si="1687">(F903/E903-1)*100</f>
        <v>-17.290516817296385</v>
      </c>
      <c r="G904" s="204">
        <f t="shared" ref="G904" si="1688">(G903/F903-1)*100</f>
        <v>-22.804956619494021</v>
      </c>
      <c r="H904" s="204">
        <f t="shared" ref="H904" si="1689">(H903/G903-1)*100</f>
        <v>2.6060437352565469</v>
      </c>
      <c r="I904" s="204">
        <f t="shared" ref="I904" si="1690">(I903/H903-1)*100</f>
        <v>-1.7531220239292988</v>
      </c>
      <c r="J904" s="204">
        <f t="shared" ref="J904" si="1691">(J903/I903-1)*100</f>
        <v>-4.7180888046286622</v>
      </c>
      <c r="K904" s="204">
        <f t="shared" ref="K904" si="1692">(K903/J903-1)*100</f>
        <v>-5.6752451194628906</v>
      </c>
      <c r="L904" s="204">
        <f t="shared" ref="L904" si="1693">(L903/K903-1)*100</f>
        <v>-5.6507605381320269</v>
      </c>
      <c r="M904" s="204">
        <f t="shared" ref="M904" si="1694">(M903/L903-1)*100</f>
        <v>-3.0080172318387555</v>
      </c>
      <c r="N904" s="204"/>
      <c r="O904" s="201"/>
      <c r="P904" s="201"/>
      <c r="Q904" s="201"/>
      <c r="R904" s="201"/>
      <c r="S904" s="205"/>
      <c r="T904" s="205"/>
      <c r="U904" s="205"/>
    </row>
    <row r="905" spans="1:21" x14ac:dyDescent="0.2">
      <c r="A905" s="20" t="s">
        <v>131</v>
      </c>
      <c r="B905" s="140" t="s">
        <v>621</v>
      </c>
      <c r="C905" s="131">
        <f>[1]!FAMEData($B$5&amp;B905,$B$3,$C$3, 0,"annual", "Across", "No Heading", "Normal")</f>
        <v>306.27614413687598</v>
      </c>
      <c r="D905" s="200">
        <v>326.50906695078402</v>
      </c>
      <c r="E905" s="201">
        <v>427.15951537485398</v>
      </c>
      <c r="F905" s="201">
        <v>334.91808672057698</v>
      </c>
      <c r="G905" s="201">
        <v>397.57651555509301</v>
      </c>
      <c r="H905" s="201">
        <v>393.79606699077198</v>
      </c>
      <c r="I905" s="201">
        <v>389.80420727431101</v>
      </c>
      <c r="J905" s="201">
        <v>391.90419548448398</v>
      </c>
      <c r="K905" s="201">
        <v>392.68548573535202</v>
      </c>
      <c r="L905" s="201">
        <v>392.812130978119</v>
      </c>
      <c r="M905" s="201">
        <v>397.849671123939</v>
      </c>
      <c r="N905" s="201"/>
      <c r="O905" s="201"/>
      <c r="P905" s="201"/>
      <c r="Q905" s="201"/>
      <c r="R905" s="201"/>
      <c r="S905" s="205"/>
      <c r="T905" s="205"/>
      <c r="U905" s="205"/>
    </row>
    <row r="906" spans="1:21" x14ac:dyDescent="0.2">
      <c r="A906" s="49" t="s">
        <v>36</v>
      </c>
      <c r="D906" s="203">
        <f t="shared" ref="D906" si="1695">(D905/C905-1)*100</f>
        <v>6.6061047199503342</v>
      </c>
      <c r="E906" s="204">
        <f t="shared" ref="E906" si="1696">(E905/D905-1)*100</f>
        <v>30.826233820710836</v>
      </c>
      <c r="F906" s="204">
        <f t="shared" ref="F906" si="1697">(F905/E905-1)*100</f>
        <v>-21.594141142643288</v>
      </c>
      <c r="G906" s="204">
        <f t="shared" ref="G906" si="1698">(G905/F905-1)*100</f>
        <v>18.708583178666039</v>
      </c>
      <c r="H906" s="204">
        <f t="shared" ref="H906" si="1699">(H905/G905-1)*100</f>
        <v>-0.95087320714675183</v>
      </c>
      <c r="I906" s="204">
        <f t="shared" ref="I906" si="1700">(I905/H905-1)*100</f>
        <v>-1.0136870454205194</v>
      </c>
      <c r="J906" s="204">
        <f t="shared" ref="J906" si="1701">(J905/I905-1)*100</f>
        <v>0.53872897495310657</v>
      </c>
      <c r="K906" s="204">
        <f t="shared" ref="K906" si="1702">(K905/J905-1)*100</f>
        <v>0.1993574602849435</v>
      </c>
      <c r="L906" s="204">
        <f t="shared" ref="L906" si="1703">(L905/K905-1)*100</f>
        <v>3.2251062839727673E-2</v>
      </c>
      <c r="M906" s="204">
        <f t="shared" ref="M906" si="1704">(M905/L905-1)*100</f>
        <v>1.2824298814999135</v>
      </c>
      <c r="N906" s="204"/>
      <c r="O906" s="201"/>
      <c r="P906" s="201"/>
      <c r="Q906" s="201"/>
      <c r="R906" s="201"/>
      <c r="S906" s="205"/>
      <c r="T906" s="205"/>
      <c r="U906" s="205"/>
    </row>
    <row r="907" spans="1:21" x14ac:dyDescent="0.2">
      <c r="A907" s="20" t="s">
        <v>132</v>
      </c>
      <c r="B907" s="140" t="s">
        <v>633</v>
      </c>
      <c r="C907" s="131">
        <f>[1]!FAMEData($B$5&amp;B907,$B$3,$C$3, 0,"annual", "Across", "No Heading", "Normal")</f>
        <v>519.79388458733501</v>
      </c>
      <c r="D907" s="200">
        <v>496.01377398955202</v>
      </c>
      <c r="E907" s="201">
        <v>497.13524156587499</v>
      </c>
      <c r="F907" s="201">
        <v>466.01459495120298</v>
      </c>
      <c r="G907" s="201">
        <v>365.87907126254601</v>
      </c>
      <c r="H907" s="201">
        <v>363.72309317187302</v>
      </c>
      <c r="I907" s="201">
        <v>353.70436717028701</v>
      </c>
      <c r="J907" s="201">
        <v>338.10584522147798</v>
      </c>
      <c r="K907" s="201">
        <v>321.219266680641</v>
      </c>
      <c r="L907" s="201">
        <v>305.29906292301098</v>
      </c>
      <c r="M907" s="201">
        <v>297.12718000852601</v>
      </c>
      <c r="N907" s="201"/>
      <c r="O907" s="201"/>
      <c r="P907" s="201"/>
      <c r="Q907" s="201"/>
      <c r="R907" s="201"/>
      <c r="S907" s="205"/>
      <c r="T907" s="205"/>
      <c r="U907" s="205"/>
    </row>
    <row r="908" spans="1:21" x14ac:dyDescent="0.2">
      <c r="A908" s="49" t="s">
        <v>36</v>
      </c>
      <c r="D908" s="203">
        <f t="shared" ref="D908" si="1705">(D907/C907-1)*100</f>
        <v>-4.5749115760879029</v>
      </c>
      <c r="E908" s="204">
        <f t="shared" ref="E908" si="1706">(E907/D907-1)*100</f>
        <v>0.22609605521692888</v>
      </c>
      <c r="F908" s="204">
        <f t="shared" ref="F908" si="1707">(F907/E907-1)*100</f>
        <v>-6.2599960760472921</v>
      </c>
      <c r="G908" s="204">
        <f t="shared" ref="G908" si="1708">(G907/F907-1)*100</f>
        <v>-21.48763681943101</v>
      </c>
      <c r="H908" s="204">
        <f t="shared" ref="H908" si="1709">(H907/G907-1)*100</f>
        <v>-0.58925974728024633</v>
      </c>
      <c r="I908" s="204">
        <f t="shared" ref="I908" si="1710">(I907/H907-1)*100</f>
        <v>-2.7544926867900998</v>
      </c>
      <c r="J908" s="204">
        <f t="shared" ref="J908" si="1711">(J907/I907-1)*100</f>
        <v>-4.410045053613743</v>
      </c>
      <c r="K908" s="204">
        <f t="shared" ref="K908" si="1712">(K907/J907-1)*100</f>
        <v>-4.9944651296328075</v>
      </c>
      <c r="L908" s="204">
        <f t="shared" ref="L908" si="1713">(L907/K907-1)*100</f>
        <v>-4.9561795972400402</v>
      </c>
      <c r="M908" s="204">
        <f t="shared" ref="M908" si="1714">(M907/L907-1)*100</f>
        <v>-2.6766812961183994</v>
      </c>
      <c r="N908" s="204"/>
      <c r="O908" s="201"/>
      <c r="P908" s="201"/>
      <c r="Q908" s="201"/>
      <c r="R908" s="201"/>
      <c r="S908" s="205"/>
      <c r="T908" s="205"/>
      <c r="U908" s="205"/>
    </row>
    <row r="909" spans="1:21" x14ac:dyDescent="0.2">
      <c r="A909" s="20" t="s">
        <v>133</v>
      </c>
      <c r="B909" s="140" t="s">
        <v>622</v>
      </c>
      <c r="C909" s="131">
        <f>[1]!FAMEData($B$5&amp;B909,$B$3,$C$3, 0,"annual", "Across", "No Heading", "Normal")</f>
        <v>1309.1082470384999</v>
      </c>
      <c r="D909" s="200">
        <v>1069.1962999607599</v>
      </c>
      <c r="E909" s="201">
        <v>891.95576686240497</v>
      </c>
      <c r="F909" s="201">
        <v>705.94548546762201</v>
      </c>
      <c r="G909" s="201">
        <v>554.17377288062005</v>
      </c>
      <c r="H909" s="201">
        <v>530.10762826810105</v>
      </c>
      <c r="I909" s="201">
        <v>501.36468684368498</v>
      </c>
      <c r="J909" s="201">
        <v>495.62607878416901</v>
      </c>
      <c r="K909" s="201">
        <v>487.43126400686901</v>
      </c>
      <c r="L909" s="201">
        <v>477.4879090627</v>
      </c>
      <c r="M909" s="201">
        <v>449.30070439381399</v>
      </c>
      <c r="N909" s="201"/>
      <c r="O909" s="201"/>
      <c r="P909" s="201"/>
      <c r="Q909" s="201"/>
      <c r="R909" s="201"/>
      <c r="S909" s="205"/>
      <c r="T909" s="205"/>
      <c r="U909" s="205"/>
    </row>
    <row r="910" spans="1:21" x14ac:dyDescent="0.2">
      <c r="A910" s="49" t="s">
        <v>36</v>
      </c>
      <c r="D910" s="203">
        <f t="shared" ref="D910" si="1715">(D909/C909-1)*100</f>
        <v>-18.326364349203004</v>
      </c>
      <c r="E910" s="204">
        <f t="shared" ref="E910" si="1716">(E909/D909-1)*100</f>
        <v>-16.576987135557776</v>
      </c>
      <c r="F910" s="204">
        <f t="shared" ref="F910" si="1717">(F909/E909-1)*100</f>
        <v>-20.854204693255529</v>
      </c>
      <c r="G910" s="204">
        <f t="shared" ref="G910" si="1718">(G909/F909-1)*100</f>
        <v>-21.499069788153335</v>
      </c>
      <c r="H910" s="204">
        <f t="shared" ref="H910" si="1719">(H909/G909-1)*100</f>
        <v>-4.3427072500060948</v>
      </c>
      <c r="I910" s="204">
        <f t="shared" ref="I910" si="1720">(I909/H909-1)*100</f>
        <v>-5.4220954183061387</v>
      </c>
      <c r="J910" s="204">
        <f t="shared" ref="J910" si="1721">(J909/I909-1)*100</f>
        <v>-1.1445975773928252</v>
      </c>
      <c r="K910" s="204">
        <f t="shared" ref="K910" si="1722">(K909/J909-1)*100</f>
        <v>-1.6534268732191992</v>
      </c>
      <c r="L910" s="204">
        <f t="shared" ref="L910" si="1723">(L909/K909-1)*100</f>
        <v>-2.0399501793198271</v>
      </c>
      <c r="M910" s="204">
        <f t="shared" ref="M910" si="1724">(M909/L909-1)*100</f>
        <v>-5.9032289894454077</v>
      </c>
      <c r="N910" s="204"/>
      <c r="O910" s="201"/>
      <c r="P910" s="201"/>
      <c r="Q910" s="201"/>
      <c r="R910" s="201"/>
      <c r="S910" s="205"/>
      <c r="T910" s="205"/>
      <c r="U910" s="205"/>
    </row>
    <row r="911" spans="1:21" x14ac:dyDescent="0.2">
      <c r="A911" s="20" t="s">
        <v>134</v>
      </c>
      <c r="B911" s="140" t="s">
        <v>634</v>
      </c>
      <c r="C911" s="131">
        <f>[1]!FAMEData($B$5&amp;B911,$B$3,$C$3, 0,"annual", "Across", "No Heading", "Normal")</f>
        <v>1358.4283989727301</v>
      </c>
      <c r="D911" s="200">
        <v>1267.54943437624</v>
      </c>
      <c r="E911" s="201">
        <v>1161.38532515307</v>
      </c>
      <c r="F911" s="201">
        <v>975.48830719162299</v>
      </c>
      <c r="G911" s="201">
        <v>685.03890478977905</v>
      </c>
      <c r="H911" s="201">
        <v>655.27901769735399</v>
      </c>
      <c r="I911" s="201">
        <v>607.35301016894198</v>
      </c>
      <c r="J911" s="201">
        <v>595.57509850781003</v>
      </c>
      <c r="K911" s="201">
        <v>581.02294938159605</v>
      </c>
      <c r="L911" s="201">
        <v>564.60182839717697</v>
      </c>
      <c r="M911" s="201">
        <v>527.01060369341405</v>
      </c>
      <c r="N911" s="201"/>
      <c r="O911" s="201"/>
      <c r="P911" s="201"/>
      <c r="Q911" s="201"/>
      <c r="R911" s="201"/>
      <c r="S911" s="205"/>
      <c r="T911" s="205"/>
      <c r="U911" s="205"/>
    </row>
    <row r="912" spans="1:21" x14ac:dyDescent="0.2">
      <c r="A912" s="49" t="s">
        <v>36</v>
      </c>
      <c r="D912" s="203">
        <f t="shared" ref="D912" si="1725">(D911/C911-1)*100</f>
        <v>-6.6900077078199001</v>
      </c>
      <c r="E912" s="204">
        <f t="shared" ref="E912" si="1726">(E911/D911-1)*100</f>
        <v>-8.3755399469223271</v>
      </c>
      <c r="F912" s="204">
        <f t="shared" ref="F912" si="1727">(F911/E911-1)*100</f>
        <v>-16.006489313694907</v>
      </c>
      <c r="G912" s="204">
        <f t="shared" ref="G912" si="1728">(G911/F911-1)*100</f>
        <v>-29.774770262293735</v>
      </c>
      <c r="H912" s="204">
        <f t="shared" ref="H912" si="1729">(H911/G911-1)*100</f>
        <v>-4.3442623308463935</v>
      </c>
      <c r="I912" s="204">
        <f t="shared" ref="I912" si="1730">(I911/H911-1)*100</f>
        <v>-7.3138321591348472</v>
      </c>
      <c r="J912" s="204">
        <f t="shared" ref="J912" si="1731">(J911/I911-1)*100</f>
        <v>-1.9392201016433241</v>
      </c>
      <c r="K912" s="204">
        <f t="shared" ref="K912" si="1732">(K911/J911-1)*100</f>
        <v>-2.4433776970652077</v>
      </c>
      <c r="L912" s="204">
        <f t="shared" ref="L912" si="1733">(L911/K911-1)*100</f>
        <v>-2.8262430945105832</v>
      </c>
      <c r="M912" s="204">
        <f t="shared" ref="M912" si="1734">(M911/L911-1)*100</f>
        <v>-6.6580061935822883</v>
      </c>
      <c r="N912" s="204"/>
      <c r="O912" s="201"/>
      <c r="P912" s="201"/>
      <c r="Q912" s="201"/>
      <c r="R912" s="201"/>
      <c r="S912" s="205"/>
      <c r="T912" s="205"/>
      <c r="U912" s="205"/>
    </row>
    <row r="913" spans="1:21" x14ac:dyDescent="0.2">
      <c r="D913" s="203"/>
      <c r="E913" s="201"/>
      <c r="F913" s="201"/>
      <c r="G913" s="201"/>
      <c r="H913" s="201"/>
      <c r="I913" s="201"/>
      <c r="J913" s="201"/>
      <c r="K913" s="201"/>
      <c r="L913" s="201"/>
      <c r="M913" s="232"/>
      <c r="N913" s="232"/>
      <c r="O913" s="201"/>
      <c r="P913" s="201"/>
      <c r="Q913" s="201"/>
      <c r="R913" s="201"/>
      <c r="S913" s="205"/>
      <c r="T913" s="205"/>
      <c r="U913" s="205"/>
    </row>
    <row r="914" spans="1:21" x14ac:dyDescent="0.2">
      <c r="A914" s="20" t="s">
        <v>51</v>
      </c>
      <c r="B914" s="140" t="s">
        <v>628</v>
      </c>
      <c r="C914" s="131">
        <f>[1]!FAMEData($B$5&amp;B914,$B$3,$C$3, 0,"annual", "Across", "No Heading", "Normal")</f>
        <v>3780.6260000000002</v>
      </c>
      <c r="D914" s="200">
        <v>3637.1010000000001</v>
      </c>
      <c r="E914" s="201">
        <v>3305.6802190046401</v>
      </c>
      <c r="F914" s="201">
        <v>2743.4575846511302</v>
      </c>
      <c r="G914" s="201">
        <v>2160.8600594862201</v>
      </c>
      <c r="H914" s="201">
        <v>2200.1016597746998</v>
      </c>
      <c r="I914" s="201">
        <v>2165.6999519310598</v>
      </c>
      <c r="J914" s="201">
        <v>2095.8570964231999</v>
      </c>
      <c r="K914" s="201">
        <v>2003.6002005092701</v>
      </c>
      <c r="L914" s="201">
        <v>1916.2507605995199</v>
      </c>
      <c r="M914" s="201">
        <v>1876.73843692017</v>
      </c>
      <c r="N914" s="201"/>
      <c r="O914" s="201"/>
      <c r="P914" s="201"/>
      <c r="Q914" s="201"/>
      <c r="R914" s="201"/>
      <c r="S914" s="205"/>
      <c r="T914" s="205"/>
      <c r="U914" s="205"/>
    </row>
    <row r="915" spans="1:21" x14ac:dyDescent="0.2">
      <c r="A915" s="49" t="s">
        <v>36</v>
      </c>
      <c r="D915" s="203">
        <f t="shared" ref="D915" si="1735">(D914/C914-1)*100</f>
        <v>-3.7963289677423795</v>
      </c>
      <c r="E915" s="204">
        <f t="shared" ref="E915" si="1736">(E914/D914-1)*100</f>
        <v>-9.1122237462022646</v>
      </c>
      <c r="F915" s="204">
        <f t="shared" ref="F915" si="1737">(F914/E914-1)*100</f>
        <v>-17.007774409673495</v>
      </c>
      <c r="G915" s="204">
        <f t="shared" ref="G915" si="1738">(G914/F914-1)*100</f>
        <v>-21.235886001095061</v>
      </c>
      <c r="H915" s="204">
        <f t="shared" ref="H915" si="1739">(H914/G914-1)*100</f>
        <v>1.8160176600149791</v>
      </c>
      <c r="I915" s="204">
        <f t="shared" ref="I915" si="1740">(I914/H914-1)*100</f>
        <v>-1.5636417385896162</v>
      </c>
      <c r="J915" s="204">
        <f t="shared" ref="J915" si="1741">(J914/I914-1)*100</f>
        <v>-3.2249553058162128</v>
      </c>
      <c r="K915" s="204">
        <f t="shared" ref="K915" si="1742">(K914/J914-1)*100</f>
        <v>-4.4018695774333043</v>
      </c>
      <c r="L915" s="204">
        <f t="shared" ref="L915" si="1743">(L914/K914-1)*100</f>
        <v>-4.3596242347923475</v>
      </c>
      <c r="M915" s="204">
        <f t="shared" ref="M915" si="1744">(M914/L914-1)*100</f>
        <v>-2.0619599737034422</v>
      </c>
      <c r="N915" s="204"/>
      <c r="O915" s="201"/>
      <c r="P915" s="201"/>
      <c r="Q915" s="201"/>
      <c r="R915" s="201"/>
      <c r="S915" s="205"/>
      <c r="T915" s="205"/>
      <c r="U915" s="205"/>
    </row>
    <row r="916" spans="1:21" x14ac:dyDescent="0.2">
      <c r="A916" s="20" t="s">
        <v>52</v>
      </c>
      <c r="B916" s="140" t="s">
        <v>627</v>
      </c>
      <c r="C916" s="131">
        <f>[1]!FAMEData($B$5&amp;B916,$B$3,$C$3, 0,"annual", "Across", "No Heading", "Normal")</f>
        <v>2667.53664601123</v>
      </c>
      <c r="D916" s="200">
        <v>2336.7457343370102</v>
      </c>
      <c r="E916" s="201">
        <v>2053.3410920154702</v>
      </c>
      <c r="F916" s="201">
        <v>1681.43379265924</v>
      </c>
      <c r="G916" s="201">
        <v>1239.22168690536</v>
      </c>
      <c r="H916" s="201">
        <v>1185.38664596546</v>
      </c>
      <c r="I916" s="201">
        <v>1108.71769701263</v>
      </c>
      <c r="J916" s="201">
        <v>1091.20117729198</v>
      </c>
      <c r="K916" s="201">
        <v>1068.4542133884599</v>
      </c>
      <c r="L916" s="201">
        <v>1042.0897374598801</v>
      </c>
      <c r="M916" s="201">
        <v>976.31130808722799</v>
      </c>
      <c r="N916" s="201"/>
      <c r="O916" s="201"/>
      <c r="P916" s="201"/>
      <c r="Q916" s="201"/>
      <c r="R916" s="201"/>
      <c r="S916" s="205"/>
      <c r="T916" s="205"/>
      <c r="U916" s="205"/>
    </row>
    <row r="917" spans="1:21" x14ac:dyDescent="0.2">
      <c r="A917" s="49" t="s">
        <v>36</v>
      </c>
      <c r="D917" s="203">
        <f t="shared" ref="D917" si="1745">(D916/C916-1)*100</f>
        <v>-12.400613583654108</v>
      </c>
      <c r="E917" s="204">
        <f t="shared" ref="E917" si="1746">(E916/D916-1)*100</f>
        <v>-12.128176299076399</v>
      </c>
      <c r="F917" s="204">
        <f t="shared" ref="F917" si="1747">(F916/E916-1)*100</f>
        <v>-18.1123000363852</v>
      </c>
      <c r="G917" s="204">
        <f t="shared" ref="G917" si="1748">(G916/F916-1)*100</f>
        <v>-26.299703722173195</v>
      </c>
      <c r="H917" s="204">
        <f t="shared" ref="H917" si="1749">(H916/G916-1)*100</f>
        <v>-4.3442623308456829</v>
      </c>
      <c r="I917" s="204">
        <f t="shared" ref="I917" si="1750">(I916/H916-1)*100</f>
        <v>-6.4678431475314602</v>
      </c>
      <c r="J917" s="204">
        <f t="shared" ref="J917" si="1751">(J916/I916-1)*100</f>
        <v>-1.5798899726997329</v>
      </c>
      <c r="K917" s="204">
        <f t="shared" ref="K917" si="1752">(K916/J916-1)*100</f>
        <v>-2.0845802201176933</v>
      </c>
      <c r="L917" s="204">
        <f t="shared" ref="L917" si="1753">(L916/K916-1)*100</f>
        <v>-2.4675344622366535</v>
      </c>
      <c r="M917" s="204">
        <f t="shared" ref="M917" si="1754">(M916/L916-1)*100</f>
        <v>-6.3121655466052973</v>
      </c>
      <c r="N917" s="204"/>
      <c r="O917" s="201"/>
      <c r="P917" s="201"/>
      <c r="Q917" s="201"/>
      <c r="R917" s="201"/>
      <c r="S917" s="205"/>
      <c r="T917" s="205"/>
      <c r="U917" s="205"/>
    </row>
    <row r="918" spans="1:21" x14ac:dyDescent="0.2">
      <c r="A918" s="23"/>
      <c r="D918" s="203"/>
      <c r="E918" s="201"/>
      <c r="F918" s="201"/>
      <c r="G918" s="201"/>
      <c r="H918" s="201"/>
      <c r="I918" s="201"/>
      <c r="J918" s="201"/>
      <c r="K918" s="201"/>
      <c r="L918" s="201"/>
      <c r="M918" s="232"/>
      <c r="N918" s="232"/>
      <c r="O918" s="201"/>
      <c r="P918" s="201"/>
      <c r="Q918" s="201"/>
      <c r="R918" s="201"/>
      <c r="S918" s="205"/>
      <c r="T918" s="205"/>
      <c r="U918" s="205"/>
    </row>
    <row r="919" spans="1:21" x14ac:dyDescent="0.2">
      <c r="A919" s="23" t="s">
        <v>1</v>
      </c>
      <c r="C919" s="125">
        <f>SUM(C921:C923)</f>
        <v>7084.1939999999995</v>
      </c>
      <c r="D919" s="201">
        <f t="shared" ref="D919:H919" si="1755">SUM(D921:D923)</f>
        <v>6745.3086666666668</v>
      </c>
      <c r="E919" s="201">
        <f t="shared" si="1755"/>
        <v>5576.4187658773299</v>
      </c>
      <c r="F919" s="201">
        <f t="shared" si="1755"/>
        <v>5171.2025397939333</v>
      </c>
      <c r="G919" s="201">
        <f t="shared" si="1755"/>
        <v>4431.5457986142901</v>
      </c>
      <c r="H919" s="201">
        <f t="shared" si="1755"/>
        <v>3426.6822429906542</v>
      </c>
      <c r="I919" s="201">
        <f t="shared" ref="I919:M919" si="1756">SUM(I921:I923)</f>
        <v>3422.5171624713957</v>
      </c>
      <c r="J919" s="201">
        <f t="shared" si="1756"/>
        <v>3420</v>
      </c>
      <c r="K919" s="201">
        <f t="shared" si="1756"/>
        <v>3385.1071428571427</v>
      </c>
      <c r="L919" s="201">
        <f t="shared" si="1756"/>
        <v>3256.2702702702704</v>
      </c>
      <c r="M919" s="201">
        <f t="shared" si="1756"/>
        <v>3146.4419314420802</v>
      </c>
      <c r="N919" s="201"/>
      <c r="O919" s="201"/>
      <c r="P919" s="201"/>
      <c r="Q919" s="201"/>
      <c r="R919" s="201"/>
      <c r="S919" s="205"/>
      <c r="T919" s="205"/>
      <c r="U919" s="205"/>
    </row>
    <row r="920" spans="1:21" x14ac:dyDescent="0.2">
      <c r="A920" s="23"/>
      <c r="C920" s="131"/>
      <c r="D920" s="200">
        <f t="shared" ref="D920" si="1757">(D919/C919-1)*100</f>
        <v>-4.7836822838749571</v>
      </c>
      <c r="E920" s="204">
        <f t="shared" ref="E920" si="1758">(E919/D919-1)*100</f>
        <v>-17.328931240250689</v>
      </c>
      <c r="F920" s="204">
        <f t="shared" ref="F920" si="1759">(F919/E919-1)*100</f>
        <v>-7.2666032286340387</v>
      </c>
      <c r="G920" s="204">
        <f t="shared" ref="G920" si="1760">(G919/F919-1)*100</f>
        <v>-14.303379832597262</v>
      </c>
      <c r="H920" s="204">
        <f t="shared" ref="H920" si="1761">(H919/G919-1)*100</f>
        <v>-22.675237970864448</v>
      </c>
      <c r="I920" s="204">
        <f t="shared" ref="I920" si="1762">(I919/H919-1)*100</f>
        <v>-0.1215484898775876</v>
      </c>
      <c r="J920" s="204">
        <f t="shared" ref="J920" si="1763">(J919/I919-1)*100</f>
        <v>-7.3547110267169202E-2</v>
      </c>
      <c r="K920" s="204">
        <f t="shared" ref="K920" si="1764">(K919/J919-1)*100</f>
        <v>-1.0202589807853046</v>
      </c>
      <c r="L920" s="204">
        <f t="shared" ref="L920" si="1765">(L919/K919-1)*100</f>
        <v>-3.8059909819613491</v>
      </c>
      <c r="M920" s="204">
        <f t="shared" ref="M920" si="1766">(M919/L919-1)*100</f>
        <v>-3.372826261717965</v>
      </c>
      <c r="N920" s="204"/>
      <c r="O920" s="201"/>
      <c r="P920" s="201"/>
      <c r="Q920" s="201"/>
      <c r="R920" s="201"/>
      <c r="S920" s="205"/>
      <c r="T920" s="205"/>
      <c r="U920" s="205"/>
    </row>
    <row r="921" spans="1:21" x14ac:dyDescent="0.2">
      <c r="A921" s="20" t="s">
        <v>51</v>
      </c>
      <c r="B921" s="140" t="s">
        <v>626</v>
      </c>
      <c r="C921" s="131">
        <f>[1]!FAMEData($B$5&amp;B921,$B$3,$C$3, 0,"annual", "Across", "No Heading", "Normal")</f>
        <v>4248</v>
      </c>
      <c r="D921" s="200">
        <v>4167.9960000000001</v>
      </c>
      <c r="E921" s="201">
        <v>3490.3754716981098</v>
      </c>
      <c r="F921" s="201">
        <v>3090.8490566037699</v>
      </c>
      <c r="G921" s="201">
        <v>2675</v>
      </c>
      <c r="H921" s="201">
        <v>2185</v>
      </c>
      <c r="I921" s="201">
        <v>2240</v>
      </c>
      <c r="J921" s="201">
        <v>2240</v>
      </c>
      <c r="K921" s="201">
        <v>2220</v>
      </c>
      <c r="L921" s="201">
        <v>2115</v>
      </c>
      <c r="M921" s="201">
        <v>2068.9549999999999</v>
      </c>
      <c r="N921" s="201"/>
      <c r="O921" s="201"/>
      <c r="P921" s="201"/>
      <c r="Q921" s="201"/>
      <c r="R921" s="201"/>
      <c r="S921" s="205"/>
      <c r="T921" s="205"/>
      <c r="U921" s="205"/>
    </row>
    <row r="922" spans="1:21" x14ac:dyDescent="0.2">
      <c r="A922" s="20"/>
      <c r="B922" s="140"/>
      <c r="C922" s="131"/>
      <c r="D922" s="200">
        <f t="shared" ref="D922" si="1767">(D921/C921-1)*100</f>
        <v>-1.8833333333333258</v>
      </c>
      <c r="E922" s="204">
        <f t="shared" ref="E922" si="1768">(E921/D921-1)*100</f>
        <v>-16.257705820780309</v>
      </c>
      <c r="F922" s="204">
        <f t="shared" ref="F922" si="1769">(F921/E921-1)*100</f>
        <v>-11.446516809836659</v>
      </c>
      <c r="G922" s="204">
        <f t="shared" ref="G922" si="1770">(G921/F921-1)*100</f>
        <v>-13.454201385709386</v>
      </c>
      <c r="H922" s="204">
        <f t="shared" ref="H922" si="1771">(H921/G921-1)*100</f>
        <v>-18.31775700934579</v>
      </c>
      <c r="I922" s="204">
        <f t="shared" ref="I922" si="1772">(I921/H921-1)*100</f>
        <v>2.517162471395884</v>
      </c>
      <c r="J922" s="204">
        <f t="shared" ref="J922" si="1773">(J921/I921-1)*100</f>
        <v>0</v>
      </c>
      <c r="K922" s="204">
        <f t="shared" ref="K922" si="1774">(K921/J921-1)*100</f>
        <v>-0.89285714285713969</v>
      </c>
      <c r="L922" s="204">
        <f t="shared" ref="L922" si="1775">(L921/K921-1)*100</f>
        <v>-4.7297297297297263</v>
      </c>
      <c r="M922" s="204">
        <f t="shared" ref="M922" si="1776">(M921/L921-1)*100</f>
        <v>-2.1770685579196258</v>
      </c>
      <c r="N922" s="204"/>
      <c r="O922" s="201"/>
      <c r="P922" s="201"/>
      <c r="Q922" s="201"/>
      <c r="R922" s="201"/>
      <c r="S922" s="205"/>
      <c r="T922" s="205"/>
      <c r="U922" s="205"/>
    </row>
    <row r="923" spans="1:21" x14ac:dyDescent="0.2">
      <c r="A923" s="20" t="s">
        <v>52</v>
      </c>
      <c r="B923" s="140" t="s">
        <v>625</v>
      </c>
      <c r="C923" s="131">
        <f>[1]!FAMEData($B$5&amp;B923,$B$3,$C$3, 0,"annual", "Across", "No Heading", "Normal")</f>
        <v>2836.194</v>
      </c>
      <c r="D923" s="200">
        <v>2579.1959999999999</v>
      </c>
      <c r="E923" s="201">
        <v>2102.3009999999999</v>
      </c>
      <c r="F923" s="201">
        <v>2091.8000000000002</v>
      </c>
      <c r="G923" s="201">
        <v>1770</v>
      </c>
      <c r="H923" s="201">
        <v>1260</v>
      </c>
      <c r="I923" s="201">
        <v>1180</v>
      </c>
      <c r="J923" s="201">
        <v>1180</v>
      </c>
      <c r="K923" s="201">
        <v>1166</v>
      </c>
      <c r="L923" s="201">
        <v>1146</v>
      </c>
      <c r="M923" s="201">
        <v>1079.664</v>
      </c>
      <c r="N923" s="201"/>
      <c r="O923" s="201"/>
      <c r="P923" s="201"/>
      <c r="Q923" s="201"/>
      <c r="R923" s="201"/>
      <c r="S923" s="205"/>
      <c r="T923" s="205"/>
      <c r="U923" s="205"/>
    </row>
    <row r="924" spans="1:21" x14ac:dyDescent="0.2">
      <c r="A924" s="20"/>
      <c r="B924" s="140"/>
      <c r="C924" s="141"/>
      <c r="D924" s="206">
        <f t="shared" ref="D924" si="1777">(D923/C923-1)*100</f>
        <v>-9.0613688626377531</v>
      </c>
      <c r="E924" s="204">
        <f t="shared" ref="E924" si="1778">(E923/D923-1)*100</f>
        <v>-18.490064345633293</v>
      </c>
      <c r="F924" s="204">
        <f t="shared" ref="F924" si="1779">(F923/E923-1)*100</f>
        <v>-0.49950030942285117</v>
      </c>
      <c r="G924" s="204">
        <f t="shared" ref="G924" si="1780">(G923/F923-1)*100</f>
        <v>-15.383879912037489</v>
      </c>
      <c r="H924" s="204">
        <f t="shared" ref="H924" si="1781">(H923/G923-1)*100</f>
        <v>-28.8135593220339</v>
      </c>
      <c r="I924" s="204">
        <f t="shared" ref="I924" si="1782">(I923/H923-1)*100</f>
        <v>-6.3492063492063489</v>
      </c>
      <c r="J924" s="204">
        <f t="shared" ref="J924" si="1783">(J923/I923-1)*100</f>
        <v>0</v>
      </c>
      <c r="K924" s="204">
        <f t="shared" ref="K924" si="1784">(K923/J923-1)*100</f>
        <v>-1.1864406779661052</v>
      </c>
      <c r="L924" s="204">
        <f t="shared" ref="L924" si="1785">(L923/K923-1)*100</f>
        <v>-1.715265866209259</v>
      </c>
      <c r="M924" s="204">
        <f t="shared" ref="M924" si="1786">(M923/L923-1)*100</f>
        <v>-5.788481675392676</v>
      </c>
      <c r="N924" s="204"/>
      <c r="O924" s="201"/>
      <c r="P924" s="201"/>
      <c r="Q924" s="201"/>
      <c r="R924" s="201"/>
      <c r="S924" s="205"/>
      <c r="T924" s="205"/>
      <c r="U924" s="205"/>
    </row>
    <row r="925" spans="1:21" x14ac:dyDescent="0.2">
      <c r="A925" s="23"/>
      <c r="D925" s="203"/>
      <c r="E925" s="201"/>
      <c r="F925" s="201"/>
      <c r="G925" s="201"/>
      <c r="H925" s="201"/>
      <c r="I925" s="201"/>
      <c r="J925" s="201"/>
      <c r="K925" s="201"/>
      <c r="L925" s="201"/>
      <c r="M925" s="232"/>
      <c r="N925" s="232"/>
      <c r="O925" s="201"/>
      <c r="P925" s="201"/>
      <c r="Q925" s="201"/>
      <c r="R925" s="201"/>
      <c r="S925" s="205"/>
      <c r="T925" s="205"/>
      <c r="U925" s="205"/>
    </row>
    <row r="926" spans="1:21" x14ac:dyDescent="0.2">
      <c r="A926" s="23" t="s">
        <v>70</v>
      </c>
      <c r="D926" s="203">
        <f t="shared" ref="D926:H926" si="1787">D898/D919</f>
        <v>0.88562985469560573</v>
      </c>
      <c r="E926" s="201">
        <f t="shared" si="1787"/>
        <v>0.96101486204954756</v>
      </c>
      <c r="F926" s="201">
        <f t="shared" si="1787"/>
        <v>0.85567937887938483</v>
      </c>
      <c r="G926" s="201">
        <f t="shared" si="1787"/>
        <v>0.76724508803559455</v>
      </c>
      <c r="H926" s="201">
        <f t="shared" si="1787"/>
        <v>0.98797847762664381</v>
      </c>
      <c r="I926" s="201">
        <f t="shared" ref="I926:M926" si="1788">I898/I919</f>
        <v>0.95672789748093967</v>
      </c>
      <c r="J926" s="201">
        <f t="shared" si="1788"/>
        <v>0.93188838412724262</v>
      </c>
      <c r="K926" s="201">
        <f t="shared" si="1788"/>
        <v>0.90752058480040132</v>
      </c>
      <c r="L926" s="201">
        <f t="shared" si="1788"/>
        <v>0.90850582185054862</v>
      </c>
      <c r="M926" s="201">
        <f t="shared" si="1788"/>
        <v>0.90675429808418151</v>
      </c>
      <c r="N926" s="201"/>
      <c r="O926" s="201"/>
      <c r="P926" s="201"/>
      <c r="Q926" s="201"/>
      <c r="R926" s="201"/>
      <c r="S926" s="205"/>
      <c r="T926" s="205"/>
      <c r="U926" s="205"/>
    </row>
    <row r="927" spans="1:21" x14ac:dyDescent="0.2">
      <c r="A927" s="20" t="s">
        <v>51</v>
      </c>
      <c r="B927" s="140" t="s">
        <v>623</v>
      </c>
      <c r="D927" s="203">
        <f t="shared" ref="D927:H927" si="1789">D914/D921</f>
        <v>0.87262583745281908</v>
      </c>
      <c r="E927" s="201">
        <f t="shared" si="1789"/>
        <v>0.94708441708031676</v>
      </c>
      <c r="F927" s="201">
        <f t="shared" si="1789"/>
        <v>0.88760645842267238</v>
      </c>
      <c r="G927" s="201">
        <f t="shared" si="1789"/>
        <v>0.80779815307896075</v>
      </c>
      <c r="H927" s="201">
        <f t="shared" si="1789"/>
        <v>1.0069115147710297</v>
      </c>
      <c r="I927" s="201">
        <f t="shared" ref="I927:M927" si="1790">I914/I921</f>
        <v>0.96683033568350885</v>
      </c>
      <c r="J927" s="201">
        <f t="shared" si="1790"/>
        <v>0.9356504894746428</v>
      </c>
      <c r="K927" s="201">
        <f t="shared" si="1790"/>
        <v>0.90252261284201352</v>
      </c>
      <c r="L927" s="201">
        <f t="shared" si="1790"/>
        <v>0.90602872841584869</v>
      </c>
      <c r="M927" s="201">
        <f t="shared" si="1790"/>
        <v>0.90709485557693137</v>
      </c>
      <c r="N927" s="201"/>
      <c r="O927" s="201"/>
      <c r="P927" s="201"/>
      <c r="Q927" s="201"/>
      <c r="R927" s="201"/>
      <c r="S927" s="205"/>
      <c r="T927" s="205"/>
      <c r="U927" s="205"/>
    </row>
    <row r="928" spans="1:21" x14ac:dyDescent="0.2">
      <c r="A928" s="20" t="s">
        <v>52</v>
      </c>
      <c r="B928" s="140" t="s">
        <v>624</v>
      </c>
      <c r="D928" s="203">
        <f t="shared" ref="D928:H928" si="1791">D916/D923</f>
        <v>0.90599773508372772</v>
      </c>
      <c r="E928" s="201">
        <f t="shared" si="1791"/>
        <v>0.97671127589030793</v>
      </c>
      <c r="F928" s="201">
        <f t="shared" si="1791"/>
        <v>0.80382148994131364</v>
      </c>
      <c r="G928" s="201">
        <f t="shared" si="1791"/>
        <v>0.70012524683918642</v>
      </c>
      <c r="H928" s="201">
        <f t="shared" si="1791"/>
        <v>0.94078305235353976</v>
      </c>
      <c r="I928" s="201">
        <f t="shared" ref="I928:M928" si="1792">I916/I923</f>
        <v>0.93959126865477116</v>
      </c>
      <c r="J928" s="201">
        <f t="shared" si="1792"/>
        <v>0.92474676041693216</v>
      </c>
      <c r="K928" s="201">
        <f t="shared" si="1792"/>
        <v>0.91634152091634646</v>
      </c>
      <c r="L928" s="201">
        <f t="shared" si="1792"/>
        <v>0.90932786863863879</v>
      </c>
      <c r="M928" s="201">
        <f t="shared" si="1792"/>
        <v>0.90427328139794227</v>
      </c>
      <c r="N928" s="201"/>
      <c r="O928" s="201"/>
      <c r="P928" s="201"/>
      <c r="Q928" s="201"/>
      <c r="R928" s="201"/>
      <c r="S928" s="205"/>
      <c r="T928" s="205"/>
      <c r="U928" s="205"/>
    </row>
    <row r="929" spans="13:14" x14ac:dyDescent="0.2">
      <c r="M929" s="129"/>
      <c r="N929" s="129"/>
    </row>
    <row r="930" spans="13:14" x14ac:dyDescent="0.2">
      <c r="M930" s="129"/>
      <c r="N930" s="129"/>
    </row>
    <row r="931" spans="13:14" x14ac:dyDescent="0.2">
      <c r="M931" s="129"/>
      <c r="N931" s="129"/>
    </row>
    <row r="932" spans="13:14" x14ac:dyDescent="0.2">
      <c r="M932" s="129"/>
      <c r="N932" s="129"/>
    </row>
    <row r="933" spans="13:14" x14ac:dyDescent="0.2">
      <c r="M933" s="129"/>
      <c r="N933" s="129"/>
    </row>
    <row r="934" spans="13:14" x14ac:dyDescent="0.2">
      <c r="M934" s="129"/>
      <c r="N934" s="129"/>
    </row>
    <row r="935" spans="13:14" x14ac:dyDescent="0.2">
      <c r="M935" s="129"/>
      <c r="N935" s="129"/>
    </row>
    <row r="936" spans="13:14" x14ac:dyDescent="0.2">
      <c r="M936" s="129"/>
      <c r="N936" s="129"/>
    </row>
    <row r="937" spans="13:14" x14ac:dyDescent="0.2">
      <c r="M937" s="129"/>
      <c r="N937" s="129"/>
    </row>
    <row r="938" spans="13:14" x14ac:dyDescent="0.2">
      <c r="M938" s="129"/>
      <c r="N938" s="129"/>
    </row>
    <row r="939" spans="13:14" x14ac:dyDescent="0.2">
      <c r="M939" s="129"/>
      <c r="N939" s="129"/>
    </row>
    <row r="940" spans="13:14" x14ac:dyDescent="0.2">
      <c r="M940" s="129"/>
      <c r="N940" s="129"/>
    </row>
    <row r="941" spans="13:14" x14ac:dyDescent="0.2">
      <c r="M941" s="129"/>
      <c r="N941" s="129"/>
    </row>
    <row r="942" spans="13:14" x14ac:dyDescent="0.2">
      <c r="M942" s="129"/>
      <c r="N942" s="129"/>
    </row>
    <row r="943" spans="13:14" x14ac:dyDescent="0.2">
      <c r="M943" s="129"/>
      <c r="N943" s="129"/>
    </row>
    <row r="944" spans="13:14" x14ac:dyDescent="0.2">
      <c r="M944" s="129"/>
      <c r="N944" s="129"/>
    </row>
    <row r="945" spans="13:14" x14ac:dyDescent="0.2">
      <c r="M945" s="129"/>
      <c r="N945" s="129"/>
    </row>
    <row r="946" spans="13:14" x14ac:dyDescent="0.2">
      <c r="M946" s="129"/>
      <c r="N946" s="129"/>
    </row>
    <row r="947" spans="13:14" x14ac:dyDescent="0.2">
      <c r="M947" s="129"/>
      <c r="N947" s="129"/>
    </row>
    <row r="948" spans="13:14" x14ac:dyDescent="0.2">
      <c r="M948" s="129"/>
      <c r="N948" s="129"/>
    </row>
    <row r="949" spans="13:14" x14ac:dyDescent="0.2">
      <c r="M949" s="129"/>
      <c r="N949" s="129"/>
    </row>
    <row r="950" spans="13:14" x14ac:dyDescent="0.2">
      <c r="M950" s="129"/>
      <c r="N950" s="129"/>
    </row>
    <row r="951" spans="13:14" x14ac:dyDescent="0.2">
      <c r="M951" s="129"/>
      <c r="N951" s="129"/>
    </row>
    <row r="952" spans="13:14" x14ac:dyDescent="0.2">
      <c r="M952" s="129"/>
      <c r="N952" s="129"/>
    </row>
    <row r="953" spans="13:14" x14ac:dyDescent="0.2">
      <c r="M953" s="129"/>
      <c r="N953" s="129"/>
    </row>
    <row r="954" spans="13:14" x14ac:dyDescent="0.2">
      <c r="M954" s="129"/>
      <c r="N954" s="129"/>
    </row>
    <row r="955" spans="13:14" x14ac:dyDescent="0.2">
      <c r="M955" s="129"/>
      <c r="N955" s="129"/>
    </row>
    <row r="956" spans="13:14" x14ac:dyDescent="0.2">
      <c r="M956" s="129"/>
      <c r="N956" s="129"/>
    </row>
    <row r="957" spans="13:14" x14ac:dyDescent="0.2">
      <c r="M957" s="129"/>
      <c r="N957" s="129"/>
    </row>
    <row r="958" spans="13:14" x14ac:dyDescent="0.2">
      <c r="M958" s="129"/>
      <c r="N958" s="129"/>
    </row>
    <row r="959" spans="13:14" x14ac:dyDescent="0.2">
      <c r="M959" s="129"/>
      <c r="N959" s="129"/>
    </row>
    <row r="960" spans="13:14" x14ac:dyDescent="0.2">
      <c r="M960" s="129"/>
      <c r="N960" s="129"/>
    </row>
    <row r="961" spans="13:14" x14ac:dyDescent="0.2">
      <c r="M961" s="129"/>
      <c r="N961" s="129"/>
    </row>
    <row r="962" spans="13:14" x14ac:dyDescent="0.2">
      <c r="M962" s="129"/>
      <c r="N962" s="129"/>
    </row>
    <row r="963" spans="13:14" x14ac:dyDescent="0.2">
      <c r="M963" s="129"/>
      <c r="N963" s="129"/>
    </row>
    <row r="964" spans="13:14" x14ac:dyDescent="0.2">
      <c r="M964" s="129"/>
      <c r="N964" s="129"/>
    </row>
    <row r="965" spans="13:14" x14ac:dyDescent="0.2">
      <c r="M965" s="129"/>
      <c r="N965" s="129"/>
    </row>
    <row r="966" spans="13:14" x14ac:dyDescent="0.2">
      <c r="M966" s="129"/>
      <c r="N966" s="129"/>
    </row>
    <row r="967" spans="13:14" x14ac:dyDescent="0.2">
      <c r="M967" s="129"/>
      <c r="N967" s="129"/>
    </row>
    <row r="968" spans="13:14" x14ac:dyDescent="0.2">
      <c r="M968" s="129"/>
      <c r="N968" s="129"/>
    </row>
    <row r="969" spans="13:14" x14ac:dyDescent="0.2">
      <c r="M969" s="129"/>
      <c r="N969" s="129"/>
    </row>
    <row r="970" spans="13:14" x14ac:dyDescent="0.2">
      <c r="M970" s="129"/>
      <c r="N970" s="129"/>
    </row>
    <row r="971" spans="13:14" x14ac:dyDescent="0.2">
      <c r="M971" s="129"/>
      <c r="N971" s="129"/>
    </row>
    <row r="972" spans="13:14" x14ac:dyDescent="0.2">
      <c r="M972" s="129"/>
      <c r="N972" s="129"/>
    </row>
    <row r="973" spans="13:14" x14ac:dyDescent="0.2">
      <c r="M973" s="129"/>
      <c r="N973" s="129"/>
    </row>
    <row r="974" spans="13:14" x14ac:dyDescent="0.2">
      <c r="M974" s="129"/>
      <c r="N974" s="129"/>
    </row>
    <row r="975" spans="13:14" x14ac:dyDescent="0.2">
      <c r="M975" s="129"/>
      <c r="N975" s="129"/>
    </row>
    <row r="976" spans="13:14" x14ac:dyDescent="0.2">
      <c r="M976" s="129"/>
      <c r="N976" s="129"/>
    </row>
    <row r="977" spans="13:14" x14ac:dyDescent="0.2">
      <c r="M977" s="129"/>
      <c r="N977" s="129"/>
    </row>
    <row r="978" spans="13:14" x14ac:dyDescent="0.2">
      <c r="M978" s="129"/>
      <c r="N978" s="129"/>
    </row>
    <row r="979" spans="13:14" x14ac:dyDescent="0.2">
      <c r="M979" s="129"/>
      <c r="N979" s="129"/>
    </row>
    <row r="980" spans="13:14" x14ac:dyDescent="0.2">
      <c r="M980" s="129"/>
      <c r="N980" s="129"/>
    </row>
    <row r="981" spans="13:14" x14ac:dyDescent="0.2">
      <c r="M981" s="129"/>
      <c r="N981" s="129"/>
    </row>
    <row r="982" spans="13:14" x14ac:dyDescent="0.2">
      <c r="M982" s="129"/>
      <c r="N982" s="129"/>
    </row>
    <row r="983" spans="13:14" x14ac:dyDescent="0.2">
      <c r="M983" s="129"/>
      <c r="N983" s="129"/>
    </row>
    <row r="984" spans="13:14" x14ac:dyDescent="0.2">
      <c r="M984" s="129"/>
      <c r="N984" s="129"/>
    </row>
    <row r="985" spans="13:14" x14ac:dyDescent="0.2">
      <c r="M985" s="129"/>
      <c r="N985" s="129"/>
    </row>
    <row r="986" spans="13:14" x14ac:dyDescent="0.2">
      <c r="M986" s="129"/>
      <c r="N986" s="129"/>
    </row>
    <row r="987" spans="13:14" x14ac:dyDescent="0.2">
      <c r="M987" s="129"/>
      <c r="N987" s="129"/>
    </row>
    <row r="988" spans="13:14" x14ac:dyDescent="0.2">
      <c r="M988" s="129"/>
      <c r="N988" s="129"/>
    </row>
    <row r="989" spans="13:14" x14ac:dyDescent="0.2">
      <c r="M989" s="129"/>
      <c r="N989" s="129"/>
    </row>
    <row r="990" spans="13:14" x14ac:dyDescent="0.2">
      <c r="M990" s="129"/>
      <c r="N990" s="129"/>
    </row>
    <row r="991" spans="13:14" x14ac:dyDescent="0.2">
      <c r="M991" s="129"/>
      <c r="N991" s="129"/>
    </row>
    <row r="992" spans="13:14" x14ac:dyDescent="0.2">
      <c r="M992" s="129"/>
      <c r="N992" s="129"/>
    </row>
    <row r="993" spans="13:14" x14ac:dyDescent="0.2">
      <c r="M993" s="129"/>
      <c r="N993" s="129"/>
    </row>
    <row r="994" spans="13:14" x14ac:dyDescent="0.2">
      <c r="M994" s="129"/>
      <c r="N994" s="129"/>
    </row>
    <row r="995" spans="13:14" x14ac:dyDescent="0.2">
      <c r="M995" s="129"/>
      <c r="N995" s="129"/>
    </row>
    <row r="996" spans="13:14" x14ac:dyDescent="0.2">
      <c r="M996" s="129"/>
      <c r="N996" s="129"/>
    </row>
    <row r="997" spans="13:14" x14ac:dyDescent="0.2">
      <c r="M997" s="129"/>
      <c r="N997" s="129"/>
    </row>
    <row r="998" spans="13:14" x14ac:dyDescent="0.2">
      <c r="M998" s="129"/>
      <c r="N998" s="129"/>
    </row>
    <row r="999" spans="13:14" x14ac:dyDescent="0.2">
      <c r="M999" s="129"/>
      <c r="N999" s="129"/>
    </row>
    <row r="1000" spans="13:14" x14ac:dyDescent="0.2">
      <c r="M1000" s="129"/>
      <c r="N1000" s="129"/>
    </row>
    <row r="1001" spans="13:14" x14ac:dyDescent="0.2">
      <c r="M1001" s="129"/>
      <c r="N1001" s="129"/>
    </row>
    <row r="1002" spans="13:14" x14ac:dyDescent="0.2">
      <c r="M1002" s="129"/>
      <c r="N1002" s="129"/>
    </row>
    <row r="1003" spans="13:14" x14ac:dyDescent="0.2">
      <c r="M1003" s="129"/>
      <c r="N1003" s="129"/>
    </row>
    <row r="1004" spans="13:14" x14ac:dyDescent="0.2">
      <c r="M1004" s="129"/>
      <c r="N1004" s="129"/>
    </row>
    <row r="1005" spans="13:14" x14ac:dyDescent="0.2">
      <c r="M1005" s="129"/>
      <c r="N1005" s="129"/>
    </row>
    <row r="1006" spans="13:14" x14ac:dyDescent="0.2">
      <c r="M1006" s="129"/>
      <c r="N1006" s="129"/>
    </row>
    <row r="1007" spans="13:14" x14ac:dyDescent="0.2">
      <c r="M1007" s="129"/>
      <c r="N1007" s="129"/>
    </row>
    <row r="1008" spans="13:14" x14ac:dyDescent="0.2">
      <c r="M1008" s="129"/>
      <c r="N1008" s="129"/>
    </row>
    <row r="1009" spans="13:14" x14ac:dyDescent="0.2">
      <c r="M1009" s="129"/>
      <c r="N1009" s="129"/>
    </row>
    <row r="1010" spans="13:14" x14ac:dyDescent="0.2">
      <c r="M1010" s="129"/>
      <c r="N1010" s="129"/>
    </row>
    <row r="1011" spans="13:14" x14ac:dyDescent="0.2">
      <c r="M1011" s="129"/>
      <c r="N1011" s="129"/>
    </row>
    <row r="1012" spans="13:14" x14ac:dyDescent="0.2">
      <c r="M1012" s="129"/>
      <c r="N1012" s="129"/>
    </row>
    <row r="1013" spans="13:14" x14ac:dyDescent="0.2">
      <c r="M1013" s="129"/>
      <c r="N1013" s="129"/>
    </row>
    <row r="1014" spans="13:14" x14ac:dyDescent="0.2">
      <c r="M1014" s="129"/>
      <c r="N1014" s="129"/>
    </row>
    <row r="1015" spans="13:14" x14ac:dyDescent="0.2">
      <c r="M1015" s="129"/>
      <c r="N1015" s="129"/>
    </row>
    <row r="1016" spans="13:14" x14ac:dyDescent="0.2">
      <c r="M1016" s="129"/>
      <c r="N1016" s="129"/>
    </row>
    <row r="1017" spans="13:14" x14ac:dyDescent="0.2">
      <c r="M1017" s="129"/>
      <c r="N1017" s="129"/>
    </row>
    <row r="1018" spans="13:14" x14ac:dyDescent="0.2">
      <c r="M1018" s="129"/>
      <c r="N1018" s="129"/>
    </row>
    <row r="1019" spans="13:14" x14ac:dyDescent="0.2">
      <c r="M1019" s="129"/>
      <c r="N1019" s="129"/>
    </row>
    <row r="1020" spans="13:14" x14ac:dyDescent="0.2">
      <c r="M1020" s="129"/>
      <c r="N1020" s="129"/>
    </row>
    <row r="1021" spans="13:14" x14ac:dyDescent="0.2">
      <c r="M1021" s="129"/>
      <c r="N1021" s="129"/>
    </row>
    <row r="1022" spans="13:14" x14ac:dyDescent="0.2">
      <c r="M1022" s="129"/>
      <c r="N1022" s="129"/>
    </row>
    <row r="1023" spans="13:14" x14ac:dyDescent="0.2">
      <c r="M1023" s="129"/>
      <c r="N1023" s="129"/>
    </row>
    <row r="1024" spans="13:14" x14ac:dyDescent="0.2">
      <c r="M1024" s="129"/>
      <c r="N1024" s="129"/>
    </row>
    <row r="1025" spans="13:14" x14ac:dyDescent="0.2">
      <c r="M1025" s="129"/>
      <c r="N1025" s="129"/>
    </row>
    <row r="1026" spans="13:14" x14ac:dyDescent="0.2">
      <c r="M1026" s="129"/>
      <c r="N1026" s="129"/>
    </row>
    <row r="1027" spans="13:14" x14ac:dyDescent="0.2">
      <c r="M1027" s="129"/>
      <c r="N1027" s="129"/>
    </row>
    <row r="1028" spans="13:14" x14ac:dyDescent="0.2">
      <c r="M1028" s="129"/>
      <c r="N1028" s="129"/>
    </row>
    <row r="1029" spans="13:14" x14ac:dyDescent="0.2">
      <c r="M1029" s="129"/>
      <c r="N1029" s="129"/>
    </row>
    <row r="1030" spans="13:14" x14ac:dyDescent="0.2">
      <c r="M1030" s="129"/>
      <c r="N1030" s="129"/>
    </row>
    <row r="1031" spans="13:14" x14ac:dyDescent="0.2">
      <c r="M1031" s="129"/>
      <c r="N1031" s="129"/>
    </row>
    <row r="1032" spans="13:14" x14ac:dyDescent="0.2">
      <c r="M1032" s="129"/>
      <c r="N1032" s="129"/>
    </row>
    <row r="1033" spans="13:14" x14ac:dyDescent="0.2">
      <c r="M1033" s="129"/>
      <c r="N1033" s="129"/>
    </row>
    <row r="1034" spans="13:14" x14ac:dyDescent="0.2">
      <c r="M1034" s="129"/>
      <c r="N1034" s="129"/>
    </row>
    <row r="1035" spans="13:14" x14ac:dyDescent="0.2">
      <c r="M1035" s="129"/>
      <c r="N1035" s="129"/>
    </row>
    <row r="1036" spans="13:14" x14ac:dyDescent="0.2">
      <c r="M1036" s="129"/>
      <c r="N1036" s="129"/>
    </row>
    <row r="1037" spans="13:14" x14ac:dyDescent="0.2">
      <c r="M1037" s="129"/>
      <c r="N1037" s="129"/>
    </row>
    <row r="1038" spans="13:14" x14ac:dyDescent="0.2">
      <c r="M1038" s="129"/>
      <c r="N1038" s="129"/>
    </row>
    <row r="1039" spans="13:14" x14ac:dyDescent="0.2">
      <c r="M1039" s="129"/>
      <c r="N1039" s="129"/>
    </row>
    <row r="1040" spans="13:14" x14ac:dyDescent="0.2">
      <c r="M1040" s="129"/>
      <c r="N1040" s="129"/>
    </row>
    <row r="1041" spans="13:14" x14ac:dyDescent="0.2">
      <c r="M1041" s="129"/>
      <c r="N1041" s="129"/>
    </row>
    <row r="1042" spans="13:14" x14ac:dyDescent="0.2">
      <c r="M1042" s="129"/>
      <c r="N1042" s="129"/>
    </row>
    <row r="1043" spans="13:14" x14ac:dyDescent="0.2">
      <c r="M1043" s="129"/>
      <c r="N1043" s="129"/>
    </row>
    <row r="1044" spans="13:14" x14ac:dyDescent="0.2">
      <c r="M1044" s="129"/>
      <c r="N1044" s="129"/>
    </row>
    <row r="1045" spans="13:14" x14ac:dyDescent="0.2">
      <c r="M1045" s="129"/>
      <c r="N1045" s="129"/>
    </row>
    <row r="1046" spans="13:14" x14ac:dyDescent="0.2">
      <c r="M1046" s="129"/>
      <c r="N1046" s="129"/>
    </row>
    <row r="1047" spans="13:14" x14ac:dyDescent="0.2">
      <c r="M1047" s="129"/>
      <c r="N1047" s="129"/>
    </row>
    <row r="1048" spans="13:14" x14ac:dyDescent="0.2">
      <c r="M1048" s="129"/>
      <c r="N1048" s="129"/>
    </row>
    <row r="1049" spans="13:14" x14ac:dyDescent="0.2">
      <c r="M1049" s="129"/>
      <c r="N1049" s="129"/>
    </row>
    <row r="1050" spans="13:14" x14ac:dyDescent="0.2">
      <c r="M1050" s="129"/>
      <c r="N1050" s="129"/>
    </row>
    <row r="1051" spans="13:14" x14ac:dyDescent="0.2">
      <c r="M1051" s="129"/>
      <c r="N1051" s="129"/>
    </row>
    <row r="1052" spans="13:14" x14ac:dyDescent="0.2">
      <c r="M1052" s="129"/>
      <c r="N1052" s="129"/>
    </row>
    <row r="1053" spans="13:14" x14ac:dyDescent="0.2">
      <c r="M1053" s="129"/>
      <c r="N1053" s="129"/>
    </row>
    <row r="1054" spans="13:14" x14ac:dyDescent="0.2">
      <c r="M1054" s="129"/>
      <c r="N1054" s="129"/>
    </row>
    <row r="1055" spans="13:14" x14ac:dyDescent="0.2">
      <c r="M1055" s="129"/>
      <c r="N1055" s="129"/>
    </row>
    <row r="1056" spans="13:14" x14ac:dyDescent="0.2">
      <c r="M1056" s="129"/>
      <c r="N1056" s="129"/>
    </row>
    <row r="1057" spans="13:14" x14ac:dyDescent="0.2">
      <c r="M1057" s="129"/>
      <c r="N1057" s="129"/>
    </row>
    <row r="1058" spans="13:14" x14ac:dyDescent="0.2">
      <c r="M1058" s="129"/>
      <c r="N1058" s="129"/>
    </row>
    <row r="1059" spans="13:14" x14ac:dyDescent="0.2">
      <c r="M1059" s="129"/>
      <c r="N1059" s="129"/>
    </row>
    <row r="1060" spans="13:14" x14ac:dyDescent="0.2">
      <c r="M1060" s="129"/>
      <c r="N1060" s="129"/>
    </row>
    <row r="1061" spans="13:14" x14ac:dyDescent="0.2">
      <c r="M1061" s="129"/>
      <c r="N1061" s="129"/>
    </row>
    <row r="1062" spans="13:14" x14ac:dyDescent="0.2">
      <c r="M1062" s="129"/>
      <c r="N1062" s="129"/>
    </row>
    <row r="1063" spans="13:14" x14ac:dyDescent="0.2">
      <c r="M1063" s="129"/>
      <c r="N1063" s="129"/>
    </row>
    <row r="1064" spans="13:14" x14ac:dyDescent="0.2">
      <c r="M1064" s="129"/>
      <c r="N1064" s="129"/>
    </row>
    <row r="1065" spans="13:14" x14ac:dyDescent="0.2">
      <c r="M1065" s="129"/>
      <c r="N1065" s="129"/>
    </row>
    <row r="1066" spans="13:14" x14ac:dyDescent="0.2">
      <c r="M1066" s="129"/>
      <c r="N1066" s="129"/>
    </row>
    <row r="1067" spans="13:14" x14ac:dyDescent="0.2">
      <c r="M1067" s="129"/>
      <c r="N1067" s="129"/>
    </row>
    <row r="1068" spans="13:14" x14ac:dyDescent="0.2">
      <c r="M1068" s="129"/>
      <c r="N1068" s="129"/>
    </row>
    <row r="1069" spans="13:14" x14ac:dyDescent="0.2">
      <c r="M1069" s="129"/>
      <c r="N1069" s="129"/>
    </row>
    <row r="1070" spans="13:14" x14ac:dyDescent="0.2">
      <c r="M1070" s="129"/>
      <c r="N1070" s="129"/>
    </row>
    <row r="1071" spans="13:14" x14ac:dyDescent="0.2">
      <c r="M1071" s="129"/>
      <c r="N1071" s="129"/>
    </row>
    <row r="1072" spans="13:14" x14ac:dyDescent="0.2">
      <c r="M1072" s="129"/>
      <c r="N1072" s="129"/>
    </row>
    <row r="1073" spans="13:14" x14ac:dyDescent="0.2">
      <c r="M1073" s="129"/>
      <c r="N1073" s="129"/>
    </row>
    <row r="1074" spans="13:14" x14ac:dyDescent="0.2">
      <c r="M1074" s="129"/>
      <c r="N1074" s="129"/>
    </row>
    <row r="1075" spans="13:14" x14ac:dyDescent="0.2">
      <c r="M1075" s="129"/>
      <c r="N1075" s="129"/>
    </row>
    <row r="1076" spans="13:14" x14ac:dyDescent="0.2">
      <c r="M1076" s="129"/>
      <c r="N1076" s="129"/>
    </row>
    <row r="1077" spans="13:14" x14ac:dyDescent="0.2">
      <c r="M1077" s="129"/>
      <c r="N1077" s="129"/>
    </row>
    <row r="1078" spans="13:14" x14ac:dyDescent="0.2">
      <c r="M1078" s="129"/>
      <c r="N1078" s="129"/>
    </row>
    <row r="1079" spans="13:14" x14ac:dyDescent="0.2">
      <c r="M1079" s="129"/>
      <c r="N1079" s="129"/>
    </row>
    <row r="1080" spans="13:14" x14ac:dyDescent="0.2">
      <c r="M1080" s="129"/>
      <c r="N1080" s="129"/>
    </row>
    <row r="1081" spans="13:14" x14ac:dyDescent="0.2">
      <c r="M1081" s="129"/>
      <c r="N1081" s="129"/>
    </row>
    <row r="1082" spans="13:14" x14ac:dyDescent="0.2">
      <c r="M1082" s="129"/>
      <c r="N1082" s="129"/>
    </row>
    <row r="1083" spans="13:14" x14ac:dyDescent="0.2">
      <c r="M1083" s="129"/>
      <c r="N1083" s="129"/>
    </row>
    <row r="1084" spans="13:14" x14ac:dyDescent="0.2">
      <c r="M1084" s="129"/>
      <c r="N1084" s="129"/>
    </row>
    <row r="1085" spans="13:14" x14ac:dyDescent="0.2">
      <c r="M1085" s="129"/>
      <c r="N1085" s="129"/>
    </row>
    <row r="1086" spans="13:14" x14ac:dyDescent="0.2">
      <c r="M1086" s="129"/>
      <c r="N1086" s="129"/>
    </row>
    <row r="1087" spans="13:14" x14ac:dyDescent="0.2">
      <c r="M1087" s="129"/>
      <c r="N1087" s="129"/>
    </row>
    <row r="1088" spans="13:14" x14ac:dyDescent="0.2">
      <c r="M1088" s="129"/>
      <c r="N1088" s="129"/>
    </row>
    <row r="1089" spans="13:14" x14ac:dyDescent="0.2">
      <c r="M1089" s="129"/>
      <c r="N1089" s="129"/>
    </row>
    <row r="1090" spans="13:14" x14ac:dyDescent="0.2">
      <c r="M1090" s="129"/>
      <c r="N1090" s="129"/>
    </row>
    <row r="1091" spans="13:14" x14ac:dyDescent="0.2">
      <c r="M1091" s="129"/>
      <c r="N1091" s="129"/>
    </row>
    <row r="1092" spans="13:14" x14ac:dyDescent="0.2">
      <c r="M1092" s="129"/>
      <c r="N1092" s="129"/>
    </row>
    <row r="1093" spans="13:14" x14ac:dyDescent="0.2">
      <c r="M1093" s="129"/>
      <c r="N1093" s="129"/>
    </row>
    <row r="1094" spans="13:14" x14ac:dyDescent="0.2">
      <c r="M1094" s="129"/>
      <c r="N1094" s="129"/>
    </row>
    <row r="1095" spans="13:14" x14ac:dyDescent="0.2">
      <c r="M1095" s="129"/>
      <c r="N1095" s="129"/>
    </row>
    <row r="1096" spans="13:14" x14ac:dyDescent="0.2">
      <c r="M1096" s="129"/>
      <c r="N1096" s="129"/>
    </row>
    <row r="1097" spans="13:14" x14ac:dyDescent="0.2">
      <c r="M1097" s="129"/>
      <c r="N1097" s="129"/>
    </row>
    <row r="1098" spans="13:14" x14ac:dyDescent="0.2">
      <c r="M1098" s="129"/>
      <c r="N1098" s="129"/>
    </row>
    <row r="1099" spans="13:14" x14ac:dyDescent="0.2">
      <c r="M1099" s="129"/>
      <c r="N1099" s="129"/>
    </row>
    <row r="1100" spans="13:14" x14ac:dyDescent="0.2">
      <c r="M1100" s="129"/>
      <c r="N1100" s="129"/>
    </row>
    <row r="1101" spans="13:14" x14ac:dyDescent="0.2">
      <c r="M1101" s="129"/>
      <c r="N1101" s="129"/>
    </row>
    <row r="1102" spans="13:14" x14ac:dyDescent="0.2">
      <c r="M1102" s="129"/>
      <c r="N1102" s="129"/>
    </row>
    <row r="1103" spans="13:14" x14ac:dyDescent="0.2">
      <c r="M1103" s="129"/>
      <c r="N1103" s="129"/>
    </row>
    <row r="1104" spans="13:14" x14ac:dyDescent="0.2">
      <c r="M1104" s="129"/>
      <c r="N1104" s="129"/>
    </row>
    <row r="1105" spans="13:14" x14ac:dyDescent="0.2">
      <c r="M1105" s="129"/>
      <c r="N1105" s="129"/>
    </row>
    <row r="1106" spans="13:14" x14ac:dyDescent="0.2">
      <c r="M1106" s="129"/>
      <c r="N1106" s="129"/>
    </row>
    <row r="1107" spans="13:14" x14ac:dyDescent="0.2">
      <c r="M1107" s="129"/>
      <c r="N1107" s="129"/>
    </row>
    <row r="1108" spans="13:14" x14ac:dyDescent="0.2">
      <c r="M1108" s="129"/>
      <c r="N1108" s="129"/>
    </row>
    <row r="1109" spans="13:14" x14ac:dyDescent="0.2">
      <c r="M1109" s="129"/>
      <c r="N1109" s="129"/>
    </row>
    <row r="1110" spans="13:14" x14ac:dyDescent="0.2">
      <c r="M1110" s="129"/>
      <c r="N1110" s="129"/>
    </row>
    <row r="1111" spans="13:14" x14ac:dyDescent="0.2">
      <c r="M1111" s="129"/>
      <c r="N1111" s="129"/>
    </row>
    <row r="1112" spans="13:14" x14ac:dyDescent="0.2">
      <c r="M1112" s="129"/>
      <c r="N1112" s="129"/>
    </row>
    <row r="1113" spans="13:14" x14ac:dyDescent="0.2">
      <c r="M1113" s="129"/>
      <c r="N1113" s="129"/>
    </row>
    <row r="1114" spans="13:14" x14ac:dyDescent="0.2">
      <c r="M1114" s="129"/>
      <c r="N1114" s="129"/>
    </row>
    <row r="1115" spans="13:14" x14ac:dyDescent="0.2">
      <c r="M1115" s="129"/>
      <c r="N1115" s="129"/>
    </row>
    <row r="1116" spans="13:14" x14ac:dyDescent="0.2">
      <c r="M1116" s="129"/>
      <c r="N1116" s="129"/>
    </row>
    <row r="1117" spans="13:14" x14ac:dyDescent="0.2">
      <c r="M1117" s="129"/>
      <c r="N1117" s="129"/>
    </row>
    <row r="1118" spans="13:14" x14ac:dyDescent="0.2">
      <c r="M1118" s="129"/>
      <c r="N1118" s="129"/>
    </row>
    <row r="1119" spans="13:14" x14ac:dyDescent="0.2">
      <c r="M1119" s="129"/>
      <c r="N1119" s="129"/>
    </row>
    <row r="1120" spans="13:14" x14ac:dyDescent="0.2">
      <c r="M1120" s="129"/>
      <c r="N1120" s="129"/>
    </row>
    <row r="1121" spans="13:14" x14ac:dyDescent="0.2">
      <c r="M1121" s="129"/>
      <c r="N1121" s="129"/>
    </row>
    <row r="1122" spans="13:14" x14ac:dyDescent="0.2">
      <c r="M1122" s="129"/>
      <c r="N1122" s="129"/>
    </row>
    <row r="1123" spans="13:14" x14ac:dyDescent="0.2">
      <c r="M1123" s="129"/>
      <c r="N1123" s="129"/>
    </row>
    <row r="1124" spans="13:14" x14ac:dyDescent="0.2">
      <c r="M1124" s="129"/>
      <c r="N1124" s="129"/>
    </row>
    <row r="1125" spans="13:14" x14ac:dyDescent="0.2">
      <c r="M1125" s="129"/>
      <c r="N1125" s="129"/>
    </row>
    <row r="1126" spans="13:14" x14ac:dyDescent="0.2">
      <c r="M1126" s="129"/>
      <c r="N1126" s="129"/>
    </row>
    <row r="1127" spans="13:14" x14ac:dyDescent="0.2">
      <c r="M1127" s="129"/>
      <c r="N1127" s="129"/>
    </row>
    <row r="1128" spans="13:14" x14ac:dyDescent="0.2">
      <c r="M1128" s="129"/>
      <c r="N1128" s="129"/>
    </row>
    <row r="1129" spans="13:14" x14ac:dyDescent="0.2">
      <c r="M1129" s="129"/>
      <c r="N1129" s="129"/>
    </row>
    <row r="1130" spans="13:14" x14ac:dyDescent="0.2">
      <c r="M1130" s="129"/>
      <c r="N1130" s="129"/>
    </row>
    <row r="1131" spans="13:14" x14ac:dyDescent="0.2">
      <c r="M1131" s="129"/>
      <c r="N1131" s="129"/>
    </row>
    <row r="1132" spans="13:14" x14ac:dyDescent="0.2">
      <c r="M1132" s="129"/>
      <c r="N1132" s="129"/>
    </row>
    <row r="1133" spans="13:14" x14ac:dyDescent="0.2">
      <c r="M1133" s="129"/>
      <c r="N1133" s="129"/>
    </row>
    <row r="1134" spans="13:14" x14ac:dyDescent="0.2">
      <c r="M1134" s="129"/>
      <c r="N1134" s="129"/>
    </row>
    <row r="1135" spans="13:14" x14ac:dyDescent="0.2">
      <c r="M1135" s="129"/>
      <c r="N1135" s="129"/>
    </row>
    <row r="1136" spans="13:14" x14ac:dyDescent="0.2">
      <c r="M1136" s="129"/>
      <c r="N1136" s="129"/>
    </row>
    <row r="1137" spans="13:14" x14ac:dyDescent="0.2">
      <c r="M1137" s="129"/>
      <c r="N1137" s="129"/>
    </row>
    <row r="1138" spans="13:14" x14ac:dyDescent="0.2">
      <c r="M1138" s="129"/>
      <c r="N1138" s="129"/>
    </row>
    <row r="1139" spans="13:14" x14ac:dyDescent="0.2">
      <c r="M1139" s="129"/>
      <c r="N1139" s="129"/>
    </row>
    <row r="1140" spans="13:14" x14ac:dyDescent="0.2">
      <c r="M1140" s="129"/>
      <c r="N1140" s="129"/>
    </row>
    <row r="1141" spans="13:14" x14ac:dyDescent="0.2">
      <c r="M1141" s="129"/>
      <c r="N1141" s="129"/>
    </row>
    <row r="1142" spans="13:14" x14ac:dyDescent="0.2">
      <c r="M1142" s="129"/>
      <c r="N1142" s="129"/>
    </row>
    <row r="1143" spans="13:14" x14ac:dyDescent="0.2">
      <c r="M1143" s="129"/>
      <c r="N1143" s="129"/>
    </row>
    <row r="1144" spans="13:14" x14ac:dyDescent="0.2">
      <c r="M1144" s="129"/>
      <c r="N1144" s="129"/>
    </row>
    <row r="1145" spans="13:14" x14ac:dyDescent="0.2">
      <c r="M1145" s="129"/>
      <c r="N1145" s="129"/>
    </row>
    <row r="1146" spans="13:14" x14ac:dyDescent="0.2">
      <c r="M1146" s="129"/>
      <c r="N1146" s="129"/>
    </row>
    <row r="1147" spans="13:14" x14ac:dyDescent="0.2">
      <c r="M1147" s="129"/>
      <c r="N1147" s="129"/>
    </row>
    <row r="1148" spans="13:14" x14ac:dyDescent="0.2">
      <c r="M1148" s="129"/>
      <c r="N1148" s="129"/>
    </row>
    <row r="1149" spans="13:14" x14ac:dyDescent="0.2">
      <c r="M1149" s="129"/>
      <c r="N1149" s="129"/>
    </row>
    <row r="1150" spans="13:14" x14ac:dyDescent="0.2">
      <c r="M1150" s="129"/>
      <c r="N1150" s="129"/>
    </row>
    <row r="1151" spans="13:14" x14ac:dyDescent="0.2">
      <c r="M1151" s="129"/>
      <c r="N1151" s="129"/>
    </row>
    <row r="1152" spans="13:14" x14ac:dyDescent="0.2">
      <c r="M1152" s="129"/>
      <c r="N1152" s="129"/>
    </row>
    <row r="1153" spans="13:14" x14ac:dyDescent="0.2">
      <c r="M1153" s="129"/>
      <c r="N1153" s="129"/>
    </row>
    <row r="1154" spans="13:14" x14ac:dyDescent="0.2">
      <c r="M1154" s="129"/>
      <c r="N1154" s="129"/>
    </row>
    <row r="1155" spans="13:14" x14ac:dyDescent="0.2">
      <c r="M1155" s="129"/>
      <c r="N1155" s="129"/>
    </row>
    <row r="1156" spans="13:14" x14ac:dyDescent="0.2">
      <c r="M1156" s="129"/>
      <c r="N1156" s="129"/>
    </row>
    <row r="1157" spans="13:14" x14ac:dyDescent="0.2">
      <c r="M1157" s="129"/>
      <c r="N1157" s="129"/>
    </row>
    <row r="1158" spans="13:14" x14ac:dyDescent="0.2">
      <c r="M1158" s="129"/>
      <c r="N1158" s="129"/>
    </row>
    <row r="1159" spans="13:14" x14ac:dyDescent="0.2">
      <c r="M1159" s="129"/>
      <c r="N1159" s="129"/>
    </row>
    <row r="1160" spans="13:14" x14ac:dyDescent="0.2">
      <c r="M1160" s="129"/>
      <c r="N1160" s="129"/>
    </row>
    <row r="1161" spans="13:14" x14ac:dyDescent="0.2">
      <c r="M1161" s="129"/>
      <c r="N1161" s="129"/>
    </row>
    <row r="1162" spans="13:14" x14ac:dyDescent="0.2">
      <c r="M1162" s="129"/>
      <c r="N1162" s="129"/>
    </row>
    <row r="1163" spans="13:14" x14ac:dyDescent="0.2">
      <c r="M1163" s="129"/>
      <c r="N1163" s="129"/>
    </row>
    <row r="1164" spans="13:14" x14ac:dyDescent="0.2">
      <c r="M1164" s="129"/>
      <c r="N1164" s="129"/>
    </row>
    <row r="1165" spans="13:14" x14ac:dyDescent="0.2">
      <c r="M1165" s="129"/>
      <c r="N1165" s="129"/>
    </row>
    <row r="1166" spans="13:14" x14ac:dyDescent="0.2">
      <c r="M1166" s="129"/>
      <c r="N1166" s="129"/>
    </row>
    <row r="1167" spans="13:14" x14ac:dyDescent="0.2">
      <c r="M1167" s="129"/>
      <c r="N1167" s="129"/>
    </row>
    <row r="1168" spans="13:14" x14ac:dyDescent="0.2">
      <c r="M1168" s="129"/>
      <c r="N1168" s="129"/>
    </row>
    <row r="1169" spans="13:14" x14ac:dyDescent="0.2">
      <c r="M1169" s="129"/>
      <c r="N1169" s="129"/>
    </row>
    <row r="1170" spans="13:14" x14ac:dyDescent="0.2">
      <c r="M1170" s="129"/>
      <c r="N1170" s="129"/>
    </row>
    <row r="1171" spans="13:14" x14ac:dyDescent="0.2">
      <c r="M1171" s="129"/>
      <c r="N1171" s="129"/>
    </row>
    <row r="1172" spans="13:14" x14ac:dyDescent="0.2">
      <c r="M1172" s="129"/>
      <c r="N1172" s="129"/>
    </row>
    <row r="1173" spans="13:14" x14ac:dyDescent="0.2">
      <c r="M1173" s="129"/>
      <c r="N1173" s="129"/>
    </row>
    <row r="1174" spans="13:14" x14ac:dyDescent="0.2">
      <c r="M1174" s="129"/>
      <c r="N1174" s="129"/>
    </row>
    <row r="1175" spans="13:14" x14ac:dyDescent="0.2">
      <c r="M1175" s="129"/>
      <c r="N1175" s="129"/>
    </row>
    <row r="1176" spans="13:14" x14ac:dyDescent="0.2">
      <c r="M1176" s="129"/>
      <c r="N1176" s="129"/>
    </row>
    <row r="1177" spans="13:14" x14ac:dyDescent="0.2">
      <c r="M1177" s="129"/>
      <c r="N1177" s="129"/>
    </row>
    <row r="1178" spans="13:14" x14ac:dyDescent="0.2">
      <c r="M1178" s="129"/>
      <c r="N1178" s="129"/>
    </row>
    <row r="1179" spans="13:14" x14ac:dyDescent="0.2">
      <c r="M1179" s="129"/>
      <c r="N1179" s="129"/>
    </row>
    <row r="1180" spans="13:14" x14ac:dyDescent="0.2">
      <c r="M1180" s="129"/>
      <c r="N1180" s="129"/>
    </row>
    <row r="1181" spans="13:14" x14ac:dyDescent="0.2">
      <c r="M1181" s="129"/>
      <c r="N1181" s="129"/>
    </row>
    <row r="1182" spans="13:14" x14ac:dyDescent="0.2">
      <c r="M1182" s="129"/>
      <c r="N1182" s="129"/>
    </row>
    <row r="1183" spans="13:14" x14ac:dyDescent="0.2">
      <c r="M1183" s="129"/>
      <c r="N1183" s="129"/>
    </row>
    <row r="1184" spans="13:14" x14ac:dyDescent="0.2">
      <c r="M1184" s="129"/>
      <c r="N1184" s="129"/>
    </row>
    <row r="1185" spans="13:14" x14ac:dyDescent="0.2">
      <c r="M1185" s="129"/>
      <c r="N1185" s="129"/>
    </row>
    <row r="1186" spans="13:14" x14ac:dyDescent="0.2">
      <c r="M1186" s="129"/>
      <c r="N1186" s="129"/>
    </row>
    <row r="1187" spans="13:14" x14ac:dyDescent="0.2">
      <c r="M1187" s="129"/>
      <c r="N1187" s="129"/>
    </row>
    <row r="1188" spans="13:14" x14ac:dyDescent="0.2">
      <c r="M1188" s="129"/>
      <c r="N1188" s="129"/>
    </row>
    <row r="1189" spans="13:14" x14ac:dyDescent="0.2">
      <c r="M1189" s="129"/>
      <c r="N1189" s="129"/>
    </row>
    <row r="1190" spans="13:14" x14ac:dyDescent="0.2">
      <c r="M1190" s="129"/>
      <c r="N1190" s="129"/>
    </row>
    <row r="1191" spans="13:14" x14ac:dyDescent="0.2">
      <c r="M1191" s="129"/>
      <c r="N1191" s="129"/>
    </row>
    <row r="1192" spans="13:14" x14ac:dyDescent="0.2">
      <c r="M1192" s="129"/>
      <c r="N1192" s="129"/>
    </row>
    <row r="1193" spans="13:14" x14ac:dyDescent="0.2">
      <c r="M1193" s="129"/>
      <c r="N1193" s="129"/>
    </row>
    <row r="1194" spans="13:14" x14ac:dyDescent="0.2">
      <c r="M1194" s="129"/>
      <c r="N1194" s="129"/>
    </row>
    <row r="1195" spans="13:14" x14ac:dyDescent="0.2">
      <c r="M1195" s="129"/>
      <c r="N1195" s="129"/>
    </row>
    <row r="1196" spans="13:14" x14ac:dyDescent="0.2">
      <c r="M1196" s="129"/>
      <c r="N1196" s="129"/>
    </row>
    <row r="1197" spans="13:14" x14ac:dyDescent="0.2">
      <c r="M1197" s="129"/>
      <c r="N1197" s="129"/>
    </row>
    <row r="1198" spans="13:14" x14ac:dyDescent="0.2">
      <c r="M1198" s="129"/>
      <c r="N1198" s="129"/>
    </row>
    <row r="1199" spans="13:14" x14ac:dyDescent="0.2">
      <c r="M1199" s="129"/>
      <c r="N1199" s="129"/>
    </row>
    <row r="1200" spans="13:14" x14ac:dyDescent="0.2">
      <c r="M1200" s="129"/>
      <c r="N1200" s="129"/>
    </row>
    <row r="1201" spans="13:14" x14ac:dyDescent="0.2">
      <c r="M1201" s="129"/>
      <c r="N1201" s="129"/>
    </row>
    <row r="1202" spans="13:14" x14ac:dyDescent="0.2">
      <c r="M1202" s="129"/>
      <c r="N1202" s="129"/>
    </row>
    <row r="1203" spans="13:14" x14ac:dyDescent="0.2">
      <c r="M1203" s="129"/>
      <c r="N1203" s="129"/>
    </row>
    <row r="1204" spans="13:14" x14ac:dyDescent="0.2">
      <c r="M1204" s="129"/>
      <c r="N1204" s="129"/>
    </row>
    <row r="1205" spans="13:14" x14ac:dyDescent="0.2">
      <c r="M1205" s="129"/>
      <c r="N1205" s="129"/>
    </row>
    <row r="1206" spans="13:14" x14ac:dyDescent="0.2">
      <c r="M1206" s="129"/>
      <c r="N1206" s="129"/>
    </row>
    <row r="1207" spans="13:14" x14ac:dyDescent="0.2">
      <c r="M1207" s="129"/>
      <c r="N1207" s="129"/>
    </row>
    <row r="1208" spans="13:14" x14ac:dyDescent="0.2">
      <c r="M1208" s="129"/>
      <c r="N1208" s="129"/>
    </row>
    <row r="1209" spans="13:14" x14ac:dyDescent="0.2">
      <c r="M1209" s="129"/>
      <c r="N1209" s="129"/>
    </row>
    <row r="1210" spans="13:14" x14ac:dyDescent="0.2">
      <c r="M1210" s="129"/>
      <c r="N1210" s="129"/>
    </row>
    <row r="1211" spans="13:14" x14ac:dyDescent="0.2">
      <c r="M1211" s="129"/>
      <c r="N1211" s="129"/>
    </row>
    <row r="1212" spans="13:14" x14ac:dyDescent="0.2">
      <c r="M1212" s="129"/>
      <c r="N1212" s="129"/>
    </row>
    <row r="1213" spans="13:14" x14ac:dyDescent="0.2">
      <c r="M1213" s="129"/>
      <c r="N1213" s="129"/>
    </row>
    <row r="1214" spans="13:14" x14ac:dyDescent="0.2">
      <c r="M1214" s="129"/>
      <c r="N1214" s="129"/>
    </row>
    <row r="1215" spans="13:14" x14ac:dyDescent="0.2">
      <c r="M1215" s="129"/>
      <c r="N1215" s="129"/>
    </row>
    <row r="1216" spans="13:14" x14ac:dyDescent="0.2">
      <c r="M1216" s="129"/>
      <c r="N1216" s="129"/>
    </row>
    <row r="1217" spans="13:14" x14ac:dyDescent="0.2">
      <c r="M1217" s="129"/>
      <c r="N1217" s="129"/>
    </row>
    <row r="1218" spans="13:14" x14ac:dyDescent="0.2">
      <c r="M1218" s="129"/>
      <c r="N1218" s="129"/>
    </row>
    <row r="1219" spans="13:14" x14ac:dyDescent="0.2">
      <c r="M1219" s="129"/>
      <c r="N1219" s="129"/>
    </row>
    <row r="1220" spans="13:14" x14ac:dyDescent="0.2">
      <c r="M1220" s="129"/>
      <c r="N1220" s="129"/>
    </row>
    <row r="1221" spans="13:14" x14ac:dyDescent="0.2">
      <c r="M1221" s="129"/>
      <c r="N1221" s="129"/>
    </row>
    <row r="1222" spans="13:14" x14ac:dyDescent="0.2">
      <c r="M1222" s="129"/>
      <c r="N1222" s="129"/>
    </row>
    <row r="1223" spans="13:14" x14ac:dyDescent="0.2">
      <c r="M1223" s="129"/>
      <c r="N1223" s="129"/>
    </row>
    <row r="1224" spans="13:14" x14ac:dyDescent="0.2">
      <c r="M1224" s="129"/>
      <c r="N1224" s="129"/>
    </row>
    <row r="1225" spans="13:14" x14ac:dyDescent="0.2">
      <c r="M1225" s="129"/>
      <c r="N1225" s="129"/>
    </row>
    <row r="1226" spans="13:14" x14ac:dyDescent="0.2">
      <c r="M1226" s="129"/>
      <c r="N1226" s="129"/>
    </row>
    <row r="1227" spans="13:14" x14ac:dyDescent="0.2">
      <c r="M1227" s="129"/>
      <c r="N1227" s="129"/>
    </row>
    <row r="1228" spans="13:14" x14ac:dyDescent="0.2">
      <c r="M1228" s="129"/>
      <c r="N1228" s="129"/>
    </row>
    <row r="1229" spans="13:14" x14ac:dyDescent="0.2">
      <c r="M1229" s="129"/>
      <c r="N1229" s="129"/>
    </row>
    <row r="1230" spans="13:14" x14ac:dyDescent="0.2">
      <c r="M1230" s="129"/>
      <c r="N1230" s="129"/>
    </row>
    <row r="1231" spans="13:14" x14ac:dyDescent="0.2">
      <c r="M1231" s="129"/>
      <c r="N1231" s="129"/>
    </row>
    <row r="1232" spans="13:14" x14ac:dyDescent="0.2">
      <c r="M1232" s="129"/>
      <c r="N1232" s="129"/>
    </row>
    <row r="1233" spans="13:14" x14ac:dyDescent="0.2">
      <c r="M1233" s="129"/>
      <c r="N1233" s="129"/>
    </row>
    <row r="1234" spans="13:14" x14ac:dyDescent="0.2">
      <c r="M1234" s="129"/>
      <c r="N1234" s="129"/>
    </row>
    <row r="1235" spans="13:14" x14ac:dyDescent="0.2">
      <c r="M1235" s="129"/>
      <c r="N1235" s="129"/>
    </row>
    <row r="1236" spans="13:14" x14ac:dyDescent="0.2">
      <c r="M1236" s="129"/>
      <c r="N1236" s="129"/>
    </row>
    <row r="1237" spans="13:14" x14ac:dyDescent="0.2">
      <c r="M1237" s="129"/>
      <c r="N1237" s="129"/>
    </row>
    <row r="1238" spans="13:14" x14ac:dyDescent="0.2">
      <c r="M1238" s="129"/>
      <c r="N1238" s="129"/>
    </row>
    <row r="1239" spans="13:14" x14ac:dyDescent="0.2">
      <c r="M1239" s="129"/>
      <c r="N1239" s="129"/>
    </row>
    <row r="1240" spans="13:14" x14ac:dyDescent="0.2">
      <c r="M1240" s="129"/>
      <c r="N1240" s="129"/>
    </row>
  </sheetData>
  <printOptions horizontalCentered="1"/>
  <pageMargins left="0.25" right="0.25" top="0.25" bottom="1.75" header="0.3" footer="0.3"/>
  <pageSetup scale="9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690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9.7109375" style="31" customWidth="1"/>
    <col min="2" max="9" width="5.42578125" style="107" customWidth="1"/>
    <col min="10" max="10" width="7.28515625" style="107" customWidth="1"/>
    <col min="11" max="16" width="5.42578125" style="10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06"/>
      <c r="Q1" s="6"/>
      <c r="R1" s="6"/>
      <c r="S1" s="6"/>
    </row>
    <row r="2" spans="1:19" s="45" customFormat="1" ht="13.5" customHeight="1" x14ac:dyDescent="0.2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309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ht="12.75" customHeight="1" x14ac:dyDescent="0.2">
      <c r="A8" s="23" t="s">
        <v>293</v>
      </c>
      <c r="B8" s="181">
        <f>data!E344</f>
        <v>1.1742067932959701</v>
      </c>
      <c r="C8" s="181">
        <f>data!F344</f>
        <v>1.19666286640786</v>
      </c>
      <c r="D8" s="181">
        <f>data!G344</f>
        <v>1.2193567307883799</v>
      </c>
      <c r="E8" s="181">
        <f>data!H344</f>
        <v>1.2362042921046601</v>
      </c>
      <c r="F8" s="181">
        <f>data!I344</f>
        <v>1.2434284640808999</v>
      </c>
      <c r="G8" s="181">
        <f>data!J344</f>
        <v>1.2517908828297699</v>
      </c>
      <c r="H8" s="181">
        <f>data!K344</f>
        <v>1.2599413644236599</v>
      </c>
      <c r="I8" s="181">
        <f>data!L344</f>
        <v>1.26946544289789</v>
      </c>
      <c r="J8" s="181">
        <f>data!O344</f>
        <v>1.1327368088400673</v>
      </c>
      <c r="K8" s="181">
        <f>data!P344</f>
        <v>1.2066076706492175</v>
      </c>
      <c r="L8" s="181">
        <f>data!Q344</f>
        <v>1.2561565385580549</v>
      </c>
      <c r="M8" s="181">
        <f>data!R344</f>
        <v>1.2847939918146776</v>
      </c>
      <c r="N8" s="181">
        <f>data!S344</f>
        <v>1.310733268712845</v>
      </c>
      <c r="O8" s="181">
        <f>data!T344</f>
        <v>1.3379272607272523</v>
      </c>
      <c r="P8" s="181">
        <f>data!U344</f>
        <v>1.36444654914437</v>
      </c>
      <c r="Q8" s="6"/>
      <c r="R8" s="6"/>
      <c r="S8" s="6"/>
    </row>
    <row r="9" spans="1:19" ht="12.75" customHeight="1" x14ac:dyDescent="0.2">
      <c r="A9" s="20" t="s">
        <v>1899</v>
      </c>
      <c r="B9" s="170">
        <f>data!E345</f>
        <v>6.2894881368268498</v>
      </c>
      <c r="C9" s="170">
        <f>data!F345</f>
        <v>7.8720430446766203</v>
      </c>
      <c r="D9" s="170">
        <f>data!G345</f>
        <v>7.8042446434315345</v>
      </c>
      <c r="E9" s="170">
        <f>data!H345</f>
        <v>5.6423051100718924</v>
      </c>
      <c r="F9" s="170">
        <f>data!I345</f>
        <v>2.3581035523387941</v>
      </c>
      <c r="G9" s="170">
        <f>data!J345</f>
        <v>2.7173761616267824</v>
      </c>
      <c r="H9" s="170">
        <f>data!K345</f>
        <v>2.6299696452646604</v>
      </c>
      <c r="I9" s="170">
        <f>data!L345</f>
        <v>3.0581151824485526</v>
      </c>
      <c r="J9" s="170">
        <f>data!O345</f>
        <v>-3.6674553109251384</v>
      </c>
      <c r="K9" s="170">
        <f>data!P345</f>
        <v>6.5214497518443437</v>
      </c>
      <c r="L9" s="170">
        <f>data!Q345</f>
        <v>4.1064605433991153</v>
      </c>
      <c r="M9" s="170">
        <f>data!R345</f>
        <v>2.2797678774570285</v>
      </c>
      <c r="N9" s="170">
        <f>data!S345</f>
        <v>2.0189444427219039</v>
      </c>
      <c r="O9" s="170">
        <f>data!T345</f>
        <v>2.0747159367604961</v>
      </c>
      <c r="P9" s="170">
        <f>data!U345</f>
        <v>1.982117353876367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9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8"/>
      <c r="R11" s="8"/>
      <c r="S11" s="8"/>
    </row>
    <row r="12" spans="1:19" ht="12.75" customHeight="1" x14ac:dyDescent="0.2">
      <c r="A12" s="23" t="s">
        <v>80</v>
      </c>
      <c r="B12" s="170">
        <f>data!E348</f>
        <v>13</v>
      </c>
      <c r="C12" s="170">
        <f>data!F348</f>
        <v>13</v>
      </c>
      <c r="D12" s="170">
        <f>data!G348</f>
        <v>13</v>
      </c>
      <c r="E12" s="170">
        <f>data!H348</f>
        <v>14</v>
      </c>
      <c r="F12" s="170">
        <f>data!I348</f>
        <v>14</v>
      </c>
      <c r="G12" s="170">
        <f>data!J348</f>
        <v>14.3</v>
      </c>
      <c r="H12" s="170">
        <f>data!K348</f>
        <v>14.4</v>
      </c>
      <c r="I12" s="170">
        <f>data!L348</f>
        <v>14.256</v>
      </c>
      <c r="J12" s="170">
        <f>data!O348</f>
        <v>15.352130374640126</v>
      </c>
      <c r="K12" s="170">
        <f>data!P348</f>
        <v>13.25</v>
      </c>
      <c r="L12" s="170">
        <f>data!Q348</f>
        <v>14.239000000000001</v>
      </c>
      <c r="M12" s="170">
        <f>data!R348</f>
        <v>13.90314621564</v>
      </c>
      <c r="N12" s="170">
        <f>data!S348</f>
        <v>13.355306781190402</v>
      </c>
      <c r="O12" s="170">
        <f>data!T348</f>
        <v>12.829054406337423</v>
      </c>
      <c r="P12" s="170">
        <f>data!U348</f>
        <v>12.354533276932351</v>
      </c>
      <c r="Q12" s="6"/>
      <c r="R12" s="6"/>
      <c r="S12" s="6"/>
    </row>
    <row r="13" spans="1:19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6"/>
      <c r="R13" s="6"/>
      <c r="S13" s="6"/>
    </row>
    <row r="14" spans="1:19" ht="12.75" customHeight="1" x14ac:dyDescent="0.2">
      <c r="A14" s="23" t="s">
        <v>83</v>
      </c>
      <c r="B14" s="22">
        <f>data!E350</f>
        <v>923.24235507345747</v>
      </c>
      <c r="C14" s="22">
        <f>data!F350</f>
        <v>960.87492454720223</v>
      </c>
      <c r="D14" s="22">
        <f>data!G350</f>
        <v>997.91403860477442</v>
      </c>
      <c r="E14" s="22">
        <f>data!H350</f>
        <v>1036.0962047854011</v>
      </c>
      <c r="F14" s="22">
        <f>data!I350</f>
        <v>1062.9506404433341</v>
      </c>
      <c r="G14" s="22">
        <f>data!J350</f>
        <v>1061.8485582973451</v>
      </c>
      <c r="H14" s="22">
        <f>data!K350</f>
        <v>1050.1873768178448</v>
      </c>
      <c r="I14" s="22">
        <f>data!L350</f>
        <v>1040.2128494578362</v>
      </c>
      <c r="J14" s="22">
        <f>data!O350</f>
        <v>969.71588970363143</v>
      </c>
      <c r="K14" s="22">
        <f>data!P350</f>
        <v>979.53188075270873</v>
      </c>
      <c r="L14" s="22">
        <f>data!Q350</f>
        <v>1053.7998562540902</v>
      </c>
      <c r="M14" s="22">
        <f>data!R350</f>
        <v>990.61200304653266</v>
      </c>
      <c r="N14" s="22">
        <f>data!S350</f>
        <v>948.52381864590609</v>
      </c>
      <c r="O14" s="22">
        <f>data!T350</f>
        <v>960.86712312406053</v>
      </c>
      <c r="P14" s="22">
        <f>data!U350</f>
        <v>972.07048623426772</v>
      </c>
      <c r="Q14" s="6"/>
      <c r="R14" s="6"/>
      <c r="S14" s="6"/>
    </row>
    <row r="15" spans="1:19" ht="6" customHeight="1" x14ac:dyDescent="0.2">
      <c r="A15" s="23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  <c r="Q15" s="6"/>
      <c r="R15" s="6"/>
      <c r="S15" s="6"/>
    </row>
    <row r="16" spans="1:19" s="9" customFormat="1" ht="12.75" customHeight="1" x14ac:dyDescent="0.2">
      <c r="A16" s="121" t="s">
        <v>61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28"/>
      <c r="R16" s="8"/>
      <c r="S16" s="8"/>
    </row>
    <row r="17" spans="1:19" ht="12.75" customHeight="1" x14ac:dyDescent="0.2">
      <c r="A17" s="23" t="s">
        <v>257</v>
      </c>
      <c r="B17" s="22">
        <f>data!E353</f>
        <v>11.883010654784201</v>
      </c>
      <c r="C17" s="22">
        <f>data!F353</f>
        <v>15.9357759500135</v>
      </c>
      <c r="D17" s="22">
        <f>data!G353</f>
        <v>15.0097863469495</v>
      </c>
      <c r="E17" s="22">
        <f>data!H353</f>
        <v>17.3068600894652</v>
      </c>
      <c r="F17" s="22">
        <f>data!I353</f>
        <v>17.407998497132599</v>
      </c>
      <c r="G17" s="22">
        <f>data!J353</f>
        <v>17.900609624465702</v>
      </c>
      <c r="H17" s="22">
        <f>data!K353</f>
        <v>18.143155647700802</v>
      </c>
      <c r="I17" s="22">
        <f>data!L353</f>
        <v>18.097499353952301</v>
      </c>
      <c r="J17" s="22">
        <f>data!O353</f>
        <v>65.652088131507696</v>
      </c>
      <c r="K17" s="22">
        <f>data!P353</f>
        <v>60.135433041212409</v>
      </c>
      <c r="L17" s="22">
        <f>data!Q353</f>
        <v>71.549263123251393</v>
      </c>
      <c r="M17" s="22">
        <f>data!R353</f>
        <v>71.446265027787305</v>
      </c>
      <c r="N17" s="22">
        <f>data!S353</f>
        <v>70.016230236197003</v>
      </c>
      <c r="O17" s="22">
        <f>data!T353</f>
        <v>68.652691567824789</v>
      </c>
      <c r="P17" s="22">
        <f>data!U353</f>
        <v>67.424956318634202</v>
      </c>
      <c r="Q17" s="6"/>
      <c r="R17" s="6"/>
      <c r="S17" s="6"/>
    </row>
    <row r="18" spans="1:19" ht="12.75" customHeight="1" x14ac:dyDescent="0.2">
      <c r="A18" s="20" t="s">
        <v>1899</v>
      </c>
      <c r="B18" s="170">
        <f>data!E354</f>
        <v>21.057619405888897</v>
      </c>
      <c r="C18" s="170">
        <f>data!F354</f>
        <v>223.43492539206667</v>
      </c>
      <c r="D18" s="170">
        <f>data!G354</f>
        <v>-21.294482068945598</v>
      </c>
      <c r="E18" s="170">
        <f>data!H354</f>
        <v>76.756376316933597</v>
      </c>
      <c r="F18" s="170">
        <f>data!I354</f>
        <v>2.3581035523397884</v>
      </c>
      <c r="G18" s="170">
        <f>data!J354</f>
        <v>11.808784012559935</v>
      </c>
      <c r="H18" s="170">
        <f>data!K354</f>
        <v>5.5309916141737236</v>
      </c>
      <c r="I18" s="170">
        <f>data!L354</f>
        <v>-1.002785757622058</v>
      </c>
      <c r="J18" s="170">
        <f>data!O354</f>
        <v>-46.381873517380299</v>
      </c>
      <c r="K18" s="170">
        <f>data!P354</f>
        <v>-8.4028631035236501</v>
      </c>
      <c r="L18" s="170">
        <f>data!Q354</f>
        <v>18.980207682576733</v>
      </c>
      <c r="M18" s="170">
        <f>data!R354</f>
        <v>-0.14395409675521664</v>
      </c>
      <c r="N18" s="170">
        <f>data!S354</f>
        <v>-2.0015529027782253</v>
      </c>
      <c r="O18" s="170">
        <f>data!T354</f>
        <v>-1.9474608441105268</v>
      </c>
      <c r="P18" s="170">
        <f>data!U354</f>
        <v>-1.7883279171620803</v>
      </c>
      <c r="Q18" s="6"/>
      <c r="R18" s="6"/>
      <c r="S18" s="6"/>
    </row>
    <row r="19" spans="1:19" ht="6" customHeight="1" x14ac:dyDescent="0.2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6"/>
      <c r="R19" s="6"/>
      <c r="S19" s="6"/>
    </row>
    <row r="20" spans="1:19" ht="12.75" customHeight="1" x14ac:dyDescent="0.2">
      <c r="A20" s="23" t="s">
        <v>63</v>
      </c>
      <c r="B20" s="22">
        <f>data!E356</f>
        <v>0</v>
      </c>
      <c r="C20" s="22">
        <f>data!F356</f>
        <v>0</v>
      </c>
      <c r="D20" s="22">
        <f>data!G356</f>
        <v>0</v>
      </c>
      <c r="E20" s="22">
        <f>data!H356</f>
        <v>0</v>
      </c>
      <c r="F20" s="22">
        <f>data!I356</f>
        <v>0</v>
      </c>
      <c r="G20" s="22">
        <f>data!J356</f>
        <v>0</v>
      </c>
      <c r="H20" s="22">
        <f>data!K356</f>
        <v>0</v>
      </c>
      <c r="I20" s="22">
        <f>data!L356</f>
        <v>0</v>
      </c>
      <c r="J20" s="22">
        <f>data!O356</f>
        <v>0</v>
      </c>
      <c r="K20" s="22">
        <f>data!P356</f>
        <v>0</v>
      </c>
      <c r="L20" s="22">
        <f>data!Q356</f>
        <v>0</v>
      </c>
      <c r="M20" s="22">
        <f>data!R356</f>
        <v>0</v>
      </c>
      <c r="N20" s="22">
        <f>data!S356</f>
        <v>0</v>
      </c>
      <c r="O20" s="22">
        <f>data!T356</f>
        <v>0</v>
      </c>
      <c r="P20" s="22">
        <f>data!U356</f>
        <v>0</v>
      </c>
      <c r="Q20" s="6"/>
      <c r="R20" s="6"/>
      <c r="S20" s="6"/>
    </row>
    <row r="21" spans="1:19" ht="6" customHeight="1" x14ac:dyDescent="0.2">
      <c r="A21" s="2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6"/>
      <c r="R21" s="6"/>
      <c r="S21" s="6"/>
    </row>
    <row r="22" spans="1:19" ht="12.75" customHeight="1" x14ac:dyDescent="0.2">
      <c r="A22" s="23" t="s">
        <v>62</v>
      </c>
      <c r="B22" s="22">
        <f>data!E358</f>
        <v>0</v>
      </c>
      <c r="C22" s="22">
        <f>data!F358</f>
        <v>0</v>
      </c>
      <c r="D22" s="22">
        <f>data!G358</f>
        <v>0</v>
      </c>
      <c r="E22" s="22">
        <f>data!H358</f>
        <v>0</v>
      </c>
      <c r="F22" s="22">
        <f>data!I358</f>
        <v>0</v>
      </c>
      <c r="G22" s="22">
        <f>data!J358</f>
        <v>0</v>
      </c>
      <c r="H22" s="22">
        <f>data!K358</f>
        <v>0</v>
      </c>
      <c r="I22" s="22">
        <f>data!L358</f>
        <v>0</v>
      </c>
      <c r="J22" s="22">
        <f>data!O358</f>
        <v>0</v>
      </c>
      <c r="K22" s="22">
        <f>data!P358</f>
        <v>0</v>
      </c>
      <c r="L22" s="22">
        <f>data!Q358</f>
        <v>0</v>
      </c>
      <c r="M22" s="22">
        <f>data!R358</f>
        <v>0</v>
      </c>
      <c r="N22" s="22">
        <f>data!S358</f>
        <v>0</v>
      </c>
      <c r="O22" s="22">
        <f>data!T358</f>
        <v>0</v>
      </c>
      <c r="P22" s="22">
        <f>data!U358</f>
        <v>0</v>
      </c>
      <c r="Q22" s="6"/>
      <c r="R22" s="6"/>
      <c r="S22" s="6"/>
    </row>
    <row r="23" spans="1:19" ht="6" customHeight="1" x14ac:dyDescent="0.2">
      <c r="A23" s="178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6"/>
      <c r="R23" s="6"/>
      <c r="S23" s="6"/>
    </row>
    <row r="24" spans="1:19" ht="12.75" customHeight="1" x14ac:dyDescent="0.2">
      <c r="A24" s="23" t="s">
        <v>64</v>
      </c>
      <c r="B24" s="22">
        <f>data!E360</f>
        <v>11.883010654784201</v>
      </c>
      <c r="C24" s="22">
        <f>data!F360</f>
        <v>15.9357759500135</v>
      </c>
      <c r="D24" s="22">
        <f>data!G360</f>
        <v>15.0097863469495</v>
      </c>
      <c r="E24" s="22">
        <f>data!H360</f>
        <v>17.3068600894652</v>
      </c>
      <c r="F24" s="22">
        <f>data!I360</f>
        <v>17.407998497132599</v>
      </c>
      <c r="G24" s="22">
        <f>data!J360</f>
        <v>17.900609624465702</v>
      </c>
      <c r="H24" s="22">
        <f>data!K360</f>
        <v>18.143155647700802</v>
      </c>
      <c r="I24" s="22">
        <f>data!L360</f>
        <v>18.097499353952301</v>
      </c>
      <c r="J24" s="22">
        <f>data!O360</f>
        <v>65.652088131507696</v>
      </c>
      <c r="K24" s="22">
        <f>data!P360</f>
        <v>60.135433041212409</v>
      </c>
      <c r="L24" s="22">
        <f>data!Q360</f>
        <v>71.549263123251393</v>
      </c>
      <c r="M24" s="22">
        <f>data!R360</f>
        <v>71.446265027787305</v>
      </c>
      <c r="N24" s="22">
        <f>data!S360</f>
        <v>70.016230236197003</v>
      </c>
      <c r="O24" s="22">
        <f>data!T360</f>
        <v>68.652691567824789</v>
      </c>
      <c r="P24" s="22">
        <f>data!U360</f>
        <v>67.424956318634202</v>
      </c>
      <c r="Q24" s="6"/>
      <c r="R24" s="6"/>
      <c r="S24" s="6"/>
    </row>
    <row r="25" spans="1:19" ht="12.75" customHeight="1" x14ac:dyDescent="0.2">
      <c r="A25" s="20" t="s">
        <v>1899</v>
      </c>
      <c r="B25" s="170">
        <f>data!E361</f>
        <v>21.057619405888897</v>
      </c>
      <c r="C25" s="170">
        <f>data!F361</f>
        <v>223.43492539206667</v>
      </c>
      <c r="D25" s="170">
        <f>data!G361</f>
        <v>-21.294482068945598</v>
      </c>
      <c r="E25" s="170">
        <f>data!H361</f>
        <v>76.756376316933597</v>
      </c>
      <c r="F25" s="170">
        <f>data!I361</f>
        <v>2.3581035523397884</v>
      </c>
      <c r="G25" s="170">
        <f>data!J361</f>
        <v>11.808784012559935</v>
      </c>
      <c r="H25" s="170">
        <f>data!K361</f>
        <v>5.5309916141737236</v>
      </c>
      <c r="I25" s="170">
        <f>data!L361</f>
        <v>-1.002785757622058</v>
      </c>
      <c r="J25" s="170">
        <f>data!O361</f>
        <v>-46.381873517380299</v>
      </c>
      <c r="K25" s="170">
        <f>data!P361</f>
        <v>-8.4028631035236501</v>
      </c>
      <c r="L25" s="170">
        <f>data!Q361</f>
        <v>18.980207682576733</v>
      </c>
      <c r="M25" s="170">
        <f>data!R361</f>
        <v>-0.14395409675521664</v>
      </c>
      <c r="N25" s="170">
        <f>data!S361</f>
        <v>-2.0015529027782253</v>
      </c>
      <c r="O25" s="170">
        <f>data!T361</f>
        <v>-1.9474608441105268</v>
      </c>
      <c r="P25" s="170">
        <f>data!U361</f>
        <v>-1.7883279171620803</v>
      </c>
      <c r="Q25" s="6"/>
      <c r="R25" s="6"/>
      <c r="S25" s="6"/>
    </row>
    <row r="26" spans="1:19" ht="6" customHeight="1" x14ac:dyDescent="0.2">
      <c r="A26" s="17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6"/>
      <c r="R26" s="6"/>
      <c r="S26" s="6"/>
    </row>
    <row r="27" spans="1:19" ht="12.75" customHeight="1" x14ac:dyDescent="0.2">
      <c r="A27" s="23" t="s">
        <v>65</v>
      </c>
      <c r="B27" s="22">
        <f>data!E363</f>
        <v>0</v>
      </c>
      <c r="C27" s="22">
        <f>data!F363</f>
        <v>0</v>
      </c>
      <c r="D27" s="22">
        <f>data!G363</f>
        <v>0</v>
      </c>
      <c r="E27" s="22">
        <f>data!H363</f>
        <v>0</v>
      </c>
      <c r="F27" s="22">
        <f>data!I363</f>
        <v>0</v>
      </c>
      <c r="G27" s="22">
        <f>data!J363</f>
        <v>0</v>
      </c>
      <c r="H27" s="22">
        <f>data!K363</f>
        <v>0</v>
      </c>
      <c r="I27" s="22">
        <f>data!L363</f>
        <v>0</v>
      </c>
      <c r="J27" s="22">
        <f>data!O363</f>
        <v>0</v>
      </c>
      <c r="K27" s="22">
        <f>data!P363</f>
        <v>0</v>
      </c>
      <c r="L27" s="22">
        <f>data!Q363</f>
        <v>0</v>
      </c>
      <c r="M27" s="22">
        <f>data!R363</f>
        <v>0</v>
      </c>
      <c r="N27" s="22">
        <f>data!S363</f>
        <v>0</v>
      </c>
      <c r="O27" s="22">
        <f>data!T363</f>
        <v>0</v>
      </c>
      <c r="P27" s="22">
        <f>data!U363</f>
        <v>0</v>
      </c>
      <c r="Q27" s="6"/>
      <c r="R27" s="6"/>
      <c r="S27" s="6"/>
    </row>
    <row r="28" spans="1:19" s="27" customFormat="1" ht="12.75" customHeight="1" x14ac:dyDescent="0.2">
      <c r="A28" s="13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26"/>
      <c r="R28" s="26"/>
      <c r="S28" s="26"/>
    </row>
    <row r="29" spans="1:19" ht="12.75" customHeight="1" x14ac:dyDescent="0.2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6"/>
      <c r="R29" s="6"/>
      <c r="S29" s="6"/>
    </row>
    <row r="30" spans="1:19" ht="12.7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6"/>
      <c r="R30" s="6"/>
      <c r="S30" s="6"/>
    </row>
    <row r="31" spans="1:19" ht="12.75" customHeight="1" x14ac:dyDescent="0.2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6"/>
      <c r="R31" s="6"/>
      <c r="S31" s="6"/>
    </row>
    <row r="32" spans="1:19" ht="12.75" customHeight="1" x14ac:dyDescent="0.2">
      <c r="A32" s="8" t="s">
        <v>1882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6"/>
      <c r="R32" s="6"/>
      <c r="S32" s="6"/>
    </row>
    <row r="33" spans="1:19" ht="12.75" customHeight="1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6"/>
      <c r="R33" s="6"/>
      <c r="S33" s="6"/>
    </row>
    <row r="34" spans="1:19" ht="12.75" customHeight="1" x14ac:dyDescent="0.2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6"/>
      <c r="R34" s="6"/>
      <c r="S34" s="6"/>
    </row>
    <row r="35" spans="1:19" ht="12.7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6"/>
      <c r="R35" s="6"/>
      <c r="S35" s="6"/>
    </row>
    <row r="36" spans="1:19" ht="12.75" customHeight="1" x14ac:dyDescent="0.2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6"/>
      <c r="R36" s="6"/>
      <c r="S36" s="6"/>
    </row>
    <row r="37" spans="1:19" ht="12.75" customHeight="1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/>
      <c r="R37" s="6"/>
      <c r="S37" s="6"/>
    </row>
    <row r="38" spans="1:19" ht="12.75" customHeight="1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6"/>
      <c r="R38" s="6"/>
      <c r="S38" s="6"/>
    </row>
    <row r="39" spans="1:19" ht="12.75" customHeight="1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6"/>
      <c r="R39" s="6"/>
      <c r="S39" s="6"/>
    </row>
    <row r="40" spans="1:19" ht="12.75" customHeight="1" x14ac:dyDescent="0.2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6"/>
      <c r="R40" s="6"/>
      <c r="S40" s="6"/>
    </row>
    <row r="41" spans="1:19" ht="12.75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.7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.75" customHeight="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6"/>
      <c r="R43" s="6"/>
      <c r="S43" s="6"/>
    </row>
    <row r="44" spans="1:19" ht="12.75" customHeight="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6"/>
      <c r="R44" s="6"/>
      <c r="S44" s="6"/>
    </row>
    <row r="45" spans="1:19" ht="12.75" customHeight="1" x14ac:dyDescent="0.2"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6"/>
      <c r="R45" s="6"/>
      <c r="S45" s="6"/>
    </row>
    <row r="46" spans="1:19" ht="12.75" customHeight="1" x14ac:dyDescent="0.2">
      <c r="A46" s="3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6"/>
      <c r="R46" s="6"/>
      <c r="S46" s="6"/>
    </row>
    <row r="47" spans="1:19" ht="12.75" customHeight="1" x14ac:dyDescent="0.2">
      <c r="A47" s="3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6"/>
      <c r="R47" s="6"/>
      <c r="S47" s="6"/>
    </row>
    <row r="48" spans="1:19" ht="12.75" customHeight="1" x14ac:dyDescent="0.2">
      <c r="A48" s="3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A49" s="38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6"/>
      <c r="R49" s="6"/>
      <c r="S49" s="6"/>
    </row>
    <row r="50" spans="1:19" ht="12.75" customHeight="1" x14ac:dyDescent="0.2">
      <c r="A50" s="38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6"/>
      <c r="R50" s="6"/>
      <c r="S50" s="6"/>
    </row>
    <row r="51" spans="1:19" ht="12.75" customHeight="1" x14ac:dyDescent="0.2">
      <c r="A51" s="38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</row>
    <row r="52" spans="1:19" ht="12.75" customHeight="1" x14ac:dyDescent="0.2">
      <c r="A52" s="38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</row>
    <row r="53" spans="1:19" ht="12" customHeight="1" x14ac:dyDescent="0.2">
      <c r="A53" s="38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</row>
    <row r="54" spans="1:19" ht="12" customHeight="1" x14ac:dyDescent="0.2">
      <c r="A54" s="38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</row>
    <row r="55" spans="1:19" ht="12" customHeight="1" x14ac:dyDescent="0.2">
      <c r="A55" s="38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</row>
    <row r="56" spans="1:19" ht="12" customHeight="1" x14ac:dyDescent="0.2">
      <c r="A56" s="38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</row>
    <row r="57" spans="1:19" ht="12" customHeight="1" x14ac:dyDescent="0.2">
      <c r="A57" s="38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</row>
    <row r="58" spans="1:19" ht="12" customHeight="1" x14ac:dyDescent="0.2">
      <c r="A58" s="38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</row>
    <row r="59" spans="1:19" ht="12" customHeight="1" x14ac:dyDescent="0.2"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</row>
    <row r="60" spans="1:19" ht="12" customHeight="1" x14ac:dyDescent="0.2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</row>
    <row r="61" spans="1:19" ht="12" customHeight="1" x14ac:dyDescent="0.2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</row>
    <row r="62" spans="1:19" ht="12" customHeight="1" x14ac:dyDescent="0.2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</row>
    <row r="63" spans="1:19" ht="12" customHeight="1" x14ac:dyDescent="0.2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</row>
    <row r="64" spans="1:19" ht="12" customHeight="1" x14ac:dyDescent="0.2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</row>
    <row r="65" spans="2:14" ht="12" customHeight="1" x14ac:dyDescent="0.2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 ht="12" customHeight="1" x14ac:dyDescent="0.2">
      <c r="B66" s="104" t="s">
        <v>30</v>
      </c>
      <c r="C66" s="104" t="s">
        <v>31</v>
      </c>
      <c r="D66" s="104" t="s">
        <v>32</v>
      </c>
      <c r="E66" s="104" t="s">
        <v>33</v>
      </c>
      <c r="F66" s="104" t="s">
        <v>26</v>
      </c>
      <c r="G66" s="104" t="s">
        <v>27</v>
      </c>
      <c r="H66" s="104" t="s">
        <v>28</v>
      </c>
      <c r="I66" s="104" t="s">
        <v>29</v>
      </c>
      <c r="J66" s="105"/>
      <c r="K66" s="105"/>
      <c r="L66" s="105"/>
      <c r="M66" s="105"/>
      <c r="N66" s="105"/>
    </row>
    <row r="67" spans="2:14" ht="12" customHeight="1" x14ac:dyDescent="0.2"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</row>
    <row r="68" spans="2:14" ht="12" customHeight="1" x14ac:dyDescent="0.2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</row>
    <row r="69" spans="2:14" ht="12" customHeight="1" x14ac:dyDescent="0.2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 ht="12" customHeight="1" x14ac:dyDescent="0.2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</row>
    <row r="71" spans="2:14" ht="12" customHeight="1" x14ac:dyDescent="0.2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</row>
    <row r="72" spans="2:14" ht="12" customHeight="1" x14ac:dyDescent="0.2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</row>
    <row r="73" spans="2:14" ht="12" customHeight="1" x14ac:dyDescent="0.2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</row>
    <row r="74" spans="2:14" ht="12" customHeight="1" x14ac:dyDescent="0.2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</row>
    <row r="75" spans="2:14" ht="12" customHeight="1" x14ac:dyDescent="0.2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</row>
    <row r="76" spans="2:14" ht="12" customHeight="1" x14ac:dyDescent="0.2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</row>
    <row r="77" spans="2:14" ht="12" customHeight="1" x14ac:dyDescent="0.2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 ht="12" customHeight="1" x14ac:dyDescent="0.2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</row>
    <row r="79" spans="2:14" ht="12" customHeight="1" x14ac:dyDescent="0.2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</row>
    <row r="80" spans="2:14" ht="12" customHeight="1" x14ac:dyDescent="0.2"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 ht="12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 ht="12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 ht="12" customHeight="1" x14ac:dyDescent="0.2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 ht="12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 ht="12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 ht="12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 ht="12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 ht="12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 ht="12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 ht="12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 ht="12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 ht="12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 ht="12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 ht="12" customHeight="1" x14ac:dyDescent="0.2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 ht="12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 ht="12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 ht="12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 ht="12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 ht="12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 ht="12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 ht="12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 ht="12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 ht="12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 ht="12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 ht="12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 ht="12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 ht="12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 ht="12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 ht="12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46" spans="2:9" ht="12" customHeight="1" x14ac:dyDescent="0.2">
      <c r="B146" s="104" t="s">
        <v>30</v>
      </c>
      <c r="C146" s="104" t="s">
        <v>31</v>
      </c>
      <c r="D146" s="104" t="s">
        <v>32</v>
      </c>
      <c r="E146" s="104" t="s">
        <v>33</v>
      </c>
      <c r="F146" s="104" t="s">
        <v>26</v>
      </c>
      <c r="G146" s="104" t="s">
        <v>27</v>
      </c>
      <c r="H146" s="104" t="s">
        <v>28</v>
      </c>
      <c r="I146" s="104" t="s">
        <v>29</v>
      </c>
    </row>
    <row r="222" spans="2:9" ht="12" customHeight="1" x14ac:dyDescent="0.2">
      <c r="B222" s="104" t="s">
        <v>30</v>
      </c>
      <c r="C222" s="104" t="s">
        <v>31</v>
      </c>
      <c r="D222" s="104" t="s">
        <v>32</v>
      </c>
      <c r="E222" s="104" t="s">
        <v>33</v>
      </c>
      <c r="F222" s="104" t="s">
        <v>26</v>
      </c>
      <c r="G222" s="104" t="s">
        <v>27</v>
      </c>
      <c r="H222" s="104" t="s">
        <v>28</v>
      </c>
      <c r="I222" s="104" t="s">
        <v>29</v>
      </c>
    </row>
    <row r="279" spans="2:9" ht="12" customHeight="1" x14ac:dyDescent="0.2">
      <c r="B279" s="104" t="s">
        <v>30</v>
      </c>
      <c r="C279" s="104" t="s">
        <v>31</v>
      </c>
      <c r="D279" s="104" t="s">
        <v>32</v>
      </c>
      <c r="E279" s="104" t="s">
        <v>33</v>
      </c>
      <c r="F279" s="104" t="s">
        <v>26</v>
      </c>
      <c r="G279" s="104" t="s">
        <v>27</v>
      </c>
      <c r="H279" s="104" t="s">
        <v>28</v>
      </c>
      <c r="I279" s="104" t="s">
        <v>29</v>
      </c>
    </row>
    <row r="333" spans="2:9" ht="12" customHeight="1" x14ac:dyDescent="0.2">
      <c r="B333" s="104" t="s">
        <v>30</v>
      </c>
      <c r="C333" s="104" t="s">
        <v>31</v>
      </c>
      <c r="D333" s="104" t="s">
        <v>32</v>
      </c>
      <c r="E333" s="104" t="s">
        <v>33</v>
      </c>
      <c r="F333" s="104" t="s">
        <v>26</v>
      </c>
      <c r="G333" s="104" t="s">
        <v>27</v>
      </c>
      <c r="H333" s="104" t="s">
        <v>28</v>
      </c>
      <c r="I333" s="104" t="s">
        <v>29</v>
      </c>
    </row>
    <row r="387" spans="2:9" ht="12" customHeight="1" x14ac:dyDescent="0.2">
      <c r="B387" s="104" t="s">
        <v>30</v>
      </c>
      <c r="C387" s="104" t="s">
        <v>31</v>
      </c>
      <c r="D387" s="104" t="s">
        <v>32</v>
      </c>
      <c r="E387" s="104" t="s">
        <v>33</v>
      </c>
      <c r="F387" s="104" t="s">
        <v>26</v>
      </c>
      <c r="G387" s="104" t="s">
        <v>27</v>
      </c>
      <c r="H387" s="104" t="s">
        <v>28</v>
      </c>
      <c r="I387" s="104" t="s">
        <v>29</v>
      </c>
    </row>
    <row r="440" spans="2:9" ht="12" customHeight="1" x14ac:dyDescent="0.2">
      <c r="B440" s="104" t="s">
        <v>30</v>
      </c>
      <c r="C440" s="104" t="s">
        <v>31</v>
      </c>
      <c r="D440" s="104" t="s">
        <v>32</v>
      </c>
      <c r="E440" s="104" t="s">
        <v>33</v>
      </c>
      <c r="F440" s="104" t="s">
        <v>26</v>
      </c>
      <c r="G440" s="104" t="s">
        <v>27</v>
      </c>
      <c r="H440" s="104" t="s">
        <v>28</v>
      </c>
      <c r="I440" s="104" t="s">
        <v>29</v>
      </c>
    </row>
    <row r="493" spans="2:9" ht="12" customHeight="1" x14ac:dyDescent="0.2">
      <c r="B493" s="104" t="s">
        <v>30</v>
      </c>
      <c r="C493" s="104" t="s">
        <v>31</v>
      </c>
      <c r="D493" s="104" t="s">
        <v>32</v>
      </c>
      <c r="E493" s="104" t="s">
        <v>33</v>
      </c>
      <c r="F493" s="104" t="s">
        <v>26</v>
      </c>
      <c r="G493" s="104" t="s">
        <v>27</v>
      </c>
      <c r="H493" s="104" t="s">
        <v>28</v>
      </c>
      <c r="I493" s="104" t="s">
        <v>29</v>
      </c>
    </row>
    <row r="546" spans="2:9" ht="12" customHeight="1" x14ac:dyDescent="0.2">
      <c r="B546" s="104" t="s">
        <v>30</v>
      </c>
      <c r="C546" s="104" t="s">
        <v>31</v>
      </c>
      <c r="D546" s="104" t="s">
        <v>32</v>
      </c>
      <c r="E546" s="104" t="s">
        <v>33</v>
      </c>
      <c r="F546" s="104" t="s">
        <v>26</v>
      </c>
      <c r="G546" s="104" t="s">
        <v>27</v>
      </c>
      <c r="H546" s="104" t="s">
        <v>28</v>
      </c>
      <c r="I546" s="104" t="s">
        <v>29</v>
      </c>
    </row>
    <row r="599" spans="2:9" ht="12" customHeight="1" x14ac:dyDescent="0.2">
      <c r="B599" s="104" t="s">
        <v>30</v>
      </c>
      <c r="C599" s="104" t="s">
        <v>31</v>
      </c>
      <c r="D599" s="104" t="s">
        <v>32</v>
      </c>
      <c r="E599" s="104" t="s">
        <v>33</v>
      </c>
      <c r="F599" s="104" t="s">
        <v>26</v>
      </c>
      <c r="G599" s="104" t="s">
        <v>27</v>
      </c>
      <c r="H599" s="104" t="s">
        <v>28</v>
      </c>
      <c r="I599" s="104" t="s">
        <v>29</v>
      </c>
    </row>
    <row r="651" spans="2:9" ht="12" customHeight="1" x14ac:dyDescent="0.2">
      <c r="B651" s="104" t="s">
        <v>30</v>
      </c>
      <c r="C651" s="104" t="s">
        <v>31</v>
      </c>
      <c r="D651" s="104" t="s">
        <v>32</v>
      </c>
      <c r="E651" s="104" t="s">
        <v>33</v>
      </c>
      <c r="F651" s="104" t="s">
        <v>26</v>
      </c>
      <c r="G651" s="104" t="s">
        <v>27</v>
      </c>
      <c r="H651" s="104" t="s">
        <v>28</v>
      </c>
      <c r="I651" s="104" t="s">
        <v>29</v>
      </c>
    </row>
    <row r="705" spans="2:9" ht="12" customHeight="1" x14ac:dyDescent="0.2">
      <c r="B705" s="104" t="s">
        <v>30</v>
      </c>
      <c r="C705" s="104" t="s">
        <v>31</v>
      </c>
      <c r="D705" s="104" t="s">
        <v>32</v>
      </c>
      <c r="E705" s="104" t="s">
        <v>33</v>
      </c>
      <c r="F705" s="104" t="s">
        <v>26</v>
      </c>
      <c r="G705" s="104" t="s">
        <v>27</v>
      </c>
      <c r="H705" s="104" t="s">
        <v>28</v>
      </c>
      <c r="I705" s="104" t="s">
        <v>29</v>
      </c>
    </row>
    <row r="761" spans="2:9" ht="12" customHeight="1" x14ac:dyDescent="0.2">
      <c r="B761" s="104" t="s">
        <v>30</v>
      </c>
      <c r="C761" s="104" t="s">
        <v>31</v>
      </c>
      <c r="D761" s="104" t="s">
        <v>32</v>
      </c>
      <c r="E761" s="104" t="s">
        <v>33</v>
      </c>
      <c r="F761" s="104" t="s">
        <v>26</v>
      </c>
      <c r="G761" s="104" t="s">
        <v>27</v>
      </c>
      <c r="H761" s="104" t="s">
        <v>28</v>
      </c>
      <c r="I761" s="104" t="s">
        <v>29</v>
      </c>
    </row>
    <row r="814" spans="2:9" ht="12" customHeight="1" x14ac:dyDescent="0.2">
      <c r="B814" s="104" t="s">
        <v>30</v>
      </c>
      <c r="C814" s="104" t="s">
        <v>31</v>
      </c>
      <c r="D814" s="104" t="s">
        <v>32</v>
      </c>
      <c r="E814" s="104" t="s">
        <v>33</v>
      </c>
      <c r="F814" s="104" t="s">
        <v>26</v>
      </c>
      <c r="G814" s="104" t="s">
        <v>27</v>
      </c>
      <c r="H814" s="104" t="s">
        <v>28</v>
      </c>
      <c r="I814" s="104" t="s">
        <v>29</v>
      </c>
    </row>
    <row r="867" spans="2:9" ht="12" customHeight="1" x14ac:dyDescent="0.2">
      <c r="B867" s="104" t="s">
        <v>30</v>
      </c>
      <c r="C867" s="104" t="s">
        <v>31</v>
      </c>
      <c r="D867" s="104" t="s">
        <v>32</v>
      </c>
      <c r="E867" s="104" t="s">
        <v>33</v>
      </c>
      <c r="F867" s="104" t="s">
        <v>26</v>
      </c>
      <c r="G867" s="104" t="s">
        <v>27</v>
      </c>
      <c r="H867" s="104" t="s">
        <v>28</v>
      </c>
      <c r="I867" s="104" t="s">
        <v>29</v>
      </c>
    </row>
    <row r="927" spans="2:9" ht="12" customHeight="1" x14ac:dyDescent="0.2">
      <c r="B927" s="104" t="s">
        <v>30</v>
      </c>
      <c r="C927" s="104" t="s">
        <v>31</v>
      </c>
      <c r="D927" s="104" t="s">
        <v>32</v>
      </c>
      <c r="E927" s="104" t="s">
        <v>33</v>
      </c>
      <c r="F927" s="104" t="s">
        <v>26</v>
      </c>
      <c r="G927" s="104" t="s">
        <v>27</v>
      </c>
      <c r="H927" s="104" t="s">
        <v>28</v>
      </c>
      <c r="I927" s="104" t="s">
        <v>29</v>
      </c>
    </row>
    <row r="1005" spans="2:9" ht="12" customHeight="1" x14ac:dyDescent="0.2">
      <c r="B1005" s="104" t="s">
        <v>30</v>
      </c>
      <c r="C1005" s="104" t="s">
        <v>31</v>
      </c>
      <c r="D1005" s="104" t="s">
        <v>32</v>
      </c>
      <c r="E1005" s="104" t="s">
        <v>33</v>
      </c>
      <c r="F1005" s="104" t="s">
        <v>26</v>
      </c>
      <c r="G1005" s="104" t="s">
        <v>27</v>
      </c>
      <c r="H1005" s="104" t="s">
        <v>28</v>
      </c>
      <c r="I1005" s="104" t="s">
        <v>29</v>
      </c>
    </row>
    <row r="1043" spans="2:9" ht="12" customHeight="1" x14ac:dyDescent="0.2">
      <c r="B1043" s="104" t="s">
        <v>30</v>
      </c>
      <c r="C1043" s="104" t="s">
        <v>31</v>
      </c>
      <c r="D1043" s="104" t="s">
        <v>32</v>
      </c>
      <c r="E1043" s="104" t="s">
        <v>33</v>
      </c>
      <c r="F1043" s="104" t="s">
        <v>26</v>
      </c>
      <c r="G1043" s="104" t="s">
        <v>27</v>
      </c>
      <c r="H1043" s="104" t="s">
        <v>28</v>
      </c>
      <c r="I1043" s="104" t="s">
        <v>29</v>
      </c>
    </row>
    <row r="1081" spans="2:9" ht="12" customHeight="1" x14ac:dyDescent="0.2">
      <c r="B1081" s="104" t="s">
        <v>30</v>
      </c>
      <c r="C1081" s="104" t="s">
        <v>31</v>
      </c>
      <c r="D1081" s="104" t="s">
        <v>32</v>
      </c>
      <c r="E1081" s="104" t="s">
        <v>33</v>
      </c>
      <c r="F1081" s="104" t="s">
        <v>26</v>
      </c>
      <c r="G1081" s="104" t="s">
        <v>27</v>
      </c>
      <c r="H1081" s="104" t="s">
        <v>28</v>
      </c>
      <c r="I1081" s="104" t="s">
        <v>29</v>
      </c>
    </row>
    <row r="1120" spans="2:9" ht="12" customHeight="1" x14ac:dyDescent="0.2">
      <c r="B1120" s="104" t="s">
        <v>30</v>
      </c>
      <c r="C1120" s="104" t="s">
        <v>31</v>
      </c>
      <c r="D1120" s="104" t="s">
        <v>32</v>
      </c>
      <c r="E1120" s="104" t="s">
        <v>33</v>
      </c>
      <c r="F1120" s="104" t="s">
        <v>26</v>
      </c>
      <c r="G1120" s="104" t="s">
        <v>27</v>
      </c>
      <c r="H1120" s="104" t="s">
        <v>28</v>
      </c>
      <c r="I1120" s="104" t="s">
        <v>29</v>
      </c>
    </row>
    <row r="1159" spans="2:9" ht="12" customHeight="1" x14ac:dyDescent="0.2">
      <c r="B1159" s="104" t="s">
        <v>30</v>
      </c>
      <c r="C1159" s="104" t="s">
        <v>31</v>
      </c>
      <c r="D1159" s="104" t="s">
        <v>32</v>
      </c>
      <c r="E1159" s="104" t="s">
        <v>33</v>
      </c>
      <c r="F1159" s="104" t="s">
        <v>26</v>
      </c>
      <c r="G1159" s="104" t="s">
        <v>27</v>
      </c>
      <c r="H1159" s="104" t="s">
        <v>28</v>
      </c>
      <c r="I1159" s="104" t="s">
        <v>29</v>
      </c>
    </row>
    <row r="1209" spans="2:9" ht="12" customHeight="1" x14ac:dyDescent="0.2">
      <c r="B1209" s="104" t="s">
        <v>30</v>
      </c>
      <c r="C1209" s="104" t="s">
        <v>31</v>
      </c>
      <c r="D1209" s="104" t="s">
        <v>32</v>
      </c>
      <c r="E1209" s="104" t="s">
        <v>33</v>
      </c>
      <c r="F1209" s="104" t="s">
        <v>26</v>
      </c>
      <c r="G1209" s="104" t="s">
        <v>27</v>
      </c>
      <c r="H1209" s="104" t="s">
        <v>28</v>
      </c>
      <c r="I1209" s="104" t="s">
        <v>29</v>
      </c>
    </row>
    <row r="1270" spans="2:9" ht="12" customHeight="1" x14ac:dyDescent="0.2">
      <c r="B1270" s="104" t="s">
        <v>30</v>
      </c>
      <c r="C1270" s="104" t="s">
        <v>31</v>
      </c>
      <c r="D1270" s="104" t="s">
        <v>32</v>
      </c>
      <c r="E1270" s="104" t="s">
        <v>33</v>
      </c>
      <c r="F1270" s="104" t="s">
        <v>26</v>
      </c>
      <c r="G1270" s="104" t="s">
        <v>27</v>
      </c>
      <c r="H1270" s="104" t="s">
        <v>28</v>
      </c>
      <c r="I1270" s="104" t="s">
        <v>29</v>
      </c>
    </row>
    <row r="1334" spans="2:9" ht="12" customHeight="1" x14ac:dyDescent="0.2">
      <c r="B1334" s="104" t="s">
        <v>30</v>
      </c>
      <c r="C1334" s="104" t="s">
        <v>31</v>
      </c>
      <c r="D1334" s="104" t="s">
        <v>32</v>
      </c>
      <c r="E1334" s="104" t="s">
        <v>33</v>
      </c>
      <c r="F1334" s="104" t="s">
        <v>26</v>
      </c>
      <c r="G1334" s="104" t="s">
        <v>27</v>
      </c>
      <c r="H1334" s="104" t="s">
        <v>28</v>
      </c>
      <c r="I1334" s="104" t="s">
        <v>29</v>
      </c>
    </row>
    <row r="1415" spans="2:9" ht="12" customHeight="1" x14ac:dyDescent="0.2">
      <c r="B1415" s="104" t="s">
        <v>30</v>
      </c>
      <c r="C1415" s="104" t="s">
        <v>31</v>
      </c>
      <c r="D1415" s="104" t="s">
        <v>32</v>
      </c>
      <c r="E1415" s="104" t="s">
        <v>33</v>
      </c>
      <c r="F1415" s="104" t="s">
        <v>26</v>
      </c>
      <c r="G1415" s="104" t="s">
        <v>27</v>
      </c>
      <c r="H1415" s="104" t="s">
        <v>28</v>
      </c>
      <c r="I1415" s="104" t="s">
        <v>29</v>
      </c>
    </row>
    <row r="1489" spans="2:9" ht="12" customHeight="1" x14ac:dyDescent="0.2">
      <c r="B1489" s="104" t="s">
        <v>30</v>
      </c>
      <c r="C1489" s="104" t="s">
        <v>31</v>
      </c>
      <c r="D1489" s="104" t="s">
        <v>32</v>
      </c>
      <c r="E1489" s="104" t="s">
        <v>33</v>
      </c>
      <c r="F1489" s="104" t="s">
        <v>26</v>
      </c>
      <c r="G1489" s="104" t="s">
        <v>27</v>
      </c>
      <c r="H1489" s="104" t="s">
        <v>28</v>
      </c>
      <c r="I1489" s="104" t="s">
        <v>29</v>
      </c>
    </row>
    <row r="1561" spans="2:9" ht="12" customHeight="1" x14ac:dyDescent="0.2">
      <c r="B1561" s="104" t="s">
        <v>30</v>
      </c>
      <c r="C1561" s="104" t="s">
        <v>31</v>
      </c>
      <c r="D1561" s="104" t="s">
        <v>32</v>
      </c>
      <c r="E1561" s="104" t="s">
        <v>33</v>
      </c>
      <c r="F1561" s="104" t="s">
        <v>26</v>
      </c>
      <c r="G1561" s="104" t="s">
        <v>27</v>
      </c>
      <c r="H1561" s="104" t="s">
        <v>28</v>
      </c>
      <c r="I1561" s="104" t="s">
        <v>29</v>
      </c>
    </row>
    <row r="1609" spans="2:9" ht="12" customHeight="1" x14ac:dyDescent="0.2">
      <c r="B1609" s="104" t="s">
        <v>30</v>
      </c>
      <c r="C1609" s="104" t="s">
        <v>31</v>
      </c>
      <c r="D1609" s="104" t="s">
        <v>32</v>
      </c>
      <c r="E1609" s="104" t="s">
        <v>33</v>
      </c>
      <c r="F1609" s="104" t="s">
        <v>26</v>
      </c>
      <c r="G1609" s="104" t="s">
        <v>27</v>
      </c>
      <c r="H1609" s="104" t="s">
        <v>28</v>
      </c>
      <c r="I1609" s="104" t="s">
        <v>29</v>
      </c>
    </row>
    <row r="1690" spans="2:9" ht="12" customHeight="1" x14ac:dyDescent="0.2">
      <c r="B1690" s="104" t="s">
        <v>30</v>
      </c>
      <c r="C1690" s="104" t="s">
        <v>31</v>
      </c>
      <c r="D1690" s="104" t="s">
        <v>32</v>
      </c>
      <c r="E1690" s="104" t="s">
        <v>33</v>
      </c>
      <c r="F1690" s="104" t="s">
        <v>26</v>
      </c>
      <c r="G1690" s="104" t="s">
        <v>27</v>
      </c>
      <c r="H1690" s="104" t="s">
        <v>28</v>
      </c>
      <c r="I1690" s="104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1691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9.7109375" style="31" customWidth="1"/>
    <col min="2" max="9" width="5.42578125" style="107" customWidth="1"/>
    <col min="10" max="10" width="7.28515625" style="107" customWidth="1"/>
    <col min="11" max="16" width="5.42578125" style="10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06"/>
      <c r="Q1" s="6"/>
      <c r="R1" s="6"/>
      <c r="S1" s="6"/>
    </row>
    <row r="2" spans="1:19" s="45" customFormat="1" ht="13.5" customHeight="1" x14ac:dyDescent="0.2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316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ht="12.75" customHeight="1" x14ac:dyDescent="0.2">
      <c r="A8" s="23" t="s">
        <v>293</v>
      </c>
      <c r="B8" s="181">
        <f>data!E371</f>
        <v>1.1742067932959701</v>
      </c>
      <c r="C8" s="181">
        <f>data!F371</f>
        <v>1.19666286640786</v>
      </c>
      <c r="D8" s="181">
        <f>data!G371</f>
        <v>1.2193567307883799</v>
      </c>
      <c r="E8" s="181">
        <f>data!H371</f>
        <v>1.2362042921046601</v>
      </c>
      <c r="F8" s="181">
        <f>data!I371</f>
        <v>1.2434284640808999</v>
      </c>
      <c r="G8" s="181">
        <f>data!J371</f>
        <v>1.2517908828297699</v>
      </c>
      <c r="H8" s="181">
        <f>data!K371</f>
        <v>1.2599413644236599</v>
      </c>
      <c r="I8" s="181">
        <f>data!L371</f>
        <v>1.26946544289789</v>
      </c>
      <c r="J8" s="181">
        <f>data!O371</f>
        <v>1.1327368088400673</v>
      </c>
      <c r="K8" s="181">
        <f>data!P371</f>
        <v>1.2066076706492175</v>
      </c>
      <c r="L8" s="181">
        <f>data!Q371</f>
        <v>1.2561565385580549</v>
      </c>
      <c r="M8" s="181">
        <f>data!R371</f>
        <v>1.2847939918146776</v>
      </c>
      <c r="N8" s="181">
        <f>data!S371</f>
        <v>1.310733268712845</v>
      </c>
      <c r="O8" s="181">
        <f>data!T371</f>
        <v>1.3379272607272523</v>
      </c>
      <c r="P8" s="181">
        <f>data!U371</f>
        <v>1.36444654914437</v>
      </c>
      <c r="Q8" s="6"/>
      <c r="R8" s="6"/>
      <c r="S8" s="6"/>
    </row>
    <row r="9" spans="1:19" ht="12.75" customHeight="1" x14ac:dyDescent="0.2">
      <c r="A9" s="20" t="s">
        <v>1899</v>
      </c>
      <c r="B9" s="170">
        <f>data!E372</f>
        <v>6.2894881368268498</v>
      </c>
      <c r="C9" s="170">
        <f>data!F372</f>
        <v>7.8720430446766203</v>
      </c>
      <c r="D9" s="170">
        <f>data!G372</f>
        <v>7.8042446434315345</v>
      </c>
      <c r="E9" s="170">
        <f>data!H372</f>
        <v>5.6423051100718924</v>
      </c>
      <c r="F9" s="170">
        <f>data!I372</f>
        <v>2.3581035523387941</v>
      </c>
      <c r="G9" s="170">
        <f>data!J372</f>
        <v>2.7173761616267824</v>
      </c>
      <c r="H9" s="170">
        <f>data!K372</f>
        <v>2.6299696452646604</v>
      </c>
      <c r="I9" s="170">
        <f>data!L372</f>
        <v>3.0581151824485526</v>
      </c>
      <c r="J9" s="170">
        <f>data!O372</f>
        <v>-3.6674553109251384</v>
      </c>
      <c r="K9" s="170">
        <f>data!P372</f>
        <v>6.5214497518443437</v>
      </c>
      <c r="L9" s="170">
        <f>data!Q372</f>
        <v>4.1064605433991153</v>
      </c>
      <c r="M9" s="170">
        <f>data!R372</f>
        <v>2.2797678774570285</v>
      </c>
      <c r="N9" s="170">
        <f>data!S372</f>
        <v>2.0189444427219039</v>
      </c>
      <c r="O9" s="170">
        <f>data!T372</f>
        <v>2.0747159367604961</v>
      </c>
      <c r="P9" s="170">
        <f>data!U372</f>
        <v>1.982117353876367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9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8"/>
      <c r="R11" s="8"/>
      <c r="S11" s="8"/>
    </row>
    <row r="12" spans="1:19" ht="12.75" customHeight="1" x14ac:dyDescent="0.2">
      <c r="A12" s="23" t="s">
        <v>80</v>
      </c>
      <c r="B12" s="22">
        <f>data!E375</f>
        <v>112</v>
      </c>
      <c r="C12" s="22">
        <f>data!F375</f>
        <v>111</v>
      </c>
      <c r="D12" s="22">
        <f>data!G375</f>
        <v>110</v>
      </c>
      <c r="E12" s="22">
        <f>data!H375</f>
        <v>105</v>
      </c>
      <c r="F12" s="22">
        <f>data!I375</f>
        <v>103</v>
      </c>
      <c r="G12" s="22">
        <f>data!J375</f>
        <v>101.3005</v>
      </c>
      <c r="H12" s="22">
        <f>data!K375</f>
        <v>99.629041749999999</v>
      </c>
      <c r="I12" s="22">
        <f>data!L375</f>
        <v>97.985162561124994</v>
      </c>
      <c r="J12" s="22">
        <f>data!O375</f>
        <v>119.7560958732585</v>
      </c>
      <c r="K12" s="22">
        <f>data!P375</f>
        <v>109.5</v>
      </c>
      <c r="L12" s="22">
        <f>data!Q375</f>
        <v>100.47867607778124</v>
      </c>
      <c r="M12" s="22">
        <f>data!R375</f>
        <v>94.009417370415434</v>
      </c>
      <c r="N12" s="22">
        <f>data!S375</f>
        <v>87.956677967010449</v>
      </c>
      <c r="O12" s="22">
        <f>data!T375</f>
        <v>82.293640524433357</v>
      </c>
      <c r="P12" s="22">
        <f>data!U375</f>
        <v>76.995214317947429</v>
      </c>
      <c r="Q12" s="6"/>
      <c r="R12" s="6"/>
      <c r="S12" s="6"/>
    </row>
    <row r="13" spans="1:19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6"/>
      <c r="R13" s="6"/>
      <c r="S13" s="6"/>
    </row>
    <row r="14" spans="1:19" ht="12.75" customHeight="1" x14ac:dyDescent="0.2">
      <c r="A14" s="23" t="s">
        <v>83</v>
      </c>
      <c r="B14" s="22">
        <f>data!E377</f>
        <v>923.24235507345747</v>
      </c>
      <c r="C14" s="22">
        <f>data!F377</f>
        <v>960.87492454720223</v>
      </c>
      <c r="D14" s="22">
        <f>data!G377</f>
        <v>997.91403860477442</v>
      </c>
      <c r="E14" s="22">
        <f>data!H377</f>
        <v>1036.0962047854011</v>
      </c>
      <c r="F14" s="22">
        <f>data!I377</f>
        <v>1062.9506404433341</v>
      </c>
      <c r="G14" s="22">
        <f>data!J377</f>
        <v>1061.8485582973451</v>
      </c>
      <c r="H14" s="22">
        <f>data!K377</f>
        <v>1050.1873768178448</v>
      </c>
      <c r="I14" s="22">
        <f>data!L377</f>
        <v>1040.2128494578362</v>
      </c>
      <c r="J14" s="22">
        <f>data!O377</f>
        <v>969.71588970363143</v>
      </c>
      <c r="K14" s="22">
        <f>data!P377</f>
        <v>979.53188075270873</v>
      </c>
      <c r="L14" s="22">
        <f>data!Q377</f>
        <v>1053.7998562540902</v>
      </c>
      <c r="M14" s="22">
        <f>data!R377</f>
        <v>990.61200304653266</v>
      </c>
      <c r="N14" s="22">
        <f>data!S377</f>
        <v>948.52381864590609</v>
      </c>
      <c r="O14" s="22">
        <f>data!T377</f>
        <v>960.86712312406053</v>
      </c>
      <c r="P14" s="22">
        <f>data!U377</f>
        <v>972.07048623426772</v>
      </c>
      <c r="Q14" s="6"/>
      <c r="R14" s="6"/>
      <c r="S14" s="6"/>
    </row>
    <row r="15" spans="1:19" ht="6" customHeight="1" x14ac:dyDescent="0.2">
      <c r="A15" s="23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  <c r="Q15" s="6"/>
      <c r="R15" s="6"/>
      <c r="S15" s="6"/>
    </row>
    <row r="16" spans="1:19" s="9" customFormat="1" ht="12.75" customHeight="1" x14ac:dyDescent="0.2">
      <c r="A16" s="121" t="s">
        <v>61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28"/>
      <c r="R16" s="8"/>
      <c r="S16" s="8"/>
    </row>
    <row r="17" spans="1:19" ht="12.75" customHeight="1" x14ac:dyDescent="0.2">
      <c r="A17" s="23" t="s">
        <v>257</v>
      </c>
      <c r="B17" s="22">
        <f>data!E380</f>
        <v>136.00974638071099</v>
      </c>
      <c r="C17" s="22">
        <f>data!F380</f>
        <v>118.34558863563799</v>
      </c>
      <c r="D17" s="22">
        <f>data!G380</f>
        <v>120.229321606467</v>
      </c>
      <c r="E17" s="22">
        <f>data!H380</f>
        <v>129.801450670989</v>
      </c>
      <c r="F17" s="22">
        <f>data!I380</f>
        <v>128.07313180033199</v>
      </c>
      <c r="G17" s="22">
        <f>data!J380</f>
        <v>126.807042326097</v>
      </c>
      <c r="H17" s="22">
        <f>data!K380</f>
        <v>125.526750798717</v>
      </c>
      <c r="I17" s="22">
        <f>data!L380</f>
        <v>124.38877778808001</v>
      </c>
      <c r="J17" s="22">
        <f>data!O380</f>
        <v>543.06253272622007</v>
      </c>
      <c r="K17" s="22">
        <f>data!P380</f>
        <v>504.38610729380503</v>
      </c>
      <c r="L17" s="22">
        <f>data!Q380</f>
        <v>504.79570271322598</v>
      </c>
      <c r="M17" s="22">
        <f>data!R380</f>
        <v>483.08111789715997</v>
      </c>
      <c r="N17" s="22">
        <f>data!S380</f>
        <v>461.09918709251798</v>
      </c>
      <c r="O17" s="22">
        <f>data!T380</f>
        <v>440.36197650710699</v>
      </c>
      <c r="P17" s="22">
        <f>data!U380</f>
        <v>420.18390481046401</v>
      </c>
      <c r="Q17" s="6"/>
      <c r="R17" s="6"/>
      <c r="S17" s="6"/>
    </row>
    <row r="18" spans="1:19" ht="12.75" customHeight="1" x14ac:dyDescent="0.2">
      <c r="A18" s="20" t="s">
        <v>1899</v>
      </c>
      <c r="B18" s="170">
        <f>data!E381</f>
        <v>10.896868960175038</v>
      </c>
      <c r="C18" s="170">
        <f>data!F381</f>
        <v>-42.677097378268243</v>
      </c>
      <c r="D18" s="170">
        <f>data!G381</f>
        <v>6.520522966369688</v>
      </c>
      <c r="E18" s="170">
        <f>data!H381</f>
        <v>35.855303922314022</v>
      </c>
      <c r="F18" s="170">
        <f>data!I381</f>
        <v>-5.2206047290598239</v>
      </c>
      <c r="G18" s="170">
        <f>data!J381</f>
        <v>-3.896019894833965</v>
      </c>
      <c r="H18" s="170">
        <f>data!K381</f>
        <v>-3.977798795576089</v>
      </c>
      <c r="I18" s="170">
        <f>data!L381</f>
        <v>-3.5772191495128247</v>
      </c>
      <c r="J18" s="170">
        <f>data!O381</f>
        <v>-19.703513902763227</v>
      </c>
      <c r="K18" s="170">
        <f>data!P381</f>
        <v>-7.1219101119453176</v>
      </c>
      <c r="L18" s="170">
        <f>data!Q381</f>
        <v>8.1206721100746115E-2</v>
      </c>
      <c r="M18" s="170">
        <f>data!R381</f>
        <v>-4.3016580171646339</v>
      </c>
      <c r="N18" s="170">
        <f>data!S381</f>
        <v>-4.550360175601309</v>
      </c>
      <c r="O18" s="170">
        <f>data!T381</f>
        <v>-4.4973426902290665</v>
      </c>
      <c r="P18" s="170">
        <f>data!U381</f>
        <v>-4.5821557657390821</v>
      </c>
      <c r="Q18" s="6"/>
      <c r="R18" s="6"/>
      <c r="S18" s="6"/>
    </row>
    <row r="19" spans="1:19" ht="5.45" customHeight="1" x14ac:dyDescent="0.2">
      <c r="A19" s="20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6"/>
      <c r="R19" s="6"/>
      <c r="S19" s="6"/>
    </row>
    <row r="20" spans="1:19" ht="12.75" customHeight="1" x14ac:dyDescent="0.2">
      <c r="A20" s="23" t="s">
        <v>63</v>
      </c>
      <c r="B20" s="22">
        <f>data!E383</f>
        <v>0</v>
      </c>
      <c r="C20" s="22">
        <f>data!F383</f>
        <v>0</v>
      </c>
      <c r="D20" s="22">
        <f>data!G383</f>
        <v>0</v>
      </c>
      <c r="E20" s="22">
        <f>data!H383</f>
        <v>0</v>
      </c>
      <c r="F20" s="22">
        <f>data!I383</f>
        <v>0</v>
      </c>
      <c r="G20" s="22">
        <f>data!J383</f>
        <v>0</v>
      </c>
      <c r="H20" s="22">
        <f>data!K383</f>
        <v>0</v>
      </c>
      <c r="I20" s="22">
        <f>data!L383</f>
        <v>0</v>
      </c>
      <c r="J20" s="22">
        <f>data!O383</f>
        <v>0</v>
      </c>
      <c r="K20" s="22">
        <f>data!P383</f>
        <v>0</v>
      </c>
      <c r="L20" s="22">
        <f>data!Q383</f>
        <v>0</v>
      </c>
      <c r="M20" s="22">
        <f>data!R383</f>
        <v>0</v>
      </c>
      <c r="N20" s="22">
        <f>data!S383</f>
        <v>0</v>
      </c>
      <c r="O20" s="22">
        <f>data!T383</f>
        <v>0</v>
      </c>
      <c r="P20" s="22">
        <f>data!U383</f>
        <v>0</v>
      </c>
      <c r="Q20" s="6"/>
      <c r="R20" s="6"/>
      <c r="S20" s="6"/>
    </row>
    <row r="21" spans="1:19" ht="6" customHeight="1" x14ac:dyDescent="0.2">
      <c r="A21" s="178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6"/>
      <c r="R21" s="6"/>
      <c r="S21" s="6"/>
    </row>
    <row r="22" spans="1:19" ht="12.75" customHeight="1" x14ac:dyDescent="0.2">
      <c r="A22" s="23" t="s">
        <v>62</v>
      </c>
      <c r="B22" s="22">
        <f>data!E385</f>
        <v>0</v>
      </c>
      <c r="C22" s="22">
        <f>data!F385</f>
        <v>0</v>
      </c>
      <c r="D22" s="22">
        <f>data!G385</f>
        <v>0</v>
      </c>
      <c r="E22" s="22">
        <f>data!H385</f>
        <v>0</v>
      </c>
      <c r="F22" s="22">
        <f>data!I385</f>
        <v>0</v>
      </c>
      <c r="G22" s="22">
        <f>data!J385</f>
        <v>0</v>
      </c>
      <c r="H22" s="22">
        <f>data!K385</f>
        <v>0</v>
      </c>
      <c r="I22" s="22">
        <f>data!L385</f>
        <v>0</v>
      </c>
      <c r="J22" s="22">
        <f>data!O385</f>
        <v>0</v>
      </c>
      <c r="K22" s="22">
        <f>data!P385</f>
        <v>0</v>
      </c>
      <c r="L22" s="22">
        <f>data!Q385</f>
        <v>0</v>
      </c>
      <c r="M22" s="22">
        <f>data!R385</f>
        <v>0</v>
      </c>
      <c r="N22" s="22">
        <f>data!S385</f>
        <v>0</v>
      </c>
      <c r="O22" s="22">
        <f>data!T385</f>
        <v>0</v>
      </c>
      <c r="P22" s="22">
        <f>data!U385</f>
        <v>0</v>
      </c>
      <c r="Q22" s="6"/>
      <c r="R22" s="6"/>
      <c r="S22" s="6"/>
    </row>
    <row r="23" spans="1:19" ht="6" customHeight="1" x14ac:dyDescent="0.2">
      <c r="A23" s="2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6"/>
      <c r="R23" s="6"/>
      <c r="S23" s="6"/>
    </row>
    <row r="24" spans="1:19" ht="12.75" customHeight="1" x14ac:dyDescent="0.2">
      <c r="A24" s="23" t="s">
        <v>64</v>
      </c>
      <c r="B24" s="22">
        <f>data!E387</f>
        <v>132.69955919760599</v>
      </c>
      <c r="C24" s="22">
        <f>data!F387</f>
        <v>116.64505419864599</v>
      </c>
      <c r="D24" s="22">
        <f>data!G387</f>
        <v>118.323420148213</v>
      </c>
      <c r="E24" s="22">
        <f>data!H387</f>
        <v>127.756789877792</v>
      </c>
      <c r="F24" s="22">
        <f>data!I387</f>
        <v>126.06850317654499</v>
      </c>
      <c r="G24" s="22">
        <f>data!J387</f>
        <v>124.83491151544401</v>
      </c>
      <c r="H24" s="22">
        <f>data!K387</f>
        <v>123.587084036531</v>
      </c>
      <c r="I24" s="22">
        <f>data!L387</f>
        <v>122.47913411111</v>
      </c>
      <c r="J24" s="22">
        <f>data!O387</f>
        <v>531.52404692067807</v>
      </c>
      <c r="K24" s="22">
        <f>data!P387</f>
        <v>495.42482342225702</v>
      </c>
      <c r="L24" s="22">
        <f>data!Q387</f>
        <v>496.96963283962998</v>
      </c>
      <c r="M24" s="22">
        <f>data!R387</f>
        <v>475.78481638078802</v>
      </c>
      <c r="N24" s="22">
        <f>data!S387</f>
        <v>454.31935868281403</v>
      </c>
      <c r="O24" s="22">
        <f>data!T387</f>
        <v>434.06320600022002</v>
      </c>
      <c r="P24" s="22">
        <f>data!U387</f>
        <v>414.132960719896</v>
      </c>
      <c r="Q24" s="6"/>
      <c r="R24" s="6"/>
      <c r="S24" s="6"/>
    </row>
    <row r="25" spans="1:19" ht="12.75" customHeight="1" x14ac:dyDescent="0.2">
      <c r="A25" s="20" t="s">
        <v>1899</v>
      </c>
      <c r="B25" s="170">
        <f>data!E388</f>
        <v>9.5118167899659092</v>
      </c>
      <c r="C25" s="170">
        <f>data!F388</f>
        <v>-40.298204008372807</v>
      </c>
      <c r="D25" s="170">
        <f>data!G388</f>
        <v>5.8808797103558792</v>
      </c>
      <c r="E25" s="170">
        <f>data!H388</f>
        <v>35.910529779410105</v>
      </c>
      <c r="F25" s="170">
        <f>data!I388</f>
        <v>-5.182080348326827</v>
      </c>
      <c r="G25" s="170">
        <f>data!J388</f>
        <v>-3.8569610874880178</v>
      </c>
      <c r="H25" s="170">
        <f>data!K388</f>
        <v>-3.9387771898131279</v>
      </c>
      <c r="I25" s="170">
        <f>data!L388</f>
        <v>-3.5380387363090438</v>
      </c>
      <c r="J25" s="170">
        <f>data!O388</f>
        <v>-19.972458833593176</v>
      </c>
      <c r="K25" s="170">
        <f>data!P388</f>
        <v>-6.791644462288704</v>
      </c>
      <c r="L25" s="170">
        <f>data!Q388</f>
        <v>0.31181510177504812</v>
      </c>
      <c r="M25" s="170">
        <f>data!R388</f>
        <v>-4.2627989838723623</v>
      </c>
      <c r="N25" s="170">
        <f>data!S388</f>
        <v>-4.5115894746826868</v>
      </c>
      <c r="O25" s="170">
        <f>data!T388</f>
        <v>-4.4585713321399485</v>
      </c>
      <c r="P25" s="170">
        <f>data!U388</f>
        <v>-4.5915537195552858</v>
      </c>
      <c r="Q25" s="6"/>
      <c r="R25" s="6"/>
      <c r="S25" s="6"/>
    </row>
    <row r="26" spans="1:19" ht="6" customHeight="1" x14ac:dyDescent="0.2">
      <c r="A26" s="17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6"/>
      <c r="R26" s="6"/>
      <c r="S26" s="6"/>
    </row>
    <row r="27" spans="1:19" ht="12.75" customHeight="1" x14ac:dyDescent="0.2">
      <c r="A27" s="23" t="s">
        <v>65</v>
      </c>
      <c r="B27" s="22">
        <f>data!E390</f>
        <v>3.3101871831046301</v>
      </c>
      <c r="C27" s="22">
        <f>data!F390</f>
        <v>1.7005344369922399</v>
      </c>
      <c r="D27" s="22">
        <f>data!G390</f>
        <v>1.9059014582535101</v>
      </c>
      <c r="E27" s="22">
        <f>data!H390</f>
        <v>2.0446607931976</v>
      </c>
      <c r="F27" s="22">
        <f>data!I390</f>
        <v>2.00462862378747</v>
      </c>
      <c r="G27" s="22">
        <f>data!J390</f>
        <v>1.9721308106527</v>
      </c>
      <c r="H27" s="22">
        <f>data!K390</f>
        <v>1.93966676218656</v>
      </c>
      <c r="I27" s="22">
        <f>data!L390</f>
        <v>1.90964367697027</v>
      </c>
      <c r="J27" s="22">
        <f>data!O390</f>
        <v>11.53848580554156</v>
      </c>
      <c r="K27" s="22">
        <f>data!P390</f>
        <v>8.9612838715479803</v>
      </c>
      <c r="L27" s="22">
        <f>data!Q390</f>
        <v>7.8260698735970005</v>
      </c>
      <c r="M27" s="22">
        <f>data!R390</f>
        <v>7.2963015163716598</v>
      </c>
      <c r="N27" s="22">
        <f>data!S390</f>
        <v>6.7798284097034998</v>
      </c>
      <c r="O27" s="22">
        <f>data!T390</f>
        <v>6.2987705068855107</v>
      </c>
      <c r="P27" s="22">
        <f>data!U390</f>
        <v>6.0509440905689598</v>
      </c>
      <c r="Q27" s="6"/>
      <c r="R27" s="6"/>
      <c r="S27" s="6"/>
    </row>
    <row r="28" spans="1:19" ht="12.75" customHeight="1" x14ac:dyDescent="0.2">
      <c r="A28" s="20" t="s">
        <v>1899</v>
      </c>
      <c r="B28" s="170">
        <f>data!E391</f>
        <v>90.189407110074995</v>
      </c>
      <c r="C28" s="170">
        <f>data!F391</f>
        <v>-93.034833326384245</v>
      </c>
      <c r="D28" s="170">
        <f>data!G391</f>
        <v>57.782940293208654</v>
      </c>
      <c r="E28" s="170">
        <f>data!H391</f>
        <v>32.459560015395574</v>
      </c>
      <c r="F28" s="170">
        <f>data!I391</f>
        <v>-7.6045400718117291</v>
      </c>
      <c r="G28" s="170">
        <f>data!J391</f>
        <v>-6.3285671692631302</v>
      </c>
      <c r="H28" s="170">
        <f>data!K391</f>
        <v>-6.4237530791713056</v>
      </c>
      <c r="I28" s="170">
        <f>data!L391</f>
        <v>-6.0491180402941875</v>
      </c>
      <c r="J28" s="170">
        <f>data!O391</f>
        <v>-4.9959755515777022</v>
      </c>
      <c r="K28" s="170">
        <f>data!P391</f>
        <v>-22.335703119345464</v>
      </c>
      <c r="L28" s="170">
        <f>data!Q391</f>
        <v>-12.667983898549151</v>
      </c>
      <c r="M28" s="170">
        <f>data!R391</f>
        <v>-6.7692771184248324</v>
      </c>
      <c r="N28" s="170">
        <f>data!S391</f>
        <v>-7.0785603570422957</v>
      </c>
      <c r="O28" s="170">
        <f>data!T391</f>
        <v>-7.0954288773663388</v>
      </c>
      <c r="P28" s="170">
        <f>data!U391</f>
        <v>-3.9345204916680032</v>
      </c>
      <c r="Q28" s="6"/>
      <c r="R28" s="6"/>
      <c r="S28" s="6"/>
    </row>
    <row r="29" spans="1:19" s="27" customFormat="1" ht="12.75" customHeight="1" x14ac:dyDescent="0.2">
      <c r="A29" s="13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26"/>
      <c r="R29" s="26"/>
      <c r="S29" s="26"/>
    </row>
    <row r="30" spans="1:19" ht="12.75" customHeight="1" x14ac:dyDescent="0.2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6"/>
      <c r="R30" s="6"/>
      <c r="S30" s="6"/>
    </row>
    <row r="31" spans="1:19" ht="12.75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6"/>
      <c r="R31" s="6"/>
      <c r="S31" s="6"/>
    </row>
    <row r="32" spans="1:19" ht="12.75" customHeight="1" x14ac:dyDescent="0.2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  <c r="R32" s="6"/>
      <c r="S32" s="6"/>
    </row>
    <row r="33" spans="1:19" ht="12.75" customHeight="1" x14ac:dyDescent="0.2">
      <c r="A33" s="8" t="s">
        <v>1882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6"/>
      <c r="R33" s="6"/>
      <c r="S33" s="6"/>
    </row>
    <row r="34" spans="1:19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  <c r="S34" s="6"/>
    </row>
    <row r="35" spans="1:19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  <c r="S35" s="6"/>
    </row>
    <row r="36" spans="1:19" ht="12.7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  <c r="S36" s="6"/>
    </row>
    <row r="37" spans="1:19" ht="12.75" customHeight="1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/>
      <c r="R37" s="6"/>
      <c r="S37" s="6"/>
    </row>
    <row r="38" spans="1:19" ht="12.75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6"/>
    </row>
    <row r="39" spans="1:19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  <c r="S39" s="6"/>
    </row>
    <row r="40" spans="1:19" ht="12.75" customHeight="1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6"/>
      <c r="R40" s="6"/>
      <c r="S40" s="6"/>
    </row>
    <row r="41" spans="1:19" ht="12.75" customHeight="1" x14ac:dyDescent="0.2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6"/>
      <c r="R41" s="6"/>
      <c r="S41" s="6"/>
    </row>
    <row r="42" spans="1:19" ht="12.75" customHeight="1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6"/>
      <c r="R42" s="6"/>
      <c r="S42" s="6"/>
    </row>
    <row r="43" spans="1:19" ht="12.75" customHeight="1" x14ac:dyDescent="0.2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6"/>
      <c r="R43" s="6"/>
      <c r="S43" s="6"/>
    </row>
    <row r="44" spans="1:19" ht="12.75" customHeight="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6"/>
      <c r="R44" s="6"/>
      <c r="S44" s="6"/>
    </row>
    <row r="45" spans="1:19" ht="12.75" customHeight="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6"/>
      <c r="R45" s="6"/>
      <c r="S45" s="6"/>
    </row>
    <row r="46" spans="1:19" ht="12.75" customHeight="1" x14ac:dyDescent="0.2"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6"/>
      <c r="R46" s="6"/>
      <c r="S46" s="6"/>
    </row>
    <row r="47" spans="1:19" ht="12.75" customHeight="1" x14ac:dyDescent="0.2">
      <c r="A47" s="3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6"/>
      <c r="R47" s="6"/>
      <c r="S47" s="6"/>
    </row>
    <row r="48" spans="1:19" ht="12.75" customHeight="1" x14ac:dyDescent="0.2">
      <c r="A48" s="3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A49" s="37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6"/>
      <c r="R49" s="6"/>
      <c r="S49" s="6"/>
    </row>
    <row r="50" spans="1:19" ht="12.75" customHeight="1" x14ac:dyDescent="0.2">
      <c r="A50" s="38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6"/>
      <c r="R50" s="6"/>
      <c r="S50" s="6"/>
    </row>
    <row r="51" spans="1:19" ht="12.75" customHeight="1" x14ac:dyDescent="0.2">
      <c r="A51" s="38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6"/>
      <c r="R51" s="6"/>
      <c r="S51" s="6"/>
    </row>
    <row r="52" spans="1:19" ht="12.75" customHeight="1" x14ac:dyDescent="0.2">
      <c r="A52" s="38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</row>
    <row r="53" spans="1:19" ht="12.75" customHeight="1" x14ac:dyDescent="0.2">
      <c r="A53" s="38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</row>
    <row r="54" spans="1:19" ht="12.75" customHeight="1" x14ac:dyDescent="0.2">
      <c r="A54" s="38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</row>
    <row r="55" spans="1:19" ht="12.75" customHeight="1" x14ac:dyDescent="0.2">
      <c r="A55" s="38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</row>
    <row r="56" spans="1:19" ht="12.75" customHeight="1" x14ac:dyDescent="0.2">
      <c r="A56" s="38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</row>
    <row r="57" spans="1:19" ht="12.75" customHeight="1" x14ac:dyDescent="0.2">
      <c r="A57" s="38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</row>
    <row r="58" spans="1:19" ht="12.75" customHeight="1" x14ac:dyDescent="0.2">
      <c r="A58" s="38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</row>
    <row r="59" spans="1:19" ht="12.75" customHeight="1" x14ac:dyDescent="0.2">
      <c r="A59" s="38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</row>
    <row r="60" spans="1:19" ht="12.75" customHeight="1" x14ac:dyDescent="0.2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</row>
    <row r="61" spans="1:19" ht="12.75" customHeight="1" x14ac:dyDescent="0.2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</row>
    <row r="62" spans="1:19" ht="12.75" customHeight="1" x14ac:dyDescent="0.2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</row>
    <row r="63" spans="1:19" ht="12.75" customHeight="1" x14ac:dyDescent="0.2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</row>
    <row r="64" spans="1:19" ht="12.75" customHeight="1" x14ac:dyDescent="0.2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</row>
    <row r="65" spans="2:14" ht="12.75" customHeight="1" x14ac:dyDescent="0.2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 ht="12.75" customHeight="1" x14ac:dyDescent="0.2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</row>
    <row r="67" spans="2:14" ht="12.75" customHeight="1" x14ac:dyDescent="0.2">
      <c r="B67" s="104" t="s">
        <v>30</v>
      </c>
      <c r="C67" s="104" t="s">
        <v>31</v>
      </c>
      <c r="D67" s="104" t="s">
        <v>32</v>
      </c>
      <c r="E67" s="104" t="s">
        <v>33</v>
      </c>
      <c r="F67" s="104" t="s">
        <v>26</v>
      </c>
      <c r="G67" s="104" t="s">
        <v>27</v>
      </c>
      <c r="H67" s="104" t="s">
        <v>28</v>
      </c>
      <c r="I67" s="104" t="s">
        <v>29</v>
      </c>
      <c r="J67" s="105"/>
      <c r="K67" s="105"/>
      <c r="L67" s="105"/>
      <c r="M67" s="105"/>
      <c r="N67" s="105"/>
    </row>
    <row r="68" spans="2:14" ht="12.75" customHeight="1" x14ac:dyDescent="0.2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</row>
    <row r="69" spans="2:14" ht="12.75" customHeight="1" x14ac:dyDescent="0.2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</row>
    <row r="70" spans="2:14" ht="12.75" customHeight="1" x14ac:dyDescent="0.2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</row>
    <row r="71" spans="2:14" ht="12.75" customHeight="1" x14ac:dyDescent="0.2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</row>
    <row r="72" spans="2:14" ht="12.75" customHeight="1" x14ac:dyDescent="0.2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</row>
    <row r="73" spans="2:14" ht="12.75" customHeight="1" x14ac:dyDescent="0.2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</row>
    <row r="74" spans="2:14" ht="12.75" customHeight="1" x14ac:dyDescent="0.2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</row>
    <row r="75" spans="2:14" ht="12.75" customHeight="1" x14ac:dyDescent="0.2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</row>
    <row r="76" spans="2:14" ht="12.75" customHeight="1" x14ac:dyDescent="0.2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</row>
    <row r="77" spans="2:14" ht="12.75" customHeight="1" x14ac:dyDescent="0.2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 ht="12.75" customHeight="1" x14ac:dyDescent="0.2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</row>
    <row r="79" spans="2:14" ht="12.75" customHeight="1" x14ac:dyDescent="0.2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</row>
    <row r="80" spans="2:14" ht="12.75" customHeight="1" x14ac:dyDescent="0.2"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 ht="12.75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 ht="12.75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 ht="12.75" customHeight="1" x14ac:dyDescent="0.2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 ht="12.75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 ht="12.75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 ht="12.75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 ht="12.75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 ht="12.75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 ht="12.75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 ht="12.75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 ht="12.75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 ht="12.75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 ht="12.75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 ht="12.75" customHeight="1" x14ac:dyDescent="0.2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 ht="12.75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 ht="12.75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 ht="12.75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 ht="12.75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 ht="12.75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 ht="12.75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 ht="12.75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 ht="12.75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 ht="12.75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 ht="12.75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 ht="12.75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 ht="12.75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 ht="12.75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 ht="12.75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 ht="12.75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 ht="12.75" customHeight="1" x14ac:dyDescent="0.2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 ht="12.75" customHeight="1" x14ac:dyDescent="0.2"/>
    <row r="112" spans="2:14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>
      <c r="B147" s="104" t="s">
        <v>30</v>
      </c>
      <c r="C147" s="104" t="s">
        <v>31</v>
      </c>
      <c r="D147" s="104" t="s">
        <v>32</v>
      </c>
      <c r="E147" s="104" t="s">
        <v>33</v>
      </c>
      <c r="F147" s="104" t="s">
        <v>26</v>
      </c>
      <c r="G147" s="104" t="s">
        <v>27</v>
      </c>
      <c r="H147" s="104" t="s">
        <v>28</v>
      </c>
      <c r="I147" s="104" t="s">
        <v>29</v>
      </c>
    </row>
    <row r="148" spans="2:9" ht="12.75" customHeight="1" x14ac:dyDescent="0.2"/>
    <row r="149" spans="2:9" ht="12.75" customHeight="1" x14ac:dyDescent="0.2"/>
    <row r="150" spans="2:9" ht="12.75" customHeight="1" x14ac:dyDescent="0.2"/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/>
    <row r="158" spans="2:9" ht="12.75" customHeight="1" x14ac:dyDescent="0.2"/>
    <row r="159" spans="2:9" ht="12.75" customHeight="1" x14ac:dyDescent="0.2"/>
    <row r="160" spans="2: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spans="2:9" ht="12.75" customHeight="1" x14ac:dyDescent="0.2"/>
    <row r="210" spans="2:9" ht="12.75" customHeight="1" x14ac:dyDescent="0.2"/>
    <row r="211" spans="2:9" ht="12.75" customHeight="1" x14ac:dyDescent="0.2"/>
    <row r="212" spans="2:9" ht="12.75" customHeight="1" x14ac:dyDescent="0.2"/>
    <row r="213" spans="2:9" ht="12.75" customHeight="1" x14ac:dyDescent="0.2"/>
    <row r="223" spans="2:9" ht="12" customHeight="1" x14ac:dyDescent="0.2">
      <c r="B223" s="104" t="s">
        <v>30</v>
      </c>
      <c r="C223" s="104" t="s">
        <v>31</v>
      </c>
      <c r="D223" s="104" t="s">
        <v>32</v>
      </c>
      <c r="E223" s="104" t="s">
        <v>33</v>
      </c>
      <c r="F223" s="104" t="s">
        <v>26</v>
      </c>
      <c r="G223" s="104" t="s">
        <v>27</v>
      </c>
      <c r="H223" s="104" t="s">
        <v>28</v>
      </c>
      <c r="I223" s="104" t="s">
        <v>29</v>
      </c>
    </row>
    <row r="280" spans="2:9" ht="12" customHeight="1" x14ac:dyDescent="0.2">
      <c r="B280" s="104" t="s">
        <v>30</v>
      </c>
      <c r="C280" s="104" t="s">
        <v>31</v>
      </c>
      <c r="D280" s="104" t="s">
        <v>32</v>
      </c>
      <c r="E280" s="104" t="s">
        <v>33</v>
      </c>
      <c r="F280" s="104" t="s">
        <v>26</v>
      </c>
      <c r="G280" s="104" t="s">
        <v>27</v>
      </c>
      <c r="H280" s="104" t="s">
        <v>28</v>
      </c>
      <c r="I280" s="104" t="s">
        <v>29</v>
      </c>
    </row>
    <row r="334" spans="2:9" ht="12" customHeight="1" x14ac:dyDescent="0.2">
      <c r="B334" s="104" t="s">
        <v>30</v>
      </c>
      <c r="C334" s="104" t="s">
        <v>31</v>
      </c>
      <c r="D334" s="104" t="s">
        <v>32</v>
      </c>
      <c r="E334" s="104" t="s">
        <v>33</v>
      </c>
      <c r="F334" s="104" t="s">
        <v>26</v>
      </c>
      <c r="G334" s="104" t="s">
        <v>27</v>
      </c>
      <c r="H334" s="104" t="s">
        <v>28</v>
      </c>
      <c r="I334" s="104" t="s">
        <v>29</v>
      </c>
    </row>
    <row r="388" spans="2:9" ht="12" customHeight="1" x14ac:dyDescent="0.2">
      <c r="B388" s="104" t="s">
        <v>30</v>
      </c>
      <c r="C388" s="104" t="s">
        <v>31</v>
      </c>
      <c r="D388" s="104" t="s">
        <v>32</v>
      </c>
      <c r="E388" s="104" t="s">
        <v>33</v>
      </c>
      <c r="F388" s="104" t="s">
        <v>26</v>
      </c>
      <c r="G388" s="104" t="s">
        <v>27</v>
      </c>
      <c r="H388" s="104" t="s">
        <v>28</v>
      </c>
      <c r="I388" s="104" t="s">
        <v>29</v>
      </c>
    </row>
    <row r="441" spans="2:9" ht="12" customHeight="1" x14ac:dyDescent="0.2">
      <c r="B441" s="104" t="s">
        <v>30</v>
      </c>
      <c r="C441" s="104" t="s">
        <v>31</v>
      </c>
      <c r="D441" s="104" t="s">
        <v>32</v>
      </c>
      <c r="E441" s="104" t="s">
        <v>33</v>
      </c>
      <c r="F441" s="104" t="s">
        <v>26</v>
      </c>
      <c r="G441" s="104" t="s">
        <v>27</v>
      </c>
      <c r="H441" s="104" t="s">
        <v>28</v>
      </c>
      <c r="I441" s="104" t="s">
        <v>29</v>
      </c>
    </row>
    <row r="494" spans="2:9" ht="12" customHeight="1" x14ac:dyDescent="0.2">
      <c r="B494" s="104" t="s">
        <v>30</v>
      </c>
      <c r="C494" s="104" t="s">
        <v>31</v>
      </c>
      <c r="D494" s="104" t="s">
        <v>32</v>
      </c>
      <c r="E494" s="104" t="s">
        <v>33</v>
      </c>
      <c r="F494" s="104" t="s">
        <v>26</v>
      </c>
      <c r="G494" s="104" t="s">
        <v>27</v>
      </c>
      <c r="H494" s="104" t="s">
        <v>28</v>
      </c>
      <c r="I494" s="104" t="s">
        <v>29</v>
      </c>
    </row>
    <row r="547" spans="2:9" ht="12" customHeight="1" x14ac:dyDescent="0.2">
      <c r="B547" s="104" t="s">
        <v>30</v>
      </c>
      <c r="C547" s="104" t="s">
        <v>31</v>
      </c>
      <c r="D547" s="104" t="s">
        <v>32</v>
      </c>
      <c r="E547" s="104" t="s">
        <v>33</v>
      </c>
      <c r="F547" s="104" t="s">
        <v>26</v>
      </c>
      <c r="G547" s="104" t="s">
        <v>27</v>
      </c>
      <c r="H547" s="104" t="s">
        <v>28</v>
      </c>
      <c r="I547" s="104" t="s">
        <v>29</v>
      </c>
    </row>
    <row r="600" spans="2:9" ht="12" customHeight="1" x14ac:dyDescent="0.2">
      <c r="B600" s="104" t="s">
        <v>30</v>
      </c>
      <c r="C600" s="104" t="s">
        <v>31</v>
      </c>
      <c r="D600" s="104" t="s">
        <v>32</v>
      </c>
      <c r="E600" s="104" t="s">
        <v>33</v>
      </c>
      <c r="F600" s="104" t="s">
        <v>26</v>
      </c>
      <c r="G600" s="104" t="s">
        <v>27</v>
      </c>
      <c r="H600" s="104" t="s">
        <v>28</v>
      </c>
      <c r="I600" s="104" t="s">
        <v>29</v>
      </c>
    </row>
    <row r="652" spans="2:9" ht="12" customHeight="1" x14ac:dyDescent="0.2">
      <c r="B652" s="104" t="s">
        <v>30</v>
      </c>
      <c r="C652" s="104" t="s">
        <v>31</v>
      </c>
      <c r="D652" s="104" t="s">
        <v>32</v>
      </c>
      <c r="E652" s="104" t="s">
        <v>33</v>
      </c>
      <c r="F652" s="104" t="s">
        <v>26</v>
      </c>
      <c r="G652" s="104" t="s">
        <v>27</v>
      </c>
      <c r="H652" s="104" t="s">
        <v>28</v>
      </c>
      <c r="I652" s="104" t="s">
        <v>29</v>
      </c>
    </row>
    <row r="706" spans="2:9" ht="12" customHeight="1" x14ac:dyDescent="0.2">
      <c r="B706" s="104" t="s">
        <v>30</v>
      </c>
      <c r="C706" s="104" t="s">
        <v>31</v>
      </c>
      <c r="D706" s="104" t="s">
        <v>32</v>
      </c>
      <c r="E706" s="104" t="s">
        <v>33</v>
      </c>
      <c r="F706" s="104" t="s">
        <v>26</v>
      </c>
      <c r="G706" s="104" t="s">
        <v>27</v>
      </c>
      <c r="H706" s="104" t="s">
        <v>28</v>
      </c>
      <c r="I706" s="104" t="s">
        <v>29</v>
      </c>
    </row>
    <row r="762" spans="2:9" ht="12" customHeight="1" x14ac:dyDescent="0.2">
      <c r="B762" s="104" t="s">
        <v>30</v>
      </c>
      <c r="C762" s="104" t="s">
        <v>31</v>
      </c>
      <c r="D762" s="104" t="s">
        <v>32</v>
      </c>
      <c r="E762" s="104" t="s">
        <v>33</v>
      </c>
      <c r="F762" s="104" t="s">
        <v>26</v>
      </c>
      <c r="G762" s="104" t="s">
        <v>27</v>
      </c>
      <c r="H762" s="104" t="s">
        <v>28</v>
      </c>
      <c r="I762" s="104" t="s">
        <v>29</v>
      </c>
    </row>
    <row r="815" spans="2:9" ht="12" customHeight="1" x14ac:dyDescent="0.2">
      <c r="B815" s="104" t="s">
        <v>30</v>
      </c>
      <c r="C815" s="104" t="s">
        <v>31</v>
      </c>
      <c r="D815" s="104" t="s">
        <v>32</v>
      </c>
      <c r="E815" s="104" t="s">
        <v>33</v>
      </c>
      <c r="F815" s="104" t="s">
        <v>26</v>
      </c>
      <c r="G815" s="104" t="s">
        <v>27</v>
      </c>
      <c r="H815" s="104" t="s">
        <v>28</v>
      </c>
      <c r="I815" s="104" t="s">
        <v>29</v>
      </c>
    </row>
    <row r="868" spans="2:9" ht="12" customHeight="1" x14ac:dyDescent="0.2">
      <c r="B868" s="104" t="s">
        <v>30</v>
      </c>
      <c r="C868" s="104" t="s">
        <v>31</v>
      </c>
      <c r="D868" s="104" t="s">
        <v>32</v>
      </c>
      <c r="E868" s="104" t="s">
        <v>33</v>
      </c>
      <c r="F868" s="104" t="s">
        <v>26</v>
      </c>
      <c r="G868" s="104" t="s">
        <v>27</v>
      </c>
      <c r="H868" s="104" t="s">
        <v>28</v>
      </c>
      <c r="I868" s="104" t="s">
        <v>29</v>
      </c>
    </row>
    <row r="928" spans="2:9" ht="12" customHeight="1" x14ac:dyDescent="0.2">
      <c r="B928" s="104" t="s">
        <v>30</v>
      </c>
      <c r="C928" s="104" t="s">
        <v>31</v>
      </c>
      <c r="D928" s="104" t="s">
        <v>32</v>
      </c>
      <c r="E928" s="104" t="s">
        <v>33</v>
      </c>
      <c r="F928" s="104" t="s">
        <v>26</v>
      </c>
      <c r="G928" s="104" t="s">
        <v>27</v>
      </c>
      <c r="H928" s="104" t="s">
        <v>28</v>
      </c>
      <c r="I928" s="104" t="s">
        <v>29</v>
      </c>
    </row>
    <row r="1006" spans="2:9" ht="12" customHeight="1" x14ac:dyDescent="0.2">
      <c r="B1006" s="104" t="s">
        <v>30</v>
      </c>
      <c r="C1006" s="104" t="s">
        <v>31</v>
      </c>
      <c r="D1006" s="104" t="s">
        <v>32</v>
      </c>
      <c r="E1006" s="104" t="s">
        <v>33</v>
      </c>
      <c r="F1006" s="104" t="s">
        <v>26</v>
      </c>
      <c r="G1006" s="104" t="s">
        <v>27</v>
      </c>
      <c r="H1006" s="104" t="s">
        <v>28</v>
      </c>
      <c r="I1006" s="104" t="s">
        <v>29</v>
      </c>
    </row>
    <row r="1044" spans="2:9" ht="12" customHeight="1" x14ac:dyDescent="0.2">
      <c r="B1044" s="104" t="s">
        <v>30</v>
      </c>
      <c r="C1044" s="104" t="s">
        <v>31</v>
      </c>
      <c r="D1044" s="104" t="s">
        <v>32</v>
      </c>
      <c r="E1044" s="104" t="s">
        <v>33</v>
      </c>
      <c r="F1044" s="104" t="s">
        <v>26</v>
      </c>
      <c r="G1044" s="104" t="s">
        <v>27</v>
      </c>
      <c r="H1044" s="104" t="s">
        <v>28</v>
      </c>
      <c r="I1044" s="104" t="s">
        <v>29</v>
      </c>
    </row>
    <row r="1082" spans="2:9" ht="12" customHeight="1" x14ac:dyDescent="0.2">
      <c r="B1082" s="104" t="s">
        <v>30</v>
      </c>
      <c r="C1082" s="104" t="s">
        <v>31</v>
      </c>
      <c r="D1082" s="104" t="s">
        <v>32</v>
      </c>
      <c r="E1082" s="104" t="s">
        <v>33</v>
      </c>
      <c r="F1082" s="104" t="s">
        <v>26</v>
      </c>
      <c r="G1082" s="104" t="s">
        <v>27</v>
      </c>
      <c r="H1082" s="104" t="s">
        <v>28</v>
      </c>
      <c r="I1082" s="104" t="s">
        <v>29</v>
      </c>
    </row>
    <row r="1121" spans="2:9" ht="12" customHeight="1" x14ac:dyDescent="0.2">
      <c r="B1121" s="104" t="s">
        <v>30</v>
      </c>
      <c r="C1121" s="104" t="s">
        <v>31</v>
      </c>
      <c r="D1121" s="104" t="s">
        <v>32</v>
      </c>
      <c r="E1121" s="104" t="s">
        <v>33</v>
      </c>
      <c r="F1121" s="104" t="s">
        <v>26</v>
      </c>
      <c r="G1121" s="104" t="s">
        <v>27</v>
      </c>
      <c r="H1121" s="104" t="s">
        <v>28</v>
      </c>
      <c r="I1121" s="104" t="s">
        <v>29</v>
      </c>
    </row>
    <row r="1160" spans="2:9" ht="12" customHeight="1" x14ac:dyDescent="0.2">
      <c r="B1160" s="104" t="s">
        <v>30</v>
      </c>
      <c r="C1160" s="104" t="s">
        <v>31</v>
      </c>
      <c r="D1160" s="104" t="s">
        <v>32</v>
      </c>
      <c r="E1160" s="104" t="s">
        <v>33</v>
      </c>
      <c r="F1160" s="104" t="s">
        <v>26</v>
      </c>
      <c r="G1160" s="104" t="s">
        <v>27</v>
      </c>
      <c r="H1160" s="104" t="s">
        <v>28</v>
      </c>
      <c r="I1160" s="104" t="s">
        <v>29</v>
      </c>
    </row>
    <row r="1210" spans="2:9" ht="12" customHeight="1" x14ac:dyDescent="0.2">
      <c r="B1210" s="104" t="s">
        <v>30</v>
      </c>
      <c r="C1210" s="104" t="s">
        <v>31</v>
      </c>
      <c r="D1210" s="104" t="s">
        <v>32</v>
      </c>
      <c r="E1210" s="104" t="s">
        <v>33</v>
      </c>
      <c r="F1210" s="104" t="s">
        <v>26</v>
      </c>
      <c r="G1210" s="104" t="s">
        <v>27</v>
      </c>
      <c r="H1210" s="104" t="s">
        <v>28</v>
      </c>
      <c r="I1210" s="104" t="s">
        <v>29</v>
      </c>
    </row>
    <row r="1271" spans="2:9" ht="12" customHeight="1" x14ac:dyDescent="0.2">
      <c r="B1271" s="104" t="s">
        <v>30</v>
      </c>
      <c r="C1271" s="104" t="s">
        <v>31</v>
      </c>
      <c r="D1271" s="104" t="s">
        <v>32</v>
      </c>
      <c r="E1271" s="104" t="s">
        <v>33</v>
      </c>
      <c r="F1271" s="104" t="s">
        <v>26</v>
      </c>
      <c r="G1271" s="104" t="s">
        <v>27</v>
      </c>
      <c r="H1271" s="104" t="s">
        <v>28</v>
      </c>
      <c r="I1271" s="104" t="s">
        <v>29</v>
      </c>
    </row>
    <row r="1335" spans="2:9" ht="12" customHeight="1" x14ac:dyDescent="0.2">
      <c r="B1335" s="104" t="s">
        <v>30</v>
      </c>
      <c r="C1335" s="104" t="s">
        <v>31</v>
      </c>
      <c r="D1335" s="104" t="s">
        <v>32</v>
      </c>
      <c r="E1335" s="104" t="s">
        <v>33</v>
      </c>
      <c r="F1335" s="104" t="s">
        <v>26</v>
      </c>
      <c r="G1335" s="104" t="s">
        <v>27</v>
      </c>
      <c r="H1335" s="104" t="s">
        <v>28</v>
      </c>
      <c r="I1335" s="104" t="s">
        <v>29</v>
      </c>
    </row>
    <row r="1416" spans="2:9" ht="12" customHeight="1" x14ac:dyDescent="0.2">
      <c r="B1416" s="104" t="s">
        <v>30</v>
      </c>
      <c r="C1416" s="104" t="s">
        <v>31</v>
      </c>
      <c r="D1416" s="104" t="s">
        <v>32</v>
      </c>
      <c r="E1416" s="104" t="s">
        <v>33</v>
      </c>
      <c r="F1416" s="104" t="s">
        <v>26</v>
      </c>
      <c r="G1416" s="104" t="s">
        <v>27</v>
      </c>
      <c r="H1416" s="104" t="s">
        <v>28</v>
      </c>
      <c r="I1416" s="104" t="s">
        <v>29</v>
      </c>
    </row>
    <row r="1490" spans="2:9" ht="12" customHeight="1" x14ac:dyDescent="0.2">
      <c r="B1490" s="104" t="s">
        <v>30</v>
      </c>
      <c r="C1490" s="104" t="s">
        <v>31</v>
      </c>
      <c r="D1490" s="104" t="s">
        <v>32</v>
      </c>
      <c r="E1490" s="104" t="s">
        <v>33</v>
      </c>
      <c r="F1490" s="104" t="s">
        <v>26</v>
      </c>
      <c r="G1490" s="104" t="s">
        <v>27</v>
      </c>
      <c r="H1490" s="104" t="s">
        <v>28</v>
      </c>
      <c r="I1490" s="104" t="s">
        <v>29</v>
      </c>
    </row>
    <row r="1562" spans="2:9" ht="12" customHeight="1" x14ac:dyDescent="0.2">
      <c r="B1562" s="104" t="s">
        <v>30</v>
      </c>
      <c r="C1562" s="104" t="s">
        <v>31</v>
      </c>
      <c r="D1562" s="104" t="s">
        <v>32</v>
      </c>
      <c r="E1562" s="104" t="s">
        <v>33</v>
      </c>
      <c r="F1562" s="104" t="s">
        <v>26</v>
      </c>
      <c r="G1562" s="104" t="s">
        <v>27</v>
      </c>
      <c r="H1562" s="104" t="s">
        <v>28</v>
      </c>
      <c r="I1562" s="104" t="s">
        <v>29</v>
      </c>
    </row>
    <row r="1610" spans="2:9" ht="12" customHeight="1" x14ac:dyDescent="0.2">
      <c r="B1610" s="104" t="s">
        <v>30</v>
      </c>
      <c r="C1610" s="104" t="s">
        <v>31</v>
      </c>
      <c r="D1610" s="104" t="s">
        <v>32</v>
      </c>
      <c r="E1610" s="104" t="s">
        <v>33</v>
      </c>
      <c r="F1610" s="104" t="s">
        <v>26</v>
      </c>
      <c r="G1610" s="104" t="s">
        <v>27</v>
      </c>
      <c r="H1610" s="104" t="s">
        <v>28</v>
      </c>
      <c r="I1610" s="104" t="s">
        <v>29</v>
      </c>
    </row>
    <row r="1691" spans="2:9" ht="12" customHeight="1" x14ac:dyDescent="0.2">
      <c r="B1691" s="104" t="s">
        <v>30</v>
      </c>
      <c r="C1691" s="104" t="s">
        <v>31</v>
      </c>
      <c r="D1691" s="104" t="s">
        <v>32</v>
      </c>
      <c r="E1691" s="104" t="s">
        <v>33</v>
      </c>
      <c r="F1691" s="104" t="s">
        <v>26</v>
      </c>
      <c r="G1691" s="104" t="s">
        <v>27</v>
      </c>
      <c r="H1691" s="104" t="s">
        <v>28</v>
      </c>
      <c r="I1691" s="104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694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9.7109375" style="31" customWidth="1"/>
    <col min="2" max="4" width="5.42578125" style="7" customWidth="1"/>
    <col min="5" max="5" width="5.42578125" style="2" customWidth="1"/>
    <col min="6" max="9" width="5.42578125" style="7" customWidth="1"/>
    <col min="10" max="10" width="7.28515625" style="7" customWidth="1"/>
    <col min="11" max="16" width="5.4257812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2"/>
      <c r="Q1" s="6"/>
      <c r="R1" s="6"/>
      <c r="S1" s="6"/>
    </row>
    <row r="2" spans="1:19" s="45" customFormat="1" ht="13.5" customHeight="1" x14ac:dyDescent="0.2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330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2"/>
      <c r="C5" s="12"/>
      <c r="D5" s="12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ht="12.75" customHeight="1" x14ac:dyDescent="0.2">
      <c r="A8" s="23" t="s">
        <v>293</v>
      </c>
      <c r="B8" s="181">
        <f>data!E399</f>
        <v>1.1742067932959701</v>
      </c>
      <c r="C8" s="181">
        <f>data!F399</f>
        <v>1.19666286640786</v>
      </c>
      <c r="D8" s="181">
        <f>data!G399</f>
        <v>1.2193567307883799</v>
      </c>
      <c r="E8" s="181">
        <f>data!H399</f>
        <v>1.2362042921046601</v>
      </c>
      <c r="F8" s="181">
        <f>data!I399</f>
        <v>1.2434284640808999</v>
      </c>
      <c r="G8" s="181">
        <f>data!J399</f>
        <v>1.2517908828297699</v>
      </c>
      <c r="H8" s="181">
        <f>data!K399</f>
        <v>1.2599413644236599</v>
      </c>
      <c r="I8" s="181">
        <f>data!L399</f>
        <v>1.26946544289789</v>
      </c>
      <c r="J8" s="181">
        <f>data!O399</f>
        <v>1.1327368088400673</v>
      </c>
      <c r="K8" s="181">
        <f>data!P399</f>
        <v>1.2066076706492175</v>
      </c>
      <c r="L8" s="181">
        <f>data!Q399</f>
        <v>1.2561565385580549</v>
      </c>
      <c r="M8" s="181">
        <f>data!R399</f>
        <v>1.2847939918146776</v>
      </c>
      <c r="N8" s="181">
        <f>data!S399</f>
        <v>1.310733268712845</v>
      </c>
      <c r="O8" s="181">
        <f>data!T399</f>
        <v>1.3379272607272523</v>
      </c>
      <c r="P8" s="181">
        <f>data!U399</f>
        <v>1.36444654914437</v>
      </c>
      <c r="Q8" s="6"/>
      <c r="R8" s="6"/>
      <c r="S8" s="6"/>
    </row>
    <row r="9" spans="1:19" ht="12.75" customHeight="1" x14ac:dyDescent="0.2">
      <c r="A9" s="20" t="s">
        <v>1899</v>
      </c>
      <c r="B9" s="170">
        <f>data!E400</f>
        <v>6.2894881368268498</v>
      </c>
      <c r="C9" s="170">
        <f>data!F400</f>
        <v>7.8720430446766203</v>
      </c>
      <c r="D9" s="170">
        <f>data!G400</f>
        <v>7.8042446434315345</v>
      </c>
      <c r="E9" s="170">
        <f>data!H400</f>
        <v>5.6423051100718924</v>
      </c>
      <c r="F9" s="170">
        <f>data!I400</f>
        <v>2.3581035523387941</v>
      </c>
      <c r="G9" s="170">
        <f>data!J400</f>
        <v>2.7173761616267824</v>
      </c>
      <c r="H9" s="170">
        <f>data!K400</f>
        <v>2.6299696452646604</v>
      </c>
      <c r="I9" s="170">
        <f>data!L400</f>
        <v>3.0581151824485526</v>
      </c>
      <c r="J9" s="170">
        <f>data!O400</f>
        <v>-3.6674553109251384</v>
      </c>
      <c r="K9" s="170">
        <f>data!P400</f>
        <v>6.5214497518443437</v>
      </c>
      <c r="L9" s="170">
        <f>data!Q400</f>
        <v>4.1064605433991153</v>
      </c>
      <c r="M9" s="170">
        <f>data!R400</f>
        <v>2.2797678774570285</v>
      </c>
      <c r="N9" s="170">
        <f>data!S400</f>
        <v>2.0189444427219039</v>
      </c>
      <c r="O9" s="170">
        <f>data!T400</f>
        <v>2.0747159367604961</v>
      </c>
      <c r="P9" s="170">
        <f>data!U400</f>
        <v>1.982117353876367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9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8"/>
      <c r="R11" s="8"/>
      <c r="S11" s="8"/>
    </row>
    <row r="12" spans="1:19" ht="12.75" customHeight="1" x14ac:dyDescent="0.2">
      <c r="A12" s="23" t="s">
        <v>80</v>
      </c>
      <c r="B12" s="170">
        <f>data!E403</f>
        <v>102</v>
      </c>
      <c r="C12" s="170">
        <f>data!F403</f>
        <v>102</v>
      </c>
      <c r="D12" s="170">
        <f>data!G403</f>
        <v>103</v>
      </c>
      <c r="E12" s="170">
        <f>data!H403</f>
        <v>103</v>
      </c>
      <c r="F12" s="170">
        <f>data!I403</f>
        <v>102.485</v>
      </c>
      <c r="G12" s="170">
        <f>data!J403</f>
        <v>101.97257500000001</v>
      </c>
      <c r="H12" s="170">
        <f>data!K403</f>
        <v>101.462712125</v>
      </c>
      <c r="I12" s="170">
        <f>data!L403</f>
        <v>100.955398564375</v>
      </c>
      <c r="J12" s="170">
        <f>data!O403</f>
        <v>104.5</v>
      </c>
      <c r="K12" s="170">
        <f>data!P403</f>
        <v>102.5</v>
      </c>
      <c r="L12" s="170">
        <f>data!Q403</f>
        <v>101.71892142234375</v>
      </c>
      <c r="M12" s="170">
        <f>data!R403</f>
        <v>99.699750036223818</v>
      </c>
      <c r="N12" s="170">
        <f>data!S403</f>
        <v>97.720660210442105</v>
      </c>
      <c r="O12" s="170">
        <f>data!T403</f>
        <v>95.780856306010151</v>
      </c>
      <c r="P12" s="170">
        <f>data!U403</f>
        <v>93.879558477770729</v>
      </c>
      <c r="Q12" s="6"/>
      <c r="R12" s="6"/>
      <c r="S12" s="6"/>
    </row>
    <row r="13" spans="1:19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6"/>
      <c r="R13" s="6"/>
      <c r="S13" s="6"/>
    </row>
    <row r="14" spans="1:19" ht="12.75" customHeight="1" x14ac:dyDescent="0.2">
      <c r="A14" s="23" t="s">
        <v>83</v>
      </c>
      <c r="B14" s="22">
        <f>data!E405</f>
        <v>923.24235507345747</v>
      </c>
      <c r="C14" s="22">
        <f>data!F405</f>
        <v>960.87492454720223</v>
      </c>
      <c r="D14" s="22">
        <f>data!G405</f>
        <v>997.91403860477442</v>
      </c>
      <c r="E14" s="22">
        <f>data!H405</f>
        <v>1036.0962047854011</v>
      </c>
      <c r="F14" s="22">
        <f>data!I405</f>
        <v>1062.9506404433341</v>
      </c>
      <c r="G14" s="22">
        <f>data!J405</f>
        <v>1061.8485582973451</v>
      </c>
      <c r="H14" s="22">
        <f>data!K405</f>
        <v>1050.1873768178448</v>
      </c>
      <c r="I14" s="22">
        <f>data!L405</f>
        <v>1040.2128494578362</v>
      </c>
      <c r="J14" s="22">
        <f>data!O405</f>
        <v>969.71588970363143</v>
      </c>
      <c r="K14" s="22">
        <f>data!P405</f>
        <v>979.53188075270873</v>
      </c>
      <c r="L14" s="22">
        <f>data!Q405</f>
        <v>1053.7998562540902</v>
      </c>
      <c r="M14" s="22">
        <f>data!R405</f>
        <v>990.61200304653266</v>
      </c>
      <c r="N14" s="22">
        <f>data!S405</f>
        <v>948.52381864590609</v>
      </c>
      <c r="O14" s="22">
        <f>data!T405</f>
        <v>960.86712312406053</v>
      </c>
      <c r="P14" s="22">
        <f>data!U405</f>
        <v>972.07048623426772</v>
      </c>
      <c r="Q14" s="6"/>
      <c r="R14" s="6"/>
      <c r="S14" s="6"/>
    </row>
    <row r="15" spans="1:19" ht="6" customHeight="1" x14ac:dyDescent="0.2">
      <c r="A15" s="23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  <c r="Q15" s="6"/>
      <c r="R15" s="6"/>
      <c r="S15" s="6"/>
    </row>
    <row r="16" spans="1:19" s="9" customFormat="1" ht="12.75" customHeight="1" x14ac:dyDescent="0.2">
      <c r="A16" s="121" t="s">
        <v>61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28"/>
      <c r="R16" s="8"/>
      <c r="S16" s="8"/>
    </row>
    <row r="17" spans="1:19" ht="12.75" customHeight="1" x14ac:dyDescent="0.2">
      <c r="A17" s="23" t="s">
        <v>257</v>
      </c>
      <c r="B17" s="22">
        <f>data!E408</f>
        <v>121.34277587468</v>
      </c>
      <c r="C17" s="22">
        <f>data!F408</f>
        <v>117.877059660119</v>
      </c>
      <c r="D17" s="22">
        <f>data!G408</f>
        <v>126.673541094435</v>
      </c>
      <c r="E17" s="22">
        <f>data!H408</f>
        <v>127.32904208678001</v>
      </c>
      <c r="F17" s="22">
        <f>data!I408</f>
        <v>127.432766141331</v>
      </c>
      <c r="G17" s="22">
        <f>data!J408</f>
        <v>127.648339683675</v>
      </c>
      <c r="H17" s="22">
        <f>data!K408</f>
        <v>127.837067952898</v>
      </c>
      <c r="I17" s="22">
        <f>data!L408</f>
        <v>128.15938975145701</v>
      </c>
      <c r="J17" s="22">
        <f>data!O408</f>
        <v>473.89773558650199</v>
      </c>
      <c r="K17" s="22">
        <f>data!P408</f>
        <v>493.22241871601403</v>
      </c>
      <c r="L17" s="22">
        <f>data!Q408</f>
        <v>511.07756352936104</v>
      </c>
      <c r="M17" s="22">
        <f>data!R408</f>
        <v>512.35864717942297</v>
      </c>
      <c r="N17" s="22">
        <f>data!S408</f>
        <v>512.32555193857206</v>
      </c>
      <c r="O17" s="22">
        <f>data!T408</f>
        <v>512.57386791955196</v>
      </c>
      <c r="P17" s="22">
        <f>data!U408</f>
        <v>512.360045918781</v>
      </c>
      <c r="Q17" s="6"/>
      <c r="R17" s="6"/>
      <c r="S17" s="6"/>
    </row>
    <row r="18" spans="1:19" ht="12.75" customHeight="1" x14ac:dyDescent="0.2">
      <c r="A18" s="20" t="s">
        <v>1899</v>
      </c>
      <c r="B18" s="170">
        <f>data!E409</f>
        <v>-9.2168176958757222</v>
      </c>
      <c r="C18" s="170">
        <f>data!F409</f>
        <v>-10.944350831801255</v>
      </c>
      <c r="D18" s="170">
        <f>data!G409</f>
        <v>33.360270564604363</v>
      </c>
      <c r="E18" s="170">
        <f>data!H409</f>
        <v>2.0860129755197221</v>
      </c>
      <c r="F18" s="170">
        <f>data!I409</f>
        <v>0.32624408174673719</v>
      </c>
      <c r="G18" s="170">
        <f>data!J409</f>
        <v>0.67838495032916024</v>
      </c>
      <c r="H18" s="170">
        <f>data!K409</f>
        <v>0.59271349696625564</v>
      </c>
      <c r="I18" s="170">
        <f>data!L409</f>
        <v>1.0123601314281947</v>
      </c>
      <c r="J18" s="170">
        <f>data!O409</f>
        <v>-11.062660533584623</v>
      </c>
      <c r="K18" s="170">
        <f>data!P409</f>
        <v>4.0778171487980464</v>
      </c>
      <c r="L18" s="170">
        <f>data!Q409</f>
        <v>3.6201000067735301</v>
      </c>
      <c r="M18" s="170">
        <f>data!R409</f>
        <v>0.25066325377602894</v>
      </c>
      <c r="N18" s="170">
        <f>data!S409</f>
        <v>-6.4593895376052757E-3</v>
      </c>
      <c r="O18" s="170">
        <f>data!T409</f>
        <v>4.8468396713818862E-2</v>
      </c>
      <c r="P18" s="170">
        <f>data!U409</f>
        <v>-4.1715353464821803E-2</v>
      </c>
      <c r="Q18" s="6"/>
      <c r="R18" s="6"/>
      <c r="S18" s="6"/>
    </row>
    <row r="19" spans="1:19" ht="6" customHeight="1" x14ac:dyDescent="0.2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6"/>
      <c r="R19" s="6"/>
      <c r="S19" s="6"/>
    </row>
    <row r="20" spans="1:19" ht="12.75" customHeight="1" x14ac:dyDescent="0.2">
      <c r="A20" s="23" t="s">
        <v>63</v>
      </c>
      <c r="B20" s="182">
        <f>data!E411</f>
        <v>12.727751669260501</v>
      </c>
      <c r="C20" s="182">
        <f>data!F411</f>
        <v>12.2327240204676</v>
      </c>
      <c r="D20" s="182">
        <f>data!G411</f>
        <v>11.3796013750017</v>
      </c>
      <c r="E20" s="182">
        <f>data!H411</f>
        <v>11.7816423365636</v>
      </c>
      <c r="F20" s="182">
        <f>data!I411</f>
        <v>12.144977025439699</v>
      </c>
      <c r="G20" s="182">
        <f>data!J411</f>
        <v>12.202018824009601</v>
      </c>
      <c r="H20" s="182">
        <f>data!K411</f>
        <v>12.2567197064472</v>
      </c>
      <c r="I20" s="182">
        <f>data!L411</f>
        <v>12.312198414537599</v>
      </c>
      <c r="J20" s="182">
        <f>data!O411</f>
        <v>48.278451890967666</v>
      </c>
      <c r="K20" s="182">
        <f>data!P411</f>
        <v>48.121719401293397</v>
      </c>
      <c r="L20" s="182">
        <f>data!Q411</f>
        <v>48.915913970434097</v>
      </c>
      <c r="M20" s="182">
        <f>data!R411</f>
        <v>49.468594626638001</v>
      </c>
      <c r="N20" s="182">
        <f>data!S411</f>
        <v>49.862366223554403</v>
      </c>
      <c r="O20" s="182">
        <f>data!T411</f>
        <v>50.286827506934202</v>
      </c>
      <c r="P20" s="182">
        <f>data!U411</f>
        <v>50.669071177331404</v>
      </c>
      <c r="Q20" s="6"/>
      <c r="R20" s="6"/>
      <c r="S20" s="6"/>
    </row>
    <row r="21" spans="1:19" ht="12.75" customHeight="1" x14ac:dyDescent="0.2">
      <c r="A21" s="20" t="s">
        <v>1899</v>
      </c>
      <c r="B21" s="170">
        <f>data!E412</f>
        <v>65.308577405319639</v>
      </c>
      <c r="C21" s="170">
        <f>data!F412</f>
        <v>-14.67310572966592</v>
      </c>
      <c r="D21" s="170">
        <f>data!G412</f>
        <v>-25.111439103304157</v>
      </c>
      <c r="E21" s="170">
        <f>data!H412</f>
        <v>14.898706981722404</v>
      </c>
      <c r="F21" s="170">
        <f>data!I412</f>
        <v>12.918071588213589</v>
      </c>
      <c r="G21" s="170">
        <f>data!J412</f>
        <v>1.8919730839402114</v>
      </c>
      <c r="H21" s="170">
        <f>data!K412</f>
        <v>1.8052689376216717</v>
      </c>
      <c r="I21" s="170">
        <f>data!L412</f>
        <v>1.822886543137026</v>
      </c>
      <c r="J21" s="170">
        <f>data!O412</f>
        <v>-30.751318898946177</v>
      </c>
      <c r="K21" s="170">
        <f>data!P412</f>
        <v>-0.32464274129633264</v>
      </c>
      <c r="L21" s="170">
        <f>data!Q412</f>
        <v>1.6503869334298038</v>
      </c>
      <c r="M21" s="170">
        <f>data!R412</f>
        <v>1.1298585906786007</v>
      </c>
      <c r="N21" s="170">
        <f>data!S412</f>
        <v>0.79600320140156278</v>
      </c>
      <c r="O21" s="170">
        <f>data!T412</f>
        <v>0.85126582536567685</v>
      </c>
      <c r="P21" s="170">
        <f>data!U412</f>
        <v>0.76012683509312229</v>
      </c>
      <c r="Q21" s="6"/>
      <c r="R21" s="6"/>
      <c r="S21" s="6"/>
    </row>
    <row r="22" spans="1:19" ht="6" customHeight="1" x14ac:dyDescent="0.2">
      <c r="A22" s="178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6"/>
      <c r="R22" s="6"/>
      <c r="S22" s="6"/>
    </row>
    <row r="23" spans="1:19" ht="12.75" customHeight="1" x14ac:dyDescent="0.2">
      <c r="A23" s="23" t="s">
        <v>62</v>
      </c>
      <c r="B23" s="172">
        <f>data!E414</f>
        <v>1.08685460593496</v>
      </c>
      <c r="C23" s="172">
        <f>data!F414</f>
        <v>1.78316854967614</v>
      </c>
      <c r="D23" s="172">
        <f>data!G414</f>
        <v>1.1747172476816301</v>
      </c>
      <c r="E23" s="172">
        <f>data!H414</f>
        <v>2.0754633860145102</v>
      </c>
      <c r="F23" s="172">
        <f>data!I414</f>
        <v>2.0644108114895601</v>
      </c>
      <c r="G23" s="172">
        <f>data!J414</f>
        <v>2.1700217746224699</v>
      </c>
      <c r="H23" s="172">
        <f>data!K414</f>
        <v>2.28828351635687</v>
      </c>
      <c r="I23" s="172">
        <f>data!L414</f>
        <v>2.3965805883522502</v>
      </c>
      <c r="J23" s="172">
        <f>data!O414</f>
        <v>5.1967966080072028</v>
      </c>
      <c r="K23" s="172">
        <f>data!P414</f>
        <v>6.1202037893072401</v>
      </c>
      <c r="L23" s="172">
        <f>data!Q414</f>
        <v>8.9192966908211506</v>
      </c>
      <c r="M23" s="172">
        <f>data!R414</f>
        <v>10.33681022885319</v>
      </c>
      <c r="N23" s="172">
        <f>data!S414</f>
        <v>11.39936738775663</v>
      </c>
      <c r="O23" s="172">
        <f>data!T414</f>
        <v>12.48130428434121</v>
      </c>
      <c r="P23" s="172">
        <f>data!U414</f>
        <v>13.50052982595189</v>
      </c>
      <c r="Q23" s="6"/>
      <c r="R23" s="6"/>
      <c r="S23" s="6"/>
    </row>
    <row r="24" spans="1:19" ht="12.75" customHeight="1" x14ac:dyDescent="0.2">
      <c r="A24" s="20" t="s">
        <v>1899</v>
      </c>
      <c r="B24" s="172">
        <f>data!E415</f>
        <v>360.30354896980657</v>
      </c>
      <c r="C24" s="172">
        <f>data!F415</f>
        <v>624.57572862017571</v>
      </c>
      <c r="D24" s="172">
        <f>data!G415</f>
        <v>-81.165079207942384</v>
      </c>
      <c r="E24" s="172">
        <f>data!H415</f>
        <v>874.37677527136839</v>
      </c>
      <c r="F24" s="172">
        <f>data!I415</f>
        <v>-2.1131857761498427</v>
      </c>
      <c r="G24" s="172">
        <f>data!J415</f>
        <v>22.087687431471178</v>
      </c>
      <c r="H24" s="172">
        <f>data!K415</f>
        <v>23.646822951666234</v>
      </c>
      <c r="I24" s="172">
        <f>data!L415</f>
        <v>20.317505882062814</v>
      </c>
      <c r="J24" s="172">
        <f>data!O415</f>
        <v>-51.668980335690208</v>
      </c>
      <c r="K24" s="172">
        <f>data!P415</f>
        <v>17.768776632074747</v>
      </c>
      <c r="L24" s="172">
        <f>data!Q415</f>
        <v>45.735289181126213</v>
      </c>
      <c r="M24" s="172">
        <f>data!R415</f>
        <v>15.892660454840613</v>
      </c>
      <c r="N24" s="172">
        <f>data!S415</f>
        <v>10.279352482814463</v>
      </c>
      <c r="O24" s="172">
        <f>data!T415</f>
        <v>9.4912012200486053</v>
      </c>
      <c r="P24" s="172">
        <f>data!U415</f>
        <v>8.1660178967784667</v>
      </c>
      <c r="Q24" s="6"/>
      <c r="R24" s="6"/>
      <c r="S24" s="6"/>
    </row>
    <row r="25" spans="1:19" ht="6" customHeight="1" x14ac:dyDescent="0.2">
      <c r="A25" s="178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6"/>
      <c r="R25" s="6"/>
      <c r="S25" s="6"/>
    </row>
    <row r="26" spans="1:19" ht="12.75" customHeight="1" x14ac:dyDescent="0.2">
      <c r="A26" s="23" t="s">
        <v>64</v>
      </c>
      <c r="B26" s="182">
        <f>data!E417</f>
        <v>103.85785073199</v>
      </c>
      <c r="C26" s="182">
        <f>data!F417</f>
        <v>100.97704968831999</v>
      </c>
      <c r="D26" s="182">
        <f>data!G417</f>
        <v>111.37456428652</v>
      </c>
      <c r="E26" s="182">
        <f>data!H417</f>
        <v>110.69928101696399</v>
      </c>
      <c r="F26" s="182">
        <f>data!I417</f>
        <v>110.43458974259499</v>
      </c>
      <c r="G26" s="182">
        <f>data!J417</f>
        <v>110.46882529612</v>
      </c>
      <c r="H26" s="182">
        <f>data!K417</f>
        <v>110.466381963581</v>
      </c>
      <c r="I26" s="182">
        <f>data!L417</f>
        <v>110.60363941458399</v>
      </c>
      <c r="J26" s="182">
        <f>data!O417</f>
        <v>409.44146079018759</v>
      </c>
      <c r="K26" s="182">
        <f>data!P417</f>
        <v>426.90874572379397</v>
      </c>
      <c r="L26" s="182">
        <f>data!Q417</f>
        <v>441.97343641687996</v>
      </c>
      <c r="M26" s="182">
        <f>data!R417</f>
        <v>441.02857258580502</v>
      </c>
      <c r="N26" s="182">
        <f>data!S417</f>
        <v>439.30764776283502</v>
      </c>
      <c r="O26" s="182">
        <f>data!T417</f>
        <v>437.80685839064</v>
      </c>
      <c r="P26" s="182">
        <f>data!U417</f>
        <v>435.95495862109402</v>
      </c>
      <c r="Q26" s="6"/>
      <c r="R26" s="6"/>
      <c r="S26" s="6"/>
    </row>
    <row r="27" spans="1:19" ht="12.75" customHeight="1" x14ac:dyDescent="0.2">
      <c r="A27" s="20" t="s">
        <v>1899</v>
      </c>
      <c r="B27" s="172">
        <f>data!E418</f>
        <v>-19.49709981943456</v>
      </c>
      <c r="C27" s="172">
        <f>data!F418</f>
        <v>-10.642011037690748</v>
      </c>
      <c r="D27" s="172">
        <f>data!G418</f>
        <v>47.997153393948651</v>
      </c>
      <c r="E27" s="172">
        <f>data!H418</f>
        <v>-2.4033010478628256</v>
      </c>
      <c r="F27" s="172">
        <f>data!I418</f>
        <v>-0.95300867636553055</v>
      </c>
      <c r="G27" s="172">
        <f>data!J418</f>
        <v>0.12406068357372751</v>
      </c>
      <c r="H27" s="172">
        <f>data!K418</f>
        <v>-8.8468451502454696E-3</v>
      </c>
      <c r="I27" s="172">
        <f>data!L418</f>
        <v>0.49793785093692905</v>
      </c>
      <c r="J27" s="172">
        <f>data!O418</f>
        <v>-6.4441275691604964</v>
      </c>
      <c r="K27" s="172">
        <f>data!P418</f>
        <v>4.2661251012283907</v>
      </c>
      <c r="L27" s="172">
        <f>data!Q418</f>
        <v>3.5287847447455833</v>
      </c>
      <c r="M27" s="172">
        <f>data!R418</f>
        <v>-0.21378294558492827</v>
      </c>
      <c r="N27" s="172">
        <f>data!S418</f>
        <v>-0.39020710446944218</v>
      </c>
      <c r="O27" s="172">
        <f>data!T418</f>
        <v>-0.34162605177436856</v>
      </c>
      <c r="P27" s="172">
        <f>data!U418</f>
        <v>-0.42299469139279733</v>
      </c>
      <c r="Q27" s="6"/>
      <c r="R27" s="6"/>
      <c r="S27" s="6"/>
    </row>
    <row r="28" spans="1:19" ht="6" customHeight="1" x14ac:dyDescent="0.2">
      <c r="A28" s="178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6"/>
      <c r="R28" s="6"/>
      <c r="S28" s="6"/>
    </row>
    <row r="29" spans="1:19" ht="12.75" customHeight="1" x14ac:dyDescent="0.2">
      <c r="A29" s="23" t="s">
        <v>65</v>
      </c>
      <c r="B29" s="172">
        <f>data!E420</f>
        <v>3.6703188674941498</v>
      </c>
      <c r="C29" s="172">
        <f>data!F420</f>
        <v>2.8841174016552298</v>
      </c>
      <c r="D29" s="172">
        <f>data!G420</f>
        <v>2.7446581852316001</v>
      </c>
      <c r="E29" s="172">
        <f>data!H420</f>
        <v>2.7726553472382198</v>
      </c>
      <c r="F29" s="172">
        <f>data!I420</f>
        <v>2.7887885618065198</v>
      </c>
      <c r="G29" s="172">
        <f>data!J420</f>
        <v>2.8074737889222301</v>
      </c>
      <c r="H29" s="172">
        <f>data!K420</f>
        <v>2.8256827665124198</v>
      </c>
      <c r="I29" s="172">
        <f>data!L420</f>
        <v>2.8469713339833298</v>
      </c>
      <c r="J29" s="172">
        <f>data!O420</f>
        <v>10.98102629733949</v>
      </c>
      <c r="K29" s="172">
        <f>data!P420</f>
        <v>12.071749801619198</v>
      </c>
      <c r="L29" s="172">
        <f>data!Q420</f>
        <v>11.2689164512245</v>
      </c>
      <c r="M29" s="172">
        <f>data!R420</f>
        <v>11.524669738126111</v>
      </c>
      <c r="N29" s="172">
        <f>data!S420</f>
        <v>11.756170564426849</v>
      </c>
      <c r="O29" s="172">
        <f>data!T420</f>
        <v>11.9988777376355</v>
      </c>
      <c r="P29" s="172">
        <f>data!U420</f>
        <v>12.235486294404399</v>
      </c>
      <c r="Q29" s="6"/>
      <c r="R29" s="6"/>
      <c r="S29" s="6"/>
    </row>
    <row r="30" spans="1:19" ht="12.75" customHeight="1" x14ac:dyDescent="0.2">
      <c r="A30" s="20" t="s">
        <v>1899</v>
      </c>
      <c r="B30" s="172">
        <f>data!E421</f>
        <v>241.13555216665242</v>
      </c>
      <c r="C30" s="172">
        <f>data!F421</f>
        <v>-61.872655832726487</v>
      </c>
      <c r="D30" s="172">
        <f>data!G421</f>
        <v>-17.98348265580454</v>
      </c>
      <c r="E30" s="172">
        <f>data!H421</f>
        <v>4.1430972437867135</v>
      </c>
      <c r="F30" s="172">
        <f>data!I421</f>
        <v>2.3478681258181906</v>
      </c>
      <c r="G30" s="172">
        <f>data!J421</f>
        <v>2.7071048091944228</v>
      </c>
      <c r="H30" s="172">
        <f>data!K421</f>
        <v>2.6197070331580599</v>
      </c>
      <c r="I30" s="172">
        <f>data!L421</f>
        <v>3.0478097573914211</v>
      </c>
      <c r="J30" s="172">
        <f>data!O421</f>
        <v>-25.454921945394027</v>
      </c>
      <c r="K30" s="172">
        <f>data!P421</f>
        <v>9.9328011312018294</v>
      </c>
      <c r="L30" s="172">
        <f>data!Q421</f>
        <v>-6.650513501257393</v>
      </c>
      <c r="M30" s="172">
        <f>data!R421</f>
        <v>2.2695463934673032</v>
      </c>
      <c r="N30" s="172">
        <f>data!S421</f>
        <v>2.0087415219794513</v>
      </c>
      <c r="O30" s="172">
        <f>data!T421</f>
        <v>2.0645087775696291</v>
      </c>
      <c r="P30" s="172">
        <f>data!U421</f>
        <v>1.9719223909312467</v>
      </c>
      <c r="Q30" s="6"/>
      <c r="R30" s="6"/>
      <c r="S30" s="6"/>
    </row>
    <row r="31" spans="1:19" s="27" customFormat="1" ht="12.75" customHeight="1" x14ac:dyDescent="0.2">
      <c r="A31" s="139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26"/>
      <c r="R31" s="26"/>
      <c r="S31" s="26"/>
    </row>
    <row r="32" spans="1:19" ht="12.75" customHeight="1" x14ac:dyDescent="0.2">
      <c r="A32" s="28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6"/>
      <c r="R32" s="6"/>
      <c r="S32" s="6"/>
    </row>
    <row r="33" spans="1:19" ht="12.75" customHeight="1" x14ac:dyDescent="0.2">
      <c r="A33" s="28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6"/>
      <c r="R33" s="6"/>
      <c r="S33" s="6"/>
    </row>
    <row r="34" spans="1:19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  <c r="S34" s="6"/>
    </row>
    <row r="35" spans="1:19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  <c r="S35" s="6"/>
    </row>
    <row r="36" spans="1:19" ht="12.75" customHeight="1" x14ac:dyDescent="0.2">
      <c r="A36" s="8" t="s">
        <v>1882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  <c r="S36" s="6"/>
    </row>
    <row r="37" spans="1:19" ht="12.75" customHeight="1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6"/>
      <c r="R37" s="6"/>
      <c r="S37" s="6"/>
    </row>
    <row r="38" spans="1:19" ht="12.75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6"/>
    </row>
    <row r="39" spans="1:19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  <c r="S39" s="6"/>
    </row>
    <row r="40" spans="1:19" ht="12.75" customHeight="1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6"/>
      <c r="R40" s="6"/>
      <c r="S40" s="6"/>
    </row>
    <row r="41" spans="1:19" ht="12.75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.7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.75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6"/>
      <c r="R43" s="6"/>
      <c r="S43" s="6"/>
    </row>
    <row r="44" spans="1:19" ht="12.75" customHeight="1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6"/>
      <c r="R44" s="6"/>
      <c r="S44" s="6"/>
    </row>
    <row r="45" spans="1:19" ht="12.75" customHeight="1" x14ac:dyDescent="0.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6"/>
      <c r="R45" s="6"/>
      <c r="S45" s="6"/>
    </row>
    <row r="46" spans="1:19" ht="12.75" customHeight="1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6"/>
      <c r="R46" s="6"/>
      <c r="S46" s="6"/>
    </row>
    <row r="47" spans="1:19" ht="12.75" customHeight="1" x14ac:dyDescent="0.2">
      <c r="B47" s="34"/>
      <c r="C47" s="34"/>
      <c r="D47" s="34"/>
      <c r="E47" s="35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6"/>
      <c r="R47" s="6"/>
      <c r="S47" s="6"/>
    </row>
    <row r="48" spans="1:19" ht="12.75" customHeight="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B49" s="6"/>
      <c r="C49" s="6"/>
      <c r="D49" s="6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2.75" customHeight="1" x14ac:dyDescent="0.2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6"/>
      <c r="R50" s="6"/>
      <c r="S50" s="6"/>
    </row>
    <row r="51" spans="1:19" ht="12.75" customHeight="1" x14ac:dyDescent="0.2">
      <c r="A51" s="37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6"/>
      <c r="R51" s="6"/>
      <c r="S51" s="6"/>
    </row>
    <row r="52" spans="1:19" ht="12.75" customHeight="1" x14ac:dyDescent="0.2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6"/>
      <c r="R52" s="6"/>
      <c r="S52" s="6"/>
    </row>
    <row r="53" spans="1:19" ht="12.75" customHeight="1" x14ac:dyDescent="0.2">
      <c r="A53" s="3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2.75" customHeight="1" x14ac:dyDescent="0.2">
      <c r="A54" s="3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2.75" customHeight="1" x14ac:dyDescent="0.2">
      <c r="A55" s="3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3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.75" customHeight="1" x14ac:dyDescent="0.2">
      <c r="A57" s="38"/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.75" customHeight="1" x14ac:dyDescent="0.2">
      <c r="A58" s="3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A59" s="38"/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A60" s="38"/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A61" s="38"/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A62" s="38"/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104" t="s">
        <v>30</v>
      </c>
      <c r="C70" s="104" t="s">
        <v>31</v>
      </c>
      <c r="D70" s="104" t="s">
        <v>32</v>
      </c>
      <c r="E70" s="104" t="s">
        <v>33</v>
      </c>
      <c r="F70" s="104" t="s">
        <v>26</v>
      </c>
      <c r="G70" s="104" t="s">
        <v>27</v>
      </c>
      <c r="H70" s="104" t="s">
        <v>28</v>
      </c>
      <c r="I70" s="104" t="s">
        <v>29</v>
      </c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.75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  <c r="K112" s="6"/>
      <c r="L112" s="6"/>
      <c r="M112" s="6"/>
      <c r="N112" s="6"/>
    </row>
    <row r="113" spans="2:14" ht="12.75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  <c r="K113" s="6"/>
      <c r="L113" s="6"/>
      <c r="M113" s="6"/>
      <c r="N113" s="6"/>
    </row>
    <row r="114" spans="2:14" ht="12.75" customHeight="1" x14ac:dyDescent="0.2"/>
    <row r="115" spans="2:14" ht="12.75" customHeight="1" x14ac:dyDescent="0.2"/>
    <row r="116" spans="2:14" ht="12.75" customHeight="1" x14ac:dyDescent="0.2"/>
    <row r="117" spans="2:14" ht="12.75" customHeight="1" x14ac:dyDescent="0.2"/>
    <row r="118" spans="2:14" ht="12.75" customHeight="1" x14ac:dyDescent="0.2"/>
    <row r="119" spans="2:14" ht="12.75" customHeight="1" x14ac:dyDescent="0.2"/>
    <row r="120" spans="2:14" ht="12.75" customHeight="1" x14ac:dyDescent="0.2"/>
    <row r="121" spans="2:14" ht="12.75" customHeight="1" x14ac:dyDescent="0.2"/>
    <row r="122" spans="2:14" ht="12.75" customHeight="1" x14ac:dyDescent="0.2"/>
    <row r="123" spans="2:14" ht="12.75" customHeight="1" x14ac:dyDescent="0.2"/>
    <row r="124" spans="2:14" ht="12.75" customHeight="1" x14ac:dyDescent="0.2"/>
    <row r="125" spans="2:14" ht="12.75" customHeight="1" x14ac:dyDescent="0.2"/>
    <row r="126" spans="2:14" ht="12.75" customHeight="1" x14ac:dyDescent="0.2"/>
    <row r="127" spans="2:14" ht="12.75" customHeight="1" x14ac:dyDescent="0.2"/>
    <row r="128" spans="2:14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/>
    <row r="148" spans="2:9" ht="12.75" customHeight="1" x14ac:dyDescent="0.2"/>
    <row r="149" spans="2:9" ht="12.75" customHeight="1" x14ac:dyDescent="0.2"/>
    <row r="150" spans="2:9" ht="12.75" customHeight="1" x14ac:dyDescent="0.2">
      <c r="B150" s="104" t="s">
        <v>30</v>
      </c>
      <c r="C150" s="104" t="s">
        <v>31</v>
      </c>
      <c r="D150" s="104" t="s">
        <v>32</v>
      </c>
      <c r="E150" s="104" t="s">
        <v>33</v>
      </c>
      <c r="F150" s="104" t="s">
        <v>26</v>
      </c>
      <c r="G150" s="104" t="s">
        <v>27</v>
      </c>
      <c r="H150" s="104" t="s">
        <v>28</v>
      </c>
      <c r="I150" s="104" t="s">
        <v>29</v>
      </c>
    </row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/>
    <row r="158" spans="2:9" ht="12.75" customHeight="1" x14ac:dyDescent="0.2"/>
    <row r="159" spans="2:9" ht="12.75" customHeight="1" x14ac:dyDescent="0.2"/>
    <row r="160" spans="2: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spans="2:9" ht="12.75" customHeight="1" x14ac:dyDescent="0.2"/>
    <row r="226" spans="2:9" ht="12.75" customHeight="1" x14ac:dyDescent="0.2">
      <c r="B226" s="104" t="s">
        <v>30</v>
      </c>
      <c r="C226" s="104" t="s">
        <v>31</v>
      </c>
      <c r="D226" s="104" t="s">
        <v>32</v>
      </c>
      <c r="E226" s="104" t="s">
        <v>33</v>
      </c>
      <c r="F226" s="104" t="s">
        <v>26</v>
      </c>
      <c r="G226" s="104" t="s">
        <v>27</v>
      </c>
      <c r="H226" s="104" t="s">
        <v>28</v>
      </c>
      <c r="I226" s="104" t="s">
        <v>29</v>
      </c>
    </row>
    <row r="227" spans="2:9" ht="12.75" customHeight="1" x14ac:dyDescent="0.2"/>
    <row r="228" spans="2:9" ht="12.75" customHeight="1" x14ac:dyDescent="0.2"/>
    <row r="229" spans="2:9" ht="12.75" customHeight="1" x14ac:dyDescent="0.2"/>
    <row r="230" spans="2:9" ht="12.75" customHeight="1" x14ac:dyDescent="0.2"/>
    <row r="231" spans="2:9" ht="12.75" customHeight="1" x14ac:dyDescent="0.2"/>
    <row r="232" spans="2:9" ht="12.75" customHeight="1" x14ac:dyDescent="0.2"/>
    <row r="283" spans="2:9" ht="12" customHeight="1" x14ac:dyDescent="0.2">
      <c r="B283" s="104" t="s">
        <v>30</v>
      </c>
      <c r="C283" s="104" t="s">
        <v>31</v>
      </c>
      <c r="D283" s="104" t="s">
        <v>32</v>
      </c>
      <c r="E283" s="104" t="s">
        <v>33</v>
      </c>
      <c r="F283" s="104" t="s">
        <v>26</v>
      </c>
      <c r="G283" s="104" t="s">
        <v>27</v>
      </c>
      <c r="H283" s="104" t="s">
        <v>28</v>
      </c>
      <c r="I283" s="104" t="s">
        <v>29</v>
      </c>
    </row>
    <row r="337" spans="2:9" ht="12" customHeight="1" x14ac:dyDescent="0.2">
      <c r="B337" s="104" t="s">
        <v>30</v>
      </c>
      <c r="C337" s="104" t="s">
        <v>31</v>
      </c>
      <c r="D337" s="104" t="s">
        <v>32</v>
      </c>
      <c r="E337" s="104" t="s">
        <v>33</v>
      </c>
      <c r="F337" s="104" t="s">
        <v>26</v>
      </c>
      <c r="G337" s="104" t="s">
        <v>27</v>
      </c>
      <c r="H337" s="104" t="s">
        <v>28</v>
      </c>
      <c r="I337" s="104" t="s">
        <v>29</v>
      </c>
    </row>
    <row r="391" spans="2:9" ht="12" customHeight="1" x14ac:dyDescent="0.2">
      <c r="B391" s="104" t="s">
        <v>30</v>
      </c>
      <c r="C391" s="104" t="s">
        <v>31</v>
      </c>
      <c r="D391" s="104" t="s">
        <v>32</v>
      </c>
      <c r="E391" s="104" t="s">
        <v>33</v>
      </c>
      <c r="F391" s="104" t="s">
        <v>26</v>
      </c>
      <c r="G391" s="104" t="s">
        <v>27</v>
      </c>
      <c r="H391" s="104" t="s">
        <v>28</v>
      </c>
      <c r="I391" s="104" t="s">
        <v>29</v>
      </c>
    </row>
    <row r="444" spans="2:9" ht="12" customHeight="1" x14ac:dyDescent="0.2">
      <c r="B444" s="104" t="s">
        <v>30</v>
      </c>
      <c r="C444" s="104" t="s">
        <v>31</v>
      </c>
      <c r="D444" s="104" t="s">
        <v>32</v>
      </c>
      <c r="E444" s="104" t="s">
        <v>33</v>
      </c>
      <c r="F444" s="104" t="s">
        <v>26</v>
      </c>
      <c r="G444" s="104" t="s">
        <v>27</v>
      </c>
      <c r="H444" s="104" t="s">
        <v>28</v>
      </c>
      <c r="I444" s="104" t="s">
        <v>29</v>
      </c>
    </row>
    <row r="497" spans="2:9" ht="12" customHeight="1" x14ac:dyDescent="0.2">
      <c r="B497" s="104" t="s">
        <v>30</v>
      </c>
      <c r="C497" s="104" t="s">
        <v>31</v>
      </c>
      <c r="D497" s="104" t="s">
        <v>32</v>
      </c>
      <c r="E497" s="104" t="s">
        <v>33</v>
      </c>
      <c r="F497" s="104" t="s">
        <v>26</v>
      </c>
      <c r="G497" s="104" t="s">
        <v>27</v>
      </c>
      <c r="H497" s="104" t="s">
        <v>28</v>
      </c>
      <c r="I497" s="104" t="s">
        <v>29</v>
      </c>
    </row>
    <row r="550" spans="2:9" ht="12" customHeight="1" x14ac:dyDescent="0.2">
      <c r="B550" s="104" t="s">
        <v>30</v>
      </c>
      <c r="C550" s="104" t="s">
        <v>31</v>
      </c>
      <c r="D550" s="104" t="s">
        <v>32</v>
      </c>
      <c r="E550" s="104" t="s">
        <v>33</v>
      </c>
      <c r="F550" s="104" t="s">
        <v>26</v>
      </c>
      <c r="G550" s="104" t="s">
        <v>27</v>
      </c>
      <c r="H550" s="104" t="s">
        <v>28</v>
      </c>
      <c r="I550" s="104" t="s">
        <v>29</v>
      </c>
    </row>
    <row r="603" spans="2:9" ht="12" customHeight="1" x14ac:dyDescent="0.2">
      <c r="B603" s="104" t="s">
        <v>30</v>
      </c>
      <c r="C603" s="104" t="s">
        <v>31</v>
      </c>
      <c r="D603" s="104" t="s">
        <v>32</v>
      </c>
      <c r="E603" s="104" t="s">
        <v>33</v>
      </c>
      <c r="F603" s="104" t="s">
        <v>26</v>
      </c>
      <c r="G603" s="104" t="s">
        <v>27</v>
      </c>
      <c r="H603" s="104" t="s">
        <v>28</v>
      </c>
      <c r="I603" s="104" t="s">
        <v>29</v>
      </c>
    </row>
    <row r="655" spans="2:9" ht="12" customHeight="1" x14ac:dyDescent="0.2">
      <c r="B655" s="104" t="s">
        <v>30</v>
      </c>
      <c r="C655" s="104" t="s">
        <v>31</v>
      </c>
      <c r="D655" s="104" t="s">
        <v>32</v>
      </c>
      <c r="E655" s="104" t="s">
        <v>33</v>
      </c>
      <c r="F655" s="104" t="s">
        <v>26</v>
      </c>
      <c r="G655" s="104" t="s">
        <v>27</v>
      </c>
      <c r="H655" s="104" t="s">
        <v>28</v>
      </c>
      <c r="I655" s="104" t="s">
        <v>29</v>
      </c>
    </row>
    <row r="709" spans="2:9" ht="12" customHeight="1" x14ac:dyDescent="0.2">
      <c r="B709" s="104" t="s">
        <v>30</v>
      </c>
      <c r="C709" s="104" t="s">
        <v>31</v>
      </c>
      <c r="D709" s="104" t="s">
        <v>32</v>
      </c>
      <c r="E709" s="104" t="s">
        <v>33</v>
      </c>
      <c r="F709" s="104" t="s">
        <v>26</v>
      </c>
      <c r="G709" s="104" t="s">
        <v>27</v>
      </c>
      <c r="H709" s="104" t="s">
        <v>28</v>
      </c>
      <c r="I709" s="104" t="s">
        <v>29</v>
      </c>
    </row>
    <row r="765" spans="2:9" ht="12" customHeight="1" x14ac:dyDescent="0.2">
      <c r="B765" s="104" t="s">
        <v>30</v>
      </c>
      <c r="C765" s="104" t="s">
        <v>31</v>
      </c>
      <c r="D765" s="104" t="s">
        <v>32</v>
      </c>
      <c r="E765" s="104" t="s">
        <v>33</v>
      </c>
      <c r="F765" s="104" t="s">
        <v>26</v>
      </c>
      <c r="G765" s="104" t="s">
        <v>27</v>
      </c>
      <c r="H765" s="104" t="s">
        <v>28</v>
      </c>
      <c r="I765" s="104" t="s">
        <v>29</v>
      </c>
    </row>
    <row r="818" spans="2:9" ht="12" customHeight="1" x14ac:dyDescent="0.2">
      <c r="B818" s="104" t="s">
        <v>30</v>
      </c>
      <c r="C818" s="104" t="s">
        <v>31</v>
      </c>
      <c r="D818" s="104" t="s">
        <v>32</v>
      </c>
      <c r="E818" s="104" t="s">
        <v>33</v>
      </c>
      <c r="F818" s="104" t="s">
        <v>26</v>
      </c>
      <c r="G818" s="104" t="s">
        <v>27</v>
      </c>
      <c r="H818" s="104" t="s">
        <v>28</v>
      </c>
      <c r="I818" s="104" t="s">
        <v>29</v>
      </c>
    </row>
    <row r="871" spans="2:9" ht="12" customHeight="1" x14ac:dyDescent="0.2">
      <c r="B871" s="104" t="s">
        <v>30</v>
      </c>
      <c r="C871" s="104" t="s">
        <v>31</v>
      </c>
      <c r="D871" s="104" t="s">
        <v>32</v>
      </c>
      <c r="E871" s="104" t="s">
        <v>33</v>
      </c>
      <c r="F871" s="104" t="s">
        <v>26</v>
      </c>
      <c r="G871" s="104" t="s">
        <v>27</v>
      </c>
      <c r="H871" s="104" t="s">
        <v>28</v>
      </c>
      <c r="I871" s="104" t="s">
        <v>29</v>
      </c>
    </row>
    <row r="931" spans="2:9" ht="12" customHeight="1" x14ac:dyDescent="0.2">
      <c r="B931" s="104" t="s">
        <v>30</v>
      </c>
      <c r="C931" s="104" t="s">
        <v>31</v>
      </c>
      <c r="D931" s="104" t="s">
        <v>32</v>
      </c>
      <c r="E931" s="104" t="s">
        <v>33</v>
      </c>
      <c r="F931" s="104" t="s">
        <v>26</v>
      </c>
      <c r="G931" s="104" t="s">
        <v>27</v>
      </c>
      <c r="H931" s="104" t="s">
        <v>28</v>
      </c>
      <c r="I931" s="104" t="s">
        <v>29</v>
      </c>
    </row>
    <row r="1009" spans="2:9" ht="12" customHeight="1" x14ac:dyDescent="0.2">
      <c r="B1009" s="104" t="s">
        <v>30</v>
      </c>
      <c r="C1009" s="104" t="s">
        <v>31</v>
      </c>
      <c r="D1009" s="104" t="s">
        <v>32</v>
      </c>
      <c r="E1009" s="104" t="s">
        <v>33</v>
      </c>
      <c r="F1009" s="104" t="s">
        <v>26</v>
      </c>
      <c r="G1009" s="104" t="s">
        <v>27</v>
      </c>
      <c r="H1009" s="104" t="s">
        <v>28</v>
      </c>
      <c r="I1009" s="104" t="s">
        <v>29</v>
      </c>
    </row>
    <row r="1047" spans="2:9" ht="12" customHeight="1" x14ac:dyDescent="0.2">
      <c r="B1047" s="104" t="s">
        <v>30</v>
      </c>
      <c r="C1047" s="104" t="s">
        <v>31</v>
      </c>
      <c r="D1047" s="104" t="s">
        <v>32</v>
      </c>
      <c r="E1047" s="104" t="s">
        <v>33</v>
      </c>
      <c r="F1047" s="104" t="s">
        <v>26</v>
      </c>
      <c r="G1047" s="104" t="s">
        <v>27</v>
      </c>
      <c r="H1047" s="104" t="s">
        <v>28</v>
      </c>
      <c r="I1047" s="104" t="s">
        <v>29</v>
      </c>
    </row>
    <row r="1085" spans="2:9" ht="12" customHeight="1" x14ac:dyDescent="0.2">
      <c r="B1085" s="104" t="s">
        <v>30</v>
      </c>
      <c r="C1085" s="104" t="s">
        <v>31</v>
      </c>
      <c r="D1085" s="104" t="s">
        <v>32</v>
      </c>
      <c r="E1085" s="104" t="s">
        <v>33</v>
      </c>
      <c r="F1085" s="104" t="s">
        <v>26</v>
      </c>
      <c r="G1085" s="104" t="s">
        <v>27</v>
      </c>
      <c r="H1085" s="104" t="s">
        <v>28</v>
      </c>
      <c r="I1085" s="104" t="s">
        <v>29</v>
      </c>
    </row>
    <row r="1124" spans="2:9" ht="12" customHeight="1" x14ac:dyDescent="0.2">
      <c r="B1124" s="104" t="s">
        <v>30</v>
      </c>
      <c r="C1124" s="104" t="s">
        <v>31</v>
      </c>
      <c r="D1124" s="104" t="s">
        <v>32</v>
      </c>
      <c r="E1124" s="104" t="s">
        <v>33</v>
      </c>
      <c r="F1124" s="104" t="s">
        <v>26</v>
      </c>
      <c r="G1124" s="104" t="s">
        <v>27</v>
      </c>
      <c r="H1124" s="104" t="s">
        <v>28</v>
      </c>
      <c r="I1124" s="104" t="s">
        <v>29</v>
      </c>
    </row>
    <row r="1163" spans="2:9" ht="12" customHeight="1" x14ac:dyDescent="0.2">
      <c r="B1163" s="104" t="s">
        <v>30</v>
      </c>
      <c r="C1163" s="104" t="s">
        <v>31</v>
      </c>
      <c r="D1163" s="104" t="s">
        <v>32</v>
      </c>
      <c r="E1163" s="104" t="s">
        <v>33</v>
      </c>
      <c r="F1163" s="104" t="s">
        <v>26</v>
      </c>
      <c r="G1163" s="104" t="s">
        <v>27</v>
      </c>
      <c r="H1163" s="104" t="s">
        <v>28</v>
      </c>
      <c r="I1163" s="104" t="s">
        <v>29</v>
      </c>
    </row>
    <row r="1213" spans="2:9" ht="12" customHeight="1" x14ac:dyDescent="0.2">
      <c r="B1213" s="104" t="s">
        <v>30</v>
      </c>
      <c r="C1213" s="104" t="s">
        <v>31</v>
      </c>
      <c r="D1213" s="104" t="s">
        <v>32</v>
      </c>
      <c r="E1213" s="104" t="s">
        <v>33</v>
      </c>
      <c r="F1213" s="104" t="s">
        <v>26</v>
      </c>
      <c r="G1213" s="104" t="s">
        <v>27</v>
      </c>
      <c r="H1213" s="104" t="s">
        <v>28</v>
      </c>
      <c r="I1213" s="104" t="s">
        <v>29</v>
      </c>
    </row>
    <row r="1274" spans="2:9" ht="12" customHeight="1" x14ac:dyDescent="0.2">
      <c r="B1274" s="104" t="s">
        <v>30</v>
      </c>
      <c r="C1274" s="104" t="s">
        <v>31</v>
      </c>
      <c r="D1274" s="104" t="s">
        <v>32</v>
      </c>
      <c r="E1274" s="104" t="s">
        <v>33</v>
      </c>
      <c r="F1274" s="104" t="s">
        <v>26</v>
      </c>
      <c r="G1274" s="104" t="s">
        <v>27</v>
      </c>
      <c r="H1274" s="104" t="s">
        <v>28</v>
      </c>
      <c r="I1274" s="104" t="s">
        <v>29</v>
      </c>
    </row>
    <row r="1338" spans="2:9" ht="12" customHeight="1" x14ac:dyDescent="0.2">
      <c r="B1338" s="104" t="s">
        <v>30</v>
      </c>
      <c r="C1338" s="104" t="s">
        <v>31</v>
      </c>
      <c r="D1338" s="104" t="s">
        <v>32</v>
      </c>
      <c r="E1338" s="104" t="s">
        <v>33</v>
      </c>
      <c r="F1338" s="104" t="s">
        <v>26</v>
      </c>
      <c r="G1338" s="104" t="s">
        <v>27</v>
      </c>
      <c r="H1338" s="104" t="s">
        <v>28</v>
      </c>
      <c r="I1338" s="104" t="s">
        <v>29</v>
      </c>
    </row>
    <row r="1419" spans="2:9" ht="12" customHeight="1" x14ac:dyDescent="0.2">
      <c r="B1419" s="104" t="s">
        <v>30</v>
      </c>
      <c r="C1419" s="104" t="s">
        <v>31</v>
      </c>
      <c r="D1419" s="104" t="s">
        <v>32</v>
      </c>
      <c r="E1419" s="104" t="s">
        <v>33</v>
      </c>
      <c r="F1419" s="104" t="s">
        <v>26</v>
      </c>
      <c r="G1419" s="104" t="s">
        <v>27</v>
      </c>
      <c r="H1419" s="104" t="s">
        <v>28</v>
      </c>
      <c r="I1419" s="104" t="s">
        <v>29</v>
      </c>
    </row>
    <row r="1493" spans="2:9" ht="12" customHeight="1" x14ac:dyDescent="0.2">
      <c r="B1493" s="104" t="s">
        <v>30</v>
      </c>
      <c r="C1493" s="104" t="s">
        <v>31</v>
      </c>
      <c r="D1493" s="104" t="s">
        <v>32</v>
      </c>
      <c r="E1493" s="104" t="s">
        <v>33</v>
      </c>
      <c r="F1493" s="104" t="s">
        <v>26</v>
      </c>
      <c r="G1493" s="104" t="s">
        <v>27</v>
      </c>
      <c r="H1493" s="104" t="s">
        <v>28</v>
      </c>
      <c r="I1493" s="104" t="s">
        <v>29</v>
      </c>
    </row>
    <row r="1565" spans="2:9" ht="12" customHeight="1" x14ac:dyDescent="0.2">
      <c r="B1565" s="104" t="s">
        <v>30</v>
      </c>
      <c r="C1565" s="104" t="s">
        <v>31</v>
      </c>
      <c r="D1565" s="104" t="s">
        <v>32</v>
      </c>
      <c r="E1565" s="104" t="s">
        <v>33</v>
      </c>
      <c r="F1565" s="104" t="s">
        <v>26</v>
      </c>
      <c r="G1565" s="104" t="s">
        <v>27</v>
      </c>
      <c r="H1565" s="104" t="s">
        <v>28</v>
      </c>
      <c r="I1565" s="104" t="s">
        <v>29</v>
      </c>
    </row>
    <row r="1613" spans="2:9" ht="12" customHeight="1" x14ac:dyDescent="0.2">
      <c r="B1613" s="104" t="s">
        <v>30</v>
      </c>
      <c r="C1613" s="104" t="s">
        <v>31</v>
      </c>
      <c r="D1613" s="104" t="s">
        <v>32</v>
      </c>
      <c r="E1613" s="104" t="s">
        <v>33</v>
      </c>
      <c r="F1613" s="104" t="s">
        <v>26</v>
      </c>
      <c r="G1613" s="104" t="s">
        <v>27</v>
      </c>
      <c r="H1613" s="104" t="s">
        <v>28</v>
      </c>
      <c r="I1613" s="104" t="s">
        <v>29</v>
      </c>
    </row>
    <row r="1694" spans="2:9" ht="12" customHeight="1" x14ac:dyDescent="0.2">
      <c r="B1694" s="104" t="s">
        <v>30</v>
      </c>
      <c r="C1694" s="104" t="s">
        <v>31</v>
      </c>
      <c r="D1694" s="104" t="s">
        <v>32</v>
      </c>
      <c r="E1694" s="104" t="s">
        <v>33</v>
      </c>
      <c r="F1694" s="104" t="s">
        <v>26</v>
      </c>
      <c r="G1694" s="104" t="s">
        <v>27</v>
      </c>
      <c r="H1694" s="104" t="s">
        <v>28</v>
      </c>
      <c r="I1694" s="104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1691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1.7109375" style="31" customWidth="1"/>
    <col min="2" max="4" width="5.140625" style="7" customWidth="1"/>
    <col min="5" max="5" width="5.140625" style="2" customWidth="1"/>
    <col min="6" max="9" width="5.140625" style="7" customWidth="1"/>
    <col min="10" max="10" width="7.140625" style="7" bestFit="1" customWidth="1"/>
    <col min="11" max="16" width="5.14062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6"/>
      <c r="R1" s="6"/>
      <c r="S1" s="6"/>
    </row>
    <row r="2" spans="1:19" s="45" customFormat="1" ht="13.5" customHeight="1" x14ac:dyDescent="0.2">
      <c r="A2" s="3" t="s">
        <v>143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331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2"/>
      <c r="C5" s="12"/>
      <c r="D5" s="12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ht="12.75" customHeight="1" x14ac:dyDescent="0.2">
      <c r="A8" s="23" t="s">
        <v>84</v>
      </c>
      <c r="B8" s="171">
        <f>data!E429</f>
        <v>1.7554587411690099</v>
      </c>
      <c r="C8" s="171">
        <f>data!F429</f>
        <v>1.90009072846043</v>
      </c>
      <c r="D8" s="171">
        <f>data!G429</f>
        <v>1.93898031661549</v>
      </c>
      <c r="E8" s="171">
        <f>data!H429</f>
        <v>1.9690267343462999</v>
      </c>
      <c r="F8" s="171">
        <f>data!I429</f>
        <v>1.96644967316317</v>
      </c>
      <c r="G8" s="171">
        <f>data!J429</f>
        <v>1.95286576460809</v>
      </c>
      <c r="H8" s="171">
        <f>data!K429</f>
        <v>1.93296134042409</v>
      </c>
      <c r="I8" s="171">
        <f>data!L429</f>
        <v>1.91576543088902</v>
      </c>
      <c r="J8" s="171">
        <f>data!O429</f>
        <v>7.54924161083526</v>
      </c>
      <c r="K8" s="171">
        <f>data!P429</f>
        <v>7.5635565205912298</v>
      </c>
      <c r="L8" s="171">
        <f>data!Q429</f>
        <v>7.7680422090843697</v>
      </c>
      <c r="M8" s="171">
        <f>data!R429</f>
        <v>7.449213787894359</v>
      </c>
      <c r="N8" s="171">
        <f>data!S429</f>
        <v>7.0681585967586997</v>
      </c>
      <c r="O8" s="171">
        <f>data!T429</f>
        <v>6.671089611618461</v>
      </c>
      <c r="P8" s="171">
        <f>data!U429</f>
        <v>6.3076530307641105</v>
      </c>
      <c r="Q8" s="6"/>
      <c r="R8" s="6"/>
      <c r="S8" s="6"/>
    </row>
    <row r="9" spans="1:19" ht="12.75" customHeight="1" x14ac:dyDescent="0.2">
      <c r="A9" s="20" t="s">
        <v>1899</v>
      </c>
      <c r="B9" s="172">
        <f>data!E430</f>
        <v>-30.287119697424426</v>
      </c>
      <c r="C9" s="172">
        <f>data!F430</f>
        <v>37.257109466518102</v>
      </c>
      <c r="D9" s="172">
        <f>data!G430</f>
        <v>8.4416823024903529</v>
      </c>
      <c r="E9" s="172">
        <f>data!H430</f>
        <v>6.3439651808543482</v>
      </c>
      <c r="F9" s="172">
        <f>data!I430</f>
        <v>-0.52249291828818356</v>
      </c>
      <c r="G9" s="172">
        <f>data!J430</f>
        <v>-2.7346344498398749</v>
      </c>
      <c r="H9" s="172">
        <f>data!K430</f>
        <v>-4.0150584299033731</v>
      </c>
      <c r="I9" s="172">
        <f>data!L430</f>
        <v>-3.5112551992963432</v>
      </c>
      <c r="J9" s="172">
        <f>data!O430</f>
        <v>-15.835627193216894</v>
      </c>
      <c r="K9" s="172">
        <f>data!P430</f>
        <v>0.18962050089141869</v>
      </c>
      <c r="L9" s="172">
        <f>data!Q430</f>
        <v>2.7035652862042125</v>
      </c>
      <c r="M9" s="172">
        <f>data!R430</f>
        <v>-4.1043600511999738</v>
      </c>
      <c r="N9" s="172">
        <f>data!S430</f>
        <v>-5.115374615169566</v>
      </c>
      <c r="O9" s="172">
        <f>data!T430</f>
        <v>-5.6177147089246926</v>
      </c>
      <c r="P9" s="172">
        <f>data!U430</f>
        <v>-5.4479343257716746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45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44"/>
      <c r="R11" s="44"/>
      <c r="S11" s="44"/>
    </row>
    <row r="12" spans="1:19" ht="12.75" customHeight="1" x14ac:dyDescent="0.2">
      <c r="A12" s="23" t="s">
        <v>80</v>
      </c>
      <c r="B12" s="22">
        <f>data!E433</f>
        <v>128</v>
      </c>
      <c r="C12" s="22">
        <f>data!F433</f>
        <v>130</v>
      </c>
      <c r="D12" s="22">
        <f>data!G433</f>
        <v>131</v>
      </c>
      <c r="E12" s="22">
        <f>data!H433</f>
        <v>128</v>
      </c>
      <c r="F12" s="22">
        <f>data!I433</f>
        <v>126</v>
      </c>
      <c r="G12" s="22">
        <f>data!J433</f>
        <v>125</v>
      </c>
      <c r="H12" s="22">
        <f>data!K433</f>
        <v>124.375</v>
      </c>
      <c r="I12" s="22">
        <f>data!L433</f>
        <v>123.753125</v>
      </c>
      <c r="J12" s="22">
        <f>data!O433</f>
        <v>125.3524076903695</v>
      </c>
      <c r="K12" s="22">
        <f>data!P433</f>
        <v>129.25</v>
      </c>
      <c r="L12" s="22">
        <f>data!Q433</f>
        <v>124.78203125</v>
      </c>
      <c r="M12" s="22">
        <f>data!R433</f>
        <v>122.56638674006874</v>
      </c>
      <c r="N12" s="22">
        <f>data!S433</f>
        <v>121.25337741910876</v>
      </c>
      <c r="O12" s="22">
        <f>data!T433</f>
        <v>120.57242000033375</v>
      </c>
      <c r="P12" s="22">
        <f>data!U433</f>
        <v>119.64096296949749</v>
      </c>
      <c r="Q12" s="6"/>
      <c r="R12" s="6"/>
      <c r="S12" s="6"/>
    </row>
    <row r="13" spans="1:19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6"/>
      <c r="R13" s="6"/>
      <c r="S13" s="6"/>
    </row>
    <row r="14" spans="1:19" s="45" customFormat="1" ht="12.75" customHeight="1" x14ac:dyDescent="0.2">
      <c r="A14" s="121" t="s">
        <v>61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00"/>
      <c r="R14" s="44"/>
      <c r="S14" s="44"/>
    </row>
    <row r="15" spans="1:19" ht="12.75" customHeight="1" x14ac:dyDescent="0.2">
      <c r="A15" s="23" t="s">
        <v>257</v>
      </c>
      <c r="B15" s="22">
        <f>data!E436</f>
        <v>241.22226679309099</v>
      </c>
      <c r="C15" s="22">
        <f>data!F436</f>
        <v>240.41023817331899</v>
      </c>
      <c r="D15" s="22">
        <f>data!G436</f>
        <v>241.919947323293</v>
      </c>
      <c r="E15" s="22">
        <f>data!H436</f>
        <v>252.03542199632599</v>
      </c>
      <c r="F15" s="22">
        <f>data!I436</f>
        <v>247.77265881855999</v>
      </c>
      <c r="G15" s="22">
        <f>data!J436</f>
        <v>244.10822057601101</v>
      </c>
      <c r="H15" s="22">
        <f>data!K436</f>
        <v>240.412066715246</v>
      </c>
      <c r="I15" s="22">
        <f>data!L436</f>
        <v>237.08195883948801</v>
      </c>
      <c r="J15" s="22">
        <f>data!O436</f>
        <v>918.851394912214</v>
      </c>
      <c r="K15" s="22">
        <f>data!P436</f>
        <v>975.58787428602909</v>
      </c>
      <c r="L15" s="22">
        <f>data!Q436</f>
        <v>969.37490494930501</v>
      </c>
      <c r="M15" s="22">
        <f>data!R436</f>
        <v>913.07180601823802</v>
      </c>
      <c r="N15" s="22">
        <f>data!S436</f>
        <v>857.07177646556397</v>
      </c>
      <c r="O15" s="22">
        <f>data!T436</f>
        <v>804.36197754421505</v>
      </c>
      <c r="P15" s="22">
        <f>data!U436</f>
        <v>754.68864635970806</v>
      </c>
      <c r="Q15" s="6"/>
      <c r="R15" s="6"/>
      <c r="S15" s="6"/>
    </row>
    <row r="16" spans="1:19" ht="12.75" customHeight="1" x14ac:dyDescent="0.2">
      <c r="A16" s="20" t="s">
        <v>1899</v>
      </c>
      <c r="B16" s="172">
        <f>data!E437</f>
        <v>2.1030286897182973</v>
      </c>
      <c r="C16" s="172">
        <f>data!F437</f>
        <v>-1.3397395127269391</v>
      </c>
      <c r="D16" s="172">
        <f>data!G437</f>
        <v>2.5356484281951022</v>
      </c>
      <c r="E16" s="172">
        <f>data!H437</f>
        <v>17.803884899137017</v>
      </c>
      <c r="F16" s="172">
        <f>data!I437</f>
        <v>-6.5956300833550197</v>
      </c>
      <c r="G16" s="172">
        <f>data!J437</f>
        <v>-5.7858585432397511</v>
      </c>
      <c r="H16" s="172">
        <f>data!K437</f>
        <v>-5.920407452549906</v>
      </c>
      <c r="I16" s="172">
        <f>data!L437</f>
        <v>-5.4266049676565409</v>
      </c>
      <c r="J16" s="172">
        <f>data!O437</f>
        <v>-18.558139540003449</v>
      </c>
      <c r="K16" s="172">
        <f>data!P437</f>
        <v>6.1747176625046807</v>
      </c>
      <c r="L16" s="172">
        <f>data!Q437</f>
        <v>-0.63684364068905541</v>
      </c>
      <c r="M16" s="172">
        <f>data!R437</f>
        <v>-5.8081861458969204</v>
      </c>
      <c r="N16" s="172">
        <f>data!S437</f>
        <v>-6.133146285272062</v>
      </c>
      <c r="O16" s="172">
        <f>data!T437</f>
        <v>-6.1499865435677092</v>
      </c>
      <c r="P16" s="172">
        <f>data!U437</f>
        <v>-6.1754946866290013</v>
      </c>
      <c r="Q16" s="6"/>
      <c r="R16" s="6"/>
      <c r="S16" s="6"/>
    </row>
    <row r="17" spans="1:19" ht="6" customHeight="1" x14ac:dyDescent="0.2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6"/>
      <c r="R17" s="6"/>
      <c r="S17" s="6"/>
    </row>
    <row r="18" spans="1:19" ht="12.75" customHeight="1" x14ac:dyDescent="0.2">
      <c r="A18" s="23" t="s">
        <v>63</v>
      </c>
      <c r="B18" s="22">
        <f>data!E439</f>
        <v>47.850390574938103</v>
      </c>
      <c r="C18" s="22">
        <f>data!F439</f>
        <v>44.246921399938401</v>
      </c>
      <c r="D18" s="22">
        <f>data!G439</f>
        <v>44.968511002668698</v>
      </c>
      <c r="E18" s="22">
        <f>data!H439</f>
        <v>47.8867301793019</v>
      </c>
      <c r="F18" s="22">
        <f>data!I439</f>
        <v>47.572350493163498</v>
      </c>
      <c r="G18" s="22">
        <f>data!J439</f>
        <v>46.347365961185602</v>
      </c>
      <c r="H18" s="22">
        <f>data!K439</f>
        <v>45.645599362627401</v>
      </c>
      <c r="I18" s="22">
        <f>data!L439</f>
        <v>44.437125841770701</v>
      </c>
      <c r="J18" s="22">
        <f>data!O439</f>
        <v>177.70683247398858</v>
      </c>
      <c r="K18" s="22">
        <f>data!P439</f>
        <v>184.9525531568471</v>
      </c>
      <c r="L18" s="22">
        <f>data!Q439</f>
        <v>184.00244165874719</v>
      </c>
      <c r="M18" s="22">
        <f>data!R439</f>
        <v>165.60258040157311</v>
      </c>
      <c r="N18" s="22">
        <f>data!S439</f>
        <v>146.99181359297</v>
      </c>
      <c r="O18" s="22">
        <f>data!T439</f>
        <v>129.91052458178021</v>
      </c>
      <c r="P18" s="22">
        <f>data!U439</f>
        <v>172.99073342147921</v>
      </c>
      <c r="Q18" s="6"/>
      <c r="R18" s="6"/>
      <c r="S18" s="6"/>
    </row>
    <row r="19" spans="1:19" ht="12.75" customHeight="1" x14ac:dyDescent="0.2">
      <c r="A19" s="20" t="s">
        <v>1899</v>
      </c>
      <c r="B19" s="170">
        <f>data!E440</f>
        <v>68.718417303358564</v>
      </c>
      <c r="C19" s="170">
        <f>data!F440</f>
        <v>-26.887726764112934</v>
      </c>
      <c r="D19" s="170">
        <f>data!G440</f>
        <v>6.6846150120160637</v>
      </c>
      <c r="E19" s="170">
        <f>data!H440</f>
        <v>28.595776076013173</v>
      </c>
      <c r="F19" s="170">
        <f>data!I440</f>
        <v>-2.6002805040845125</v>
      </c>
      <c r="G19" s="170">
        <f>data!J440</f>
        <v>-9.9089209177504234</v>
      </c>
      <c r="H19" s="170">
        <f>data!K440</f>
        <v>-5.9204074525498207</v>
      </c>
      <c r="I19" s="170">
        <f>data!L440</f>
        <v>-10.17686905575655</v>
      </c>
      <c r="J19" s="170">
        <f>data!O440</f>
        <v>-30.297734147137724</v>
      </c>
      <c r="K19" s="170">
        <f>data!P440</f>
        <v>4.077345019313805</v>
      </c>
      <c r="L19" s="170">
        <f>data!Q440</f>
        <v>-0.51370553251793849</v>
      </c>
      <c r="M19" s="170">
        <f>data!R440</f>
        <v>-9.9997919002067661</v>
      </c>
      <c r="N19" s="170">
        <f>data!S440</f>
        <v>-11.238210638670887</v>
      </c>
      <c r="O19" s="170">
        <f>data!T440</f>
        <v>-11.620571645227129</v>
      </c>
      <c r="P19" s="170">
        <f>data!U440</f>
        <v>33.161446294198818</v>
      </c>
      <c r="Q19" s="6"/>
      <c r="R19" s="6"/>
      <c r="S19" s="6"/>
    </row>
    <row r="20" spans="1:19" ht="6" customHeight="1" x14ac:dyDescent="0.2">
      <c r="A20" s="178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6"/>
      <c r="R20" s="6"/>
      <c r="S20" s="6"/>
    </row>
    <row r="21" spans="1:19" ht="12.75" customHeight="1" x14ac:dyDescent="0.2">
      <c r="A21" s="23" t="s">
        <v>62</v>
      </c>
      <c r="B21" s="22">
        <f>data!E442</f>
        <v>125.43995312624401</v>
      </c>
      <c r="C21" s="22">
        <f>data!F442</f>
        <v>131.94435888825001</v>
      </c>
      <c r="D21" s="22">
        <f>data!G442</f>
        <v>129.52635812278899</v>
      </c>
      <c r="E21" s="22">
        <f>data!H442</f>
        <v>135.26941131731101</v>
      </c>
      <c r="F21" s="22">
        <f>data!I442</f>
        <v>131.687260483122</v>
      </c>
      <c r="G21" s="22">
        <f>data!J442</f>
        <v>130.20640534778201</v>
      </c>
      <c r="H21" s="22">
        <f>data!K442</f>
        <v>128.20501713893</v>
      </c>
      <c r="I21" s="22">
        <f>data!L442</f>
        <v>127.09438556754399</v>
      </c>
      <c r="J21" s="22">
        <f>data!O442</f>
        <v>479.95225371927592</v>
      </c>
      <c r="K21" s="22">
        <f>data!P442</f>
        <v>522.18008145459396</v>
      </c>
      <c r="L21" s="22">
        <f>data!Q442</f>
        <v>517.19306853737805</v>
      </c>
      <c r="M21" s="22">
        <f>data!R442</f>
        <v>495.66030594783604</v>
      </c>
      <c r="N21" s="22">
        <f>data!S442</f>
        <v>474.71892736572698</v>
      </c>
      <c r="O21" s="22">
        <f>data!T442</f>
        <v>454.524794996146</v>
      </c>
      <c r="P21" s="22">
        <f>data!U442</f>
        <v>374.46648625372632</v>
      </c>
      <c r="Q21" s="6"/>
      <c r="R21" s="6"/>
      <c r="S21" s="6"/>
    </row>
    <row r="22" spans="1:19" ht="12.75" customHeight="1" x14ac:dyDescent="0.2">
      <c r="A22" s="20" t="s">
        <v>1899</v>
      </c>
      <c r="B22" s="170">
        <f>data!E443</f>
        <v>-14.795166256471909</v>
      </c>
      <c r="C22" s="170">
        <f>data!F443</f>
        <v>22.410811431318482</v>
      </c>
      <c r="D22" s="170">
        <f>data!G443</f>
        <v>-7.1313120729856756</v>
      </c>
      <c r="E22" s="170">
        <f>data!H443</f>
        <v>18.950365622594621</v>
      </c>
      <c r="F22" s="170">
        <f>data!I443</f>
        <v>-10.179255161256545</v>
      </c>
      <c r="G22" s="170">
        <f>data!J443</f>
        <v>-4.422790796462456</v>
      </c>
      <c r="H22" s="170">
        <f>data!K443</f>
        <v>-6.00804413236306</v>
      </c>
      <c r="I22" s="170">
        <f>data!L443</f>
        <v>-3.4204051375198938</v>
      </c>
      <c r="J22" s="170">
        <f>data!O443</f>
        <v>-9.9760786877116985</v>
      </c>
      <c r="K22" s="170">
        <f>data!P443</f>
        <v>8.7983392948118411</v>
      </c>
      <c r="L22" s="170">
        <f>data!Q443</f>
        <v>-0.95503698711065788</v>
      </c>
      <c r="M22" s="170">
        <f>data!R443</f>
        <v>-4.1633896313492125</v>
      </c>
      <c r="N22" s="170">
        <f>data!S443</f>
        <v>-4.2249456595204844</v>
      </c>
      <c r="O22" s="170">
        <f>data!T443</f>
        <v>-4.2539134644663745</v>
      </c>
      <c r="P22" s="170">
        <f>data!U443</f>
        <v>-17.613628480509735</v>
      </c>
      <c r="Q22" s="6"/>
      <c r="R22" s="6"/>
      <c r="S22" s="6"/>
    </row>
    <row r="23" spans="1:19" ht="6" customHeight="1" x14ac:dyDescent="0.2">
      <c r="A23" s="178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6"/>
      <c r="R23" s="6"/>
      <c r="S23" s="6"/>
    </row>
    <row r="24" spans="1:19" ht="12.75" customHeight="1" x14ac:dyDescent="0.2">
      <c r="A24" s="23" t="s">
        <v>64</v>
      </c>
      <c r="B24" s="22">
        <f>data!E445</f>
        <v>1.9994280262453701E-2</v>
      </c>
      <c r="C24" s="22">
        <f>data!F445</f>
        <v>2.35144777678662E-2</v>
      </c>
      <c r="D24" s="22">
        <f>data!G445</f>
        <v>2.79911182989051E-3</v>
      </c>
      <c r="E24" s="22">
        <f>data!H445</f>
        <v>0.50407084399265201</v>
      </c>
      <c r="F24" s="22">
        <f>data!I445</f>
        <v>0.61943164704639997</v>
      </c>
      <c r="G24" s="22">
        <f>data!J445</f>
        <v>0.73232466172803301</v>
      </c>
      <c r="H24" s="22">
        <f>data!K445</f>
        <v>0.81740102683183602</v>
      </c>
      <c r="I24" s="22">
        <f>data!L445</f>
        <v>0.78237046417030998</v>
      </c>
      <c r="J24" s="22">
        <f>data!O445</f>
        <v>1.9560368331394062</v>
      </c>
      <c r="K24" s="22">
        <f>data!P445</f>
        <v>0.55037871385286241</v>
      </c>
      <c r="L24" s="22">
        <f>data!Q445</f>
        <v>2.9515277997765792</v>
      </c>
      <c r="M24" s="22">
        <f>data!R445</f>
        <v>2.990829088159813</v>
      </c>
      <c r="N24" s="22">
        <f>data!S445</f>
        <v>2.7426296846898048</v>
      </c>
      <c r="O24" s="22">
        <f>data!T445</f>
        <v>2.493522130387066</v>
      </c>
      <c r="P24" s="22">
        <f>data!U445</f>
        <v>4.038236901353442</v>
      </c>
      <c r="Q24" s="6"/>
      <c r="R24" s="6"/>
      <c r="S24" s="6"/>
    </row>
    <row r="25" spans="1:19" ht="6" customHeight="1" x14ac:dyDescent="0.2">
      <c r="A25" s="178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6"/>
      <c r="R25" s="6"/>
      <c r="S25" s="6"/>
    </row>
    <row r="26" spans="1:19" ht="12.75" customHeight="1" x14ac:dyDescent="0.2">
      <c r="A26" s="23" t="s">
        <v>65</v>
      </c>
      <c r="B26" s="22">
        <f>data!E448</f>
        <v>67.911928811646305</v>
      </c>
      <c r="C26" s="22">
        <f>data!F448</f>
        <v>64.195443407362703</v>
      </c>
      <c r="D26" s="22">
        <f>data!G448</f>
        <v>67.422279086005005</v>
      </c>
      <c r="E26" s="22">
        <f>data!H448</f>
        <v>68.3752096557198</v>
      </c>
      <c r="F26" s="22">
        <f>data!I448</f>
        <v>67.893616195227906</v>
      </c>
      <c r="G26" s="22">
        <f>data!J448</f>
        <v>66.822124605315395</v>
      </c>
      <c r="H26" s="22">
        <f>data!K448</f>
        <v>65.7440491868565</v>
      </c>
      <c r="I26" s="22">
        <f>data!L448</f>
        <v>64.768076966003093</v>
      </c>
      <c r="J26" s="22">
        <f>data!O448</f>
        <v>259.23627188581059</v>
      </c>
      <c r="K26" s="22">
        <f>data!P448</f>
        <v>267.9048609607338</v>
      </c>
      <c r="L26" s="22">
        <f>data!Q448</f>
        <v>265.22786695340289</v>
      </c>
      <c r="M26" s="22">
        <f>data!R448</f>
        <v>248.81809058066858</v>
      </c>
      <c r="N26" s="22">
        <f>data!S448</f>
        <v>232.61840582217721</v>
      </c>
      <c r="O26" s="22">
        <f>data!T448</f>
        <v>217.43313583590071</v>
      </c>
      <c r="P26" s="22">
        <f>data!U448</f>
        <v>203.19318978314848</v>
      </c>
      <c r="Q26" s="6"/>
      <c r="R26" s="6"/>
      <c r="S26" s="6"/>
    </row>
    <row r="27" spans="1:19" ht="12.75" customHeight="1" x14ac:dyDescent="0.2">
      <c r="A27" s="20" t="s">
        <v>1899</v>
      </c>
      <c r="B27" s="170">
        <f>data!E449</f>
        <v>3.467122291335087</v>
      </c>
      <c r="C27" s="170">
        <f>data!F449</f>
        <v>-20.157789832434212</v>
      </c>
      <c r="D27" s="170">
        <f>data!G449</f>
        <v>21.673753027111157</v>
      </c>
      <c r="E27" s="170">
        <f>data!H449</f>
        <v>5.7744968547875422</v>
      </c>
      <c r="F27" s="170">
        <f>data!I449</f>
        <v>-2.7877310182805468</v>
      </c>
      <c r="G27" s="170">
        <f>data!J449</f>
        <v>-6.1648925468464499</v>
      </c>
      <c r="H27" s="170">
        <f>data!K449</f>
        <v>-6.2989029120485878</v>
      </c>
      <c r="I27" s="170">
        <f>data!L449</f>
        <v>-5.8070898426234567</v>
      </c>
      <c r="J27" s="170">
        <f>data!O449</f>
        <v>-22.557737376018771</v>
      </c>
      <c r="K27" s="170">
        <f>data!P449</f>
        <v>3.3438951315970078</v>
      </c>
      <c r="L27" s="170">
        <f>data!Q449</f>
        <v>-0.9992330851074982</v>
      </c>
      <c r="M27" s="170">
        <f>data!R449</f>
        <v>-6.1870483525086399</v>
      </c>
      <c r="N27" s="170">
        <f>data!S449</f>
        <v>-6.5106539161545847</v>
      </c>
      <c r="O27" s="170">
        <f>data!T449</f>
        <v>-6.5279744019416608</v>
      </c>
      <c r="P27" s="170">
        <f>data!U449</f>
        <v>-6.5491149718317487</v>
      </c>
      <c r="Q27" s="6"/>
      <c r="R27" s="6"/>
      <c r="S27" s="6"/>
    </row>
    <row r="28" spans="1:19" s="27" customFormat="1" ht="12.75" customHeight="1" x14ac:dyDescent="0.2">
      <c r="A28" s="13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26"/>
      <c r="R28" s="26"/>
      <c r="S28" s="26"/>
    </row>
    <row r="29" spans="1:19" ht="12.75" customHeight="1" x14ac:dyDescent="0.2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6"/>
      <c r="R29" s="6"/>
      <c r="S29" s="6"/>
    </row>
    <row r="30" spans="1:19" ht="12.7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6"/>
      <c r="R30" s="6"/>
      <c r="S30" s="6"/>
    </row>
    <row r="31" spans="1:19" ht="12.75" customHeight="1" x14ac:dyDescent="0.2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6"/>
      <c r="R31" s="6"/>
      <c r="S31" s="6"/>
    </row>
    <row r="32" spans="1:19" ht="12.75" customHeight="1" x14ac:dyDescent="0.2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6"/>
      <c r="R32" s="6"/>
      <c r="S32" s="6"/>
    </row>
    <row r="33" spans="1:19" ht="12.75" customHeight="1" x14ac:dyDescent="0.2">
      <c r="A33" s="8" t="s">
        <v>1882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6"/>
      <c r="R33" s="6"/>
      <c r="S33" s="6"/>
    </row>
    <row r="34" spans="1:19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  <c r="S34" s="6"/>
    </row>
    <row r="35" spans="1:19" ht="12.75" customHeight="1" x14ac:dyDescent="0.2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6"/>
      <c r="R35" s="6"/>
      <c r="S35" s="6"/>
    </row>
    <row r="36" spans="1:19" ht="12.75" customHeight="1" x14ac:dyDescent="0.2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6"/>
      <c r="R36" s="6"/>
      <c r="S36" s="6"/>
    </row>
    <row r="37" spans="1:19" ht="12.75" customHeight="1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6"/>
      <c r="R37" s="6"/>
      <c r="S37" s="6"/>
    </row>
    <row r="38" spans="1:19" ht="12.75" customHeight="1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6"/>
      <c r="R38" s="6"/>
      <c r="S38" s="6"/>
    </row>
    <row r="39" spans="1:19" ht="12.75" customHeight="1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6"/>
      <c r="R39" s="6"/>
      <c r="S39" s="6"/>
    </row>
    <row r="40" spans="1:19" ht="12.75" customHeight="1" x14ac:dyDescent="0.2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6"/>
      <c r="R40" s="6"/>
      <c r="S40" s="6"/>
    </row>
    <row r="41" spans="1:19" ht="12.75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.7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.75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6"/>
      <c r="R43" s="6"/>
      <c r="S43" s="6"/>
    </row>
    <row r="44" spans="1:19" ht="12.75" customHeight="1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6"/>
      <c r="R44" s="6"/>
      <c r="S44" s="6"/>
    </row>
    <row r="45" spans="1:19" ht="12.75" customHeight="1" x14ac:dyDescent="0.2">
      <c r="B45" s="34"/>
      <c r="C45" s="34"/>
      <c r="D45" s="34"/>
      <c r="E45" s="35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6"/>
      <c r="R45" s="6"/>
      <c r="S45" s="6"/>
    </row>
    <row r="46" spans="1:19" ht="12.75" customHeight="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6"/>
      <c r="R46" s="6"/>
      <c r="S46" s="6"/>
    </row>
    <row r="47" spans="1:19" ht="12.75" customHeight="1" x14ac:dyDescent="0.2">
      <c r="B47" s="6"/>
      <c r="C47" s="6"/>
      <c r="D47" s="6"/>
      <c r="E47" s="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2.75" customHeight="1" x14ac:dyDescent="0.2">
      <c r="A48" s="3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A49" s="37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6"/>
      <c r="R49" s="6"/>
      <c r="S49" s="6"/>
    </row>
    <row r="50" spans="1:19" ht="12.75" customHeight="1" x14ac:dyDescent="0.2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6"/>
      <c r="R50" s="6"/>
      <c r="S50" s="6"/>
    </row>
    <row r="51" spans="1:19" ht="12.75" customHeight="1" x14ac:dyDescent="0.2">
      <c r="A51" s="38"/>
      <c r="B51" s="6"/>
      <c r="C51" s="6"/>
      <c r="D51" s="6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2.75" customHeight="1" x14ac:dyDescent="0.2">
      <c r="A52" s="38"/>
      <c r="B52" s="6"/>
      <c r="C52" s="6"/>
      <c r="D52" s="6"/>
      <c r="E52" s="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2.75" customHeight="1" x14ac:dyDescent="0.2">
      <c r="A53" s="3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</row>
    <row r="54" spans="1:19" ht="12.75" customHeight="1" x14ac:dyDescent="0.2">
      <c r="A54" s="3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</row>
    <row r="55" spans="1:19" ht="12.75" customHeight="1" x14ac:dyDescent="0.2">
      <c r="A55" s="3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3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.75" customHeight="1" x14ac:dyDescent="0.2">
      <c r="A57" s="38"/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.75" customHeight="1" x14ac:dyDescent="0.2">
      <c r="A58" s="3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A59" s="38"/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A60" s="38"/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103" t="s">
        <v>30</v>
      </c>
      <c r="C67" s="103" t="s">
        <v>31</v>
      </c>
      <c r="D67" s="103" t="s">
        <v>32</v>
      </c>
      <c r="E67" s="103" t="s">
        <v>33</v>
      </c>
      <c r="F67" s="103" t="s">
        <v>26</v>
      </c>
      <c r="G67" s="103" t="s">
        <v>27</v>
      </c>
      <c r="H67" s="103" t="s">
        <v>28</v>
      </c>
      <c r="I67" s="103" t="s">
        <v>29</v>
      </c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>
      <c r="B147" s="103" t="s">
        <v>30</v>
      </c>
      <c r="C147" s="103" t="s">
        <v>31</v>
      </c>
      <c r="D147" s="103" t="s">
        <v>32</v>
      </c>
      <c r="E147" s="103" t="s">
        <v>33</v>
      </c>
      <c r="F147" s="103" t="s">
        <v>26</v>
      </c>
      <c r="G147" s="103" t="s">
        <v>27</v>
      </c>
      <c r="H147" s="103" t="s">
        <v>28</v>
      </c>
      <c r="I147" s="103" t="s">
        <v>29</v>
      </c>
    </row>
    <row r="148" spans="2:9" ht="12.75" customHeight="1" x14ac:dyDescent="0.2"/>
    <row r="149" spans="2:9" ht="12.75" customHeight="1" x14ac:dyDescent="0.2"/>
    <row r="150" spans="2:9" ht="12.75" customHeight="1" x14ac:dyDescent="0.2"/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/>
    <row r="158" spans="2:9" ht="12.75" customHeight="1" x14ac:dyDescent="0.2"/>
    <row r="159" spans="2:9" ht="12.75" customHeight="1" x14ac:dyDescent="0.2"/>
    <row r="160" spans="2: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223" spans="2:9" ht="12" customHeight="1" x14ac:dyDescent="0.2">
      <c r="B223" s="103" t="s">
        <v>30</v>
      </c>
      <c r="C223" s="103" t="s">
        <v>31</v>
      </c>
      <c r="D223" s="103" t="s">
        <v>32</v>
      </c>
      <c r="E223" s="103" t="s">
        <v>33</v>
      </c>
      <c r="F223" s="103" t="s">
        <v>26</v>
      </c>
      <c r="G223" s="103" t="s">
        <v>27</v>
      </c>
      <c r="H223" s="103" t="s">
        <v>28</v>
      </c>
      <c r="I223" s="103" t="s">
        <v>29</v>
      </c>
    </row>
    <row r="280" spans="2:9" ht="12" customHeight="1" x14ac:dyDescent="0.2">
      <c r="B280" s="103" t="s">
        <v>30</v>
      </c>
      <c r="C280" s="103" t="s">
        <v>31</v>
      </c>
      <c r="D280" s="103" t="s">
        <v>32</v>
      </c>
      <c r="E280" s="103" t="s">
        <v>33</v>
      </c>
      <c r="F280" s="103" t="s">
        <v>26</v>
      </c>
      <c r="G280" s="103" t="s">
        <v>27</v>
      </c>
      <c r="H280" s="103" t="s">
        <v>28</v>
      </c>
      <c r="I280" s="103" t="s">
        <v>29</v>
      </c>
    </row>
    <row r="334" spans="2:9" ht="12" customHeight="1" x14ac:dyDescent="0.2">
      <c r="B334" s="103" t="s">
        <v>30</v>
      </c>
      <c r="C334" s="103" t="s">
        <v>31</v>
      </c>
      <c r="D334" s="103" t="s">
        <v>32</v>
      </c>
      <c r="E334" s="103" t="s">
        <v>33</v>
      </c>
      <c r="F334" s="103" t="s">
        <v>26</v>
      </c>
      <c r="G334" s="103" t="s">
        <v>27</v>
      </c>
      <c r="H334" s="103" t="s">
        <v>28</v>
      </c>
      <c r="I334" s="103" t="s">
        <v>29</v>
      </c>
    </row>
    <row r="388" spans="2:9" ht="12" customHeight="1" x14ac:dyDescent="0.2">
      <c r="B388" s="103" t="s">
        <v>30</v>
      </c>
      <c r="C388" s="103" t="s">
        <v>31</v>
      </c>
      <c r="D388" s="103" t="s">
        <v>32</v>
      </c>
      <c r="E388" s="103" t="s">
        <v>33</v>
      </c>
      <c r="F388" s="103" t="s">
        <v>26</v>
      </c>
      <c r="G388" s="103" t="s">
        <v>27</v>
      </c>
      <c r="H388" s="103" t="s">
        <v>28</v>
      </c>
      <c r="I388" s="103" t="s">
        <v>29</v>
      </c>
    </row>
    <row r="441" spans="2:9" ht="12" customHeight="1" x14ac:dyDescent="0.2">
      <c r="B441" s="103" t="s">
        <v>30</v>
      </c>
      <c r="C441" s="103" t="s">
        <v>31</v>
      </c>
      <c r="D441" s="103" t="s">
        <v>32</v>
      </c>
      <c r="E441" s="103" t="s">
        <v>33</v>
      </c>
      <c r="F441" s="103" t="s">
        <v>26</v>
      </c>
      <c r="G441" s="103" t="s">
        <v>27</v>
      </c>
      <c r="H441" s="103" t="s">
        <v>28</v>
      </c>
      <c r="I441" s="103" t="s">
        <v>29</v>
      </c>
    </row>
    <row r="494" spans="2:9" ht="12" customHeight="1" x14ac:dyDescent="0.2">
      <c r="B494" s="103" t="s">
        <v>30</v>
      </c>
      <c r="C494" s="103" t="s">
        <v>31</v>
      </c>
      <c r="D494" s="103" t="s">
        <v>32</v>
      </c>
      <c r="E494" s="103" t="s">
        <v>33</v>
      </c>
      <c r="F494" s="103" t="s">
        <v>26</v>
      </c>
      <c r="G494" s="103" t="s">
        <v>27</v>
      </c>
      <c r="H494" s="103" t="s">
        <v>28</v>
      </c>
      <c r="I494" s="103" t="s">
        <v>29</v>
      </c>
    </row>
    <row r="547" spans="2:9" ht="12" customHeight="1" x14ac:dyDescent="0.2">
      <c r="B547" s="103" t="s">
        <v>30</v>
      </c>
      <c r="C547" s="103" t="s">
        <v>31</v>
      </c>
      <c r="D547" s="103" t="s">
        <v>32</v>
      </c>
      <c r="E547" s="103" t="s">
        <v>33</v>
      </c>
      <c r="F547" s="103" t="s">
        <v>26</v>
      </c>
      <c r="G547" s="103" t="s">
        <v>27</v>
      </c>
      <c r="H547" s="103" t="s">
        <v>28</v>
      </c>
      <c r="I547" s="103" t="s">
        <v>29</v>
      </c>
    </row>
    <row r="600" spans="2:9" ht="12" customHeight="1" x14ac:dyDescent="0.2">
      <c r="B600" s="103" t="s">
        <v>30</v>
      </c>
      <c r="C600" s="103" t="s">
        <v>31</v>
      </c>
      <c r="D600" s="103" t="s">
        <v>32</v>
      </c>
      <c r="E600" s="103" t="s">
        <v>33</v>
      </c>
      <c r="F600" s="103" t="s">
        <v>26</v>
      </c>
      <c r="G600" s="103" t="s">
        <v>27</v>
      </c>
      <c r="H600" s="103" t="s">
        <v>28</v>
      </c>
      <c r="I600" s="103" t="s">
        <v>29</v>
      </c>
    </row>
    <row r="652" spans="2:9" ht="12" customHeight="1" x14ac:dyDescent="0.2">
      <c r="B652" s="103" t="s">
        <v>30</v>
      </c>
      <c r="C652" s="103" t="s">
        <v>31</v>
      </c>
      <c r="D652" s="103" t="s">
        <v>32</v>
      </c>
      <c r="E652" s="103" t="s">
        <v>33</v>
      </c>
      <c r="F652" s="103" t="s">
        <v>26</v>
      </c>
      <c r="G652" s="103" t="s">
        <v>27</v>
      </c>
      <c r="H652" s="103" t="s">
        <v>28</v>
      </c>
      <c r="I652" s="103" t="s">
        <v>29</v>
      </c>
    </row>
    <row r="706" spans="2:9" ht="12" customHeight="1" x14ac:dyDescent="0.2">
      <c r="B706" s="103" t="s">
        <v>30</v>
      </c>
      <c r="C706" s="103" t="s">
        <v>31</v>
      </c>
      <c r="D706" s="103" t="s">
        <v>32</v>
      </c>
      <c r="E706" s="103" t="s">
        <v>33</v>
      </c>
      <c r="F706" s="103" t="s">
        <v>26</v>
      </c>
      <c r="G706" s="103" t="s">
        <v>27</v>
      </c>
      <c r="H706" s="103" t="s">
        <v>28</v>
      </c>
      <c r="I706" s="103" t="s">
        <v>29</v>
      </c>
    </row>
    <row r="762" spans="2:9" ht="12" customHeight="1" x14ac:dyDescent="0.2">
      <c r="B762" s="103" t="s">
        <v>30</v>
      </c>
      <c r="C762" s="103" t="s">
        <v>31</v>
      </c>
      <c r="D762" s="103" t="s">
        <v>32</v>
      </c>
      <c r="E762" s="103" t="s">
        <v>33</v>
      </c>
      <c r="F762" s="103" t="s">
        <v>26</v>
      </c>
      <c r="G762" s="103" t="s">
        <v>27</v>
      </c>
      <c r="H762" s="103" t="s">
        <v>28</v>
      </c>
      <c r="I762" s="103" t="s">
        <v>29</v>
      </c>
    </row>
    <row r="815" spans="2:9" ht="12" customHeight="1" x14ac:dyDescent="0.2">
      <c r="B815" s="103" t="s">
        <v>30</v>
      </c>
      <c r="C815" s="103" t="s">
        <v>31</v>
      </c>
      <c r="D815" s="103" t="s">
        <v>32</v>
      </c>
      <c r="E815" s="103" t="s">
        <v>33</v>
      </c>
      <c r="F815" s="103" t="s">
        <v>26</v>
      </c>
      <c r="G815" s="103" t="s">
        <v>27</v>
      </c>
      <c r="H815" s="103" t="s">
        <v>28</v>
      </c>
      <c r="I815" s="103" t="s">
        <v>29</v>
      </c>
    </row>
    <row r="868" spans="2:9" ht="12" customHeight="1" x14ac:dyDescent="0.2">
      <c r="B868" s="103" t="s">
        <v>30</v>
      </c>
      <c r="C868" s="103" t="s">
        <v>31</v>
      </c>
      <c r="D868" s="103" t="s">
        <v>32</v>
      </c>
      <c r="E868" s="103" t="s">
        <v>33</v>
      </c>
      <c r="F868" s="103" t="s">
        <v>26</v>
      </c>
      <c r="G868" s="103" t="s">
        <v>27</v>
      </c>
      <c r="H868" s="103" t="s">
        <v>28</v>
      </c>
      <c r="I868" s="103" t="s">
        <v>29</v>
      </c>
    </row>
    <row r="928" spans="2:9" ht="12" customHeight="1" x14ac:dyDescent="0.2">
      <c r="B928" s="103" t="s">
        <v>30</v>
      </c>
      <c r="C928" s="103" t="s">
        <v>31</v>
      </c>
      <c r="D928" s="103" t="s">
        <v>32</v>
      </c>
      <c r="E928" s="103" t="s">
        <v>33</v>
      </c>
      <c r="F928" s="103" t="s">
        <v>26</v>
      </c>
      <c r="G928" s="103" t="s">
        <v>27</v>
      </c>
      <c r="H928" s="103" t="s">
        <v>28</v>
      </c>
      <c r="I928" s="103" t="s">
        <v>29</v>
      </c>
    </row>
    <row r="1006" spans="2:9" ht="12" customHeight="1" x14ac:dyDescent="0.2">
      <c r="B1006" s="103" t="s">
        <v>30</v>
      </c>
      <c r="C1006" s="103" t="s">
        <v>31</v>
      </c>
      <c r="D1006" s="103" t="s">
        <v>32</v>
      </c>
      <c r="E1006" s="103" t="s">
        <v>33</v>
      </c>
      <c r="F1006" s="103" t="s">
        <v>26</v>
      </c>
      <c r="G1006" s="103" t="s">
        <v>27</v>
      </c>
      <c r="H1006" s="103" t="s">
        <v>28</v>
      </c>
      <c r="I1006" s="103" t="s">
        <v>29</v>
      </c>
    </row>
    <row r="1044" spans="2:9" ht="12" customHeight="1" x14ac:dyDescent="0.2">
      <c r="B1044" s="103" t="s">
        <v>30</v>
      </c>
      <c r="C1044" s="103" t="s">
        <v>31</v>
      </c>
      <c r="D1044" s="103" t="s">
        <v>32</v>
      </c>
      <c r="E1044" s="103" t="s">
        <v>33</v>
      </c>
      <c r="F1044" s="103" t="s">
        <v>26</v>
      </c>
      <c r="G1044" s="103" t="s">
        <v>27</v>
      </c>
      <c r="H1044" s="103" t="s">
        <v>28</v>
      </c>
      <c r="I1044" s="103" t="s">
        <v>29</v>
      </c>
    </row>
    <row r="1082" spans="2:9" ht="12" customHeight="1" x14ac:dyDescent="0.2">
      <c r="B1082" s="103" t="s">
        <v>30</v>
      </c>
      <c r="C1082" s="103" t="s">
        <v>31</v>
      </c>
      <c r="D1082" s="103" t="s">
        <v>32</v>
      </c>
      <c r="E1082" s="103" t="s">
        <v>33</v>
      </c>
      <c r="F1082" s="103" t="s">
        <v>26</v>
      </c>
      <c r="G1082" s="103" t="s">
        <v>27</v>
      </c>
      <c r="H1082" s="103" t="s">
        <v>28</v>
      </c>
      <c r="I1082" s="103" t="s">
        <v>29</v>
      </c>
    </row>
    <row r="1121" spans="2:9" ht="12" customHeight="1" x14ac:dyDescent="0.2">
      <c r="B1121" s="103" t="s">
        <v>30</v>
      </c>
      <c r="C1121" s="103" t="s">
        <v>31</v>
      </c>
      <c r="D1121" s="103" t="s">
        <v>32</v>
      </c>
      <c r="E1121" s="103" t="s">
        <v>33</v>
      </c>
      <c r="F1121" s="103" t="s">
        <v>26</v>
      </c>
      <c r="G1121" s="103" t="s">
        <v>27</v>
      </c>
      <c r="H1121" s="103" t="s">
        <v>28</v>
      </c>
      <c r="I1121" s="103" t="s">
        <v>29</v>
      </c>
    </row>
    <row r="1160" spans="2:9" ht="12" customHeight="1" x14ac:dyDescent="0.2">
      <c r="B1160" s="103" t="s">
        <v>30</v>
      </c>
      <c r="C1160" s="103" t="s">
        <v>31</v>
      </c>
      <c r="D1160" s="103" t="s">
        <v>32</v>
      </c>
      <c r="E1160" s="103" t="s">
        <v>33</v>
      </c>
      <c r="F1160" s="103" t="s">
        <v>26</v>
      </c>
      <c r="G1160" s="103" t="s">
        <v>27</v>
      </c>
      <c r="H1160" s="103" t="s">
        <v>28</v>
      </c>
      <c r="I1160" s="103" t="s">
        <v>29</v>
      </c>
    </row>
    <row r="1210" spans="2:9" ht="12" customHeight="1" x14ac:dyDescent="0.2">
      <c r="B1210" s="103" t="s">
        <v>30</v>
      </c>
      <c r="C1210" s="103" t="s">
        <v>31</v>
      </c>
      <c r="D1210" s="103" t="s">
        <v>32</v>
      </c>
      <c r="E1210" s="103" t="s">
        <v>33</v>
      </c>
      <c r="F1210" s="103" t="s">
        <v>26</v>
      </c>
      <c r="G1210" s="103" t="s">
        <v>27</v>
      </c>
      <c r="H1210" s="103" t="s">
        <v>28</v>
      </c>
      <c r="I1210" s="103" t="s">
        <v>29</v>
      </c>
    </row>
    <row r="1271" spans="2:9" ht="12" customHeight="1" x14ac:dyDescent="0.2">
      <c r="B1271" s="103" t="s">
        <v>30</v>
      </c>
      <c r="C1271" s="103" t="s">
        <v>31</v>
      </c>
      <c r="D1271" s="103" t="s">
        <v>32</v>
      </c>
      <c r="E1271" s="103" t="s">
        <v>33</v>
      </c>
      <c r="F1271" s="103" t="s">
        <v>26</v>
      </c>
      <c r="G1271" s="103" t="s">
        <v>27</v>
      </c>
      <c r="H1271" s="103" t="s">
        <v>28</v>
      </c>
      <c r="I1271" s="103" t="s">
        <v>29</v>
      </c>
    </row>
    <row r="1335" spans="2:9" ht="12" customHeight="1" x14ac:dyDescent="0.2">
      <c r="B1335" s="103" t="s">
        <v>30</v>
      </c>
      <c r="C1335" s="103" t="s">
        <v>31</v>
      </c>
      <c r="D1335" s="103" t="s">
        <v>32</v>
      </c>
      <c r="E1335" s="103" t="s">
        <v>33</v>
      </c>
      <c r="F1335" s="103" t="s">
        <v>26</v>
      </c>
      <c r="G1335" s="103" t="s">
        <v>27</v>
      </c>
      <c r="H1335" s="103" t="s">
        <v>28</v>
      </c>
      <c r="I1335" s="103" t="s">
        <v>29</v>
      </c>
    </row>
    <row r="1416" spans="2:9" ht="12" customHeight="1" x14ac:dyDescent="0.2">
      <c r="B1416" s="103" t="s">
        <v>30</v>
      </c>
      <c r="C1416" s="103" t="s">
        <v>31</v>
      </c>
      <c r="D1416" s="103" t="s">
        <v>32</v>
      </c>
      <c r="E1416" s="103" t="s">
        <v>33</v>
      </c>
      <c r="F1416" s="103" t="s">
        <v>26</v>
      </c>
      <c r="G1416" s="103" t="s">
        <v>27</v>
      </c>
      <c r="H1416" s="103" t="s">
        <v>28</v>
      </c>
      <c r="I1416" s="103" t="s">
        <v>29</v>
      </c>
    </row>
    <row r="1490" spans="2:9" ht="12" customHeight="1" x14ac:dyDescent="0.2">
      <c r="B1490" s="103" t="s">
        <v>30</v>
      </c>
      <c r="C1490" s="103" t="s">
        <v>31</v>
      </c>
      <c r="D1490" s="103" t="s">
        <v>32</v>
      </c>
      <c r="E1490" s="103" t="s">
        <v>33</v>
      </c>
      <c r="F1490" s="103" t="s">
        <v>26</v>
      </c>
      <c r="G1490" s="103" t="s">
        <v>27</v>
      </c>
      <c r="H1490" s="103" t="s">
        <v>28</v>
      </c>
      <c r="I1490" s="103" t="s">
        <v>29</v>
      </c>
    </row>
    <row r="1562" spans="2:9" ht="12" customHeight="1" x14ac:dyDescent="0.2">
      <c r="B1562" s="103" t="s">
        <v>30</v>
      </c>
      <c r="C1562" s="103" t="s">
        <v>31</v>
      </c>
      <c r="D1562" s="103" t="s">
        <v>32</v>
      </c>
      <c r="E1562" s="103" t="s">
        <v>33</v>
      </c>
      <c r="F1562" s="103" t="s">
        <v>26</v>
      </c>
      <c r="G1562" s="103" t="s">
        <v>27</v>
      </c>
      <c r="H1562" s="103" t="s">
        <v>28</v>
      </c>
      <c r="I1562" s="103" t="s">
        <v>29</v>
      </c>
    </row>
    <row r="1610" spans="2:9" ht="12" customHeight="1" x14ac:dyDescent="0.2">
      <c r="B1610" s="103" t="s">
        <v>30</v>
      </c>
      <c r="C1610" s="103" t="s">
        <v>31</v>
      </c>
      <c r="D1610" s="103" t="s">
        <v>32</v>
      </c>
      <c r="E1610" s="103" t="s">
        <v>33</v>
      </c>
      <c r="F1610" s="103" t="s">
        <v>26</v>
      </c>
      <c r="G1610" s="103" t="s">
        <v>27</v>
      </c>
      <c r="H1610" s="103" t="s">
        <v>28</v>
      </c>
      <c r="I1610" s="103" t="s">
        <v>29</v>
      </c>
    </row>
    <row r="1691" spans="2:9" ht="12" customHeight="1" x14ac:dyDescent="0.2">
      <c r="B1691" s="103" t="s">
        <v>30</v>
      </c>
      <c r="C1691" s="103" t="s">
        <v>31</v>
      </c>
      <c r="D1691" s="103" t="s">
        <v>32</v>
      </c>
      <c r="E1691" s="103" t="s">
        <v>33</v>
      </c>
      <c r="F1691" s="103" t="s">
        <v>26</v>
      </c>
      <c r="G1691" s="103" t="s">
        <v>27</v>
      </c>
      <c r="H1691" s="103" t="s">
        <v>28</v>
      </c>
      <c r="I1691" s="103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1691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9.7109375" style="31" customWidth="1"/>
    <col min="2" max="4" width="5.42578125" style="7" customWidth="1"/>
    <col min="5" max="5" width="5.42578125" style="2" customWidth="1"/>
    <col min="6" max="9" width="5.42578125" style="7" customWidth="1"/>
    <col min="10" max="10" width="7.140625" style="7" bestFit="1" customWidth="1"/>
    <col min="11" max="16" width="5.4257812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6"/>
      <c r="R1" s="6"/>
      <c r="S1" s="6"/>
    </row>
    <row r="2" spans="1:19" s="45" customFormat="1" ht="13.5" customHeight="1" x14ac:dyDescent="0.2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339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2"/>
      <c r="C5" s="12"/>
      <c r="D5" s="12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ht="12.75" customHeight="1" x14ac:dyDescent="0.2">
      <c r="A8" s="23" t="s">
        <v>293</v>
      </c>
      <c r="B8" s="181">
        <f>data!E457</f>
        <v>1.1742067932959701</v>
      </c>
      <c r="C8" s="181">
        <f>data!F457</f>
        <v>1.19666286640786</v>
      </c>
      <c r="D8" s="181">
        <f>data!G457</f>
        <v>1.2193567307883799</v>
      </c>
      <c r="E8" s="181">
        <f>data!H457</f>
        <v>1.2362042921046601</v>
      </c>
      <c r="F8" s="181">
        <f>data!I457</f>
        <v>1.2434284640808999</v>
      </c>
      <c r="G8" s="181">
        <f>data!J457</f>
        <v>1.2517908828297699</v>
      </c>
      <c r="H8" s="181">
        <f>data!K457</f>
        <v>1.2599413644236599</v>
      </c>
      <c r="I8" s="181">
        <f>data!L457</f>
        <v>1.26946544289789</v>
      </c>
      <c r="J8" s="181">
        <f>data!O457</f>
        <v>1.1327368088400673</v>
      </c>
      <c r="K8" s="181">
        <f>data!P457</f>
        <v>1.2066076706492175</v>
      </c>
      <c r="L8" s="181">
        <f>data!Q457</f>
        <v>1.2561565385580549</v>
      </c>
      <c r="M8" s="181">
        <f>data!R457</f>
        <v>1.2847939918146776</v>
      </c>
      <c r="N8" s="181">
        <f>data!S457</f>
        <v>1.310733268712845</v>
      </c>
      <c r="O8" s="181">
        <f>data!T457</f>
        <v>1.3379272607272523</v>
      </c>
      <c r="P8" s="181">
        <f>data!U457</f>
        <v>1.36444654914437</v>
      </c>
      <c r="Q8" s="6"/>
      <c r="R8" s="6"/>
      <c r="S8" s="6"/>
    </row>
    <row r="9" spans="1:19" ht="12.75" customHeight="1" x14ac:dyDescent="0.2">
      <c r="A9" s="20" t="s">
        <v>1899</v>
      </c>
      <c r="B9" s="170">
        <f>data!E458</f>
        <v>6.2894881368268498</v>
      </c>
      <c r="C9" s="170">
        <f>data!F458</f>
        <v>7.8720430446766203</v>
      </c>
      <c r="D9" s="170">
        <f>data!G458</f>
        <v>7.8042446434315345</v>
      </c>
      <c r="E9" s="170">
        <f>data!H458</f>
        <v>5.6423051100718924</v>
      </c>
      <c r="F9" s="170">
        <f>data!I458</f>
        <v>2.3581035523387941</v>
      </c>
      <c r="G9" s="170">
        <f>data!J458</f>
        <v>2.7173761616267824</v>
      </c>
      <c r="H9" s="170">
        <f>data!K458</f>
        <v>2.6299696452646604</v>
      </c>
      <c r="I9" s="170">
        <f>data!L458</f>
        <v>3.0581151824485526</v>
      </c>
      <c r="J9" s="170">
        <f>data!O458</f>
        <v>-3.6674553109251384</v>
      </c>
      <c r="K9" s="170">
        <f>data!P458</f>
        <v>6.5214497518443437</v>
      </c>
      <c r="L9" s="170">
        <f>data!Q458</f>
        <v>4.1064605433991153</v>
      </c>
      <c r="M9" s="170">
        <f>data!R458</f>
        <v>2.2797678774570285</v>
      </c>
      <c r="N9" s="170">
        <f>data!S458</f>
        <v>2.0189444427219039</v>
      </c>
      <c r="O9" s="170">
        <f>data!T458</f>
        <v>2.0747159367604961</v>
      </c>
      <c r="P9" s="170">
        <f>data!U458</f>
        <v>1.982117353876367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45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44"/>
      <c r="R11" s="44"/>
      <c r="S11" s="44"/>
    </row>
    <row r="12" spans="1:19" ht="12.75" customHeight="1" x14ac:dyDescent="0.2">
      <c r="A12" s="23" t="s">
        <v>80</v>
      </c>
      <c r="B12" s="22">
        <f>data!E461</f>
        <v>570</v>
      </c>
      <c r="C12" s="22">
        <f>data!F461</f>
        <v>580</v>
      </c>
      <c r="D12" s="22">
        <f>data!G461</f>
        <v>570</v>
      </c>
      <c r="E12" s="22">
        <f>data!H461</f>
        <v>550</v>
      </c>
      <c r="F12" s="22">
        <f>data!I461</f>
        <v>555</v>
      </c>
      <c r="G12" s="22">
        <f>data!J461</f>
        <v>553</v>
      </c>
      <c r="H12" s="22">
        <f>data!K461</f>
        <v>541</v>
      </c>
      <c r="I12" s="22">
        <f>data!L461</f>
        <v>532.34400000000005</v>
      </c>
      <c r="J12" s="22">
        <f>data!O461</f>
        <v>573.75</v>
      </c>
      <c r="K12" s="22">
        <f>data!P461</f>
        <v>567.5</v>
      </c>
      <c r="L12" s="22">
        <f>data!Q461</f>
        <v>545.33600000000001</v>
      </c>
      <c r="M12" s="22">
        <f>data!R461</f>
        <v>511.38822328064401</v>
      </c>
      <c r="N12" s="22">
        <f>data!S461</f>
        <v>479.43652423133028</v>
      </c>
      <c r="O12" s="22">
        <f>data!T461</f>
        <v>449.48117751408375</v>
      </c>
      <c r="P12" s="22">
        <f>data!U461</f>
        <v>422.46051144481152</v>
      </c>
      <c r="Q12" s="6"/>
      <c r="R12" s="6"/>
      <c r="S12" s="6"/>
    </row>
    <row r="13" spans="1:19" ht="6" customHeight="1" x14ac:dyDescent="0.2">
      <c r="A13" s="23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6"/>
      <c r="R13" s="6"/>
      <c r="S13" s="6"/>
    </row>
    <row r="14" spans="1:19" ht="12.75" customHeight="1" x14ac:dyDescent="0.2">
      <c r="A14" s="23" t="s">
        <v>83</v>
      </c>
      <c r="B14" s="22">
        <f>data!E463</f>
        <v>1024.0469796308714</v>
      </c>
      <c r="C14" s="22">
        <f>data!F463</f>
        <v>1059.3060143788668</v>
      </c>
      <c r="D14" s="22">
        <f>data!G463</f>
        <v>1095.3847121429151</v>
      </c>
      <c r="E14" s="22">
        <f>data!H463</f>
        <v>1133.0855193905456</v>
      </c>
      <c r="F14" s="22">
        <f>data!I463</f>
        <v>1160.4310606959486</v>
      </c>
      <c r="G14" s="22">
        <f>data!J463</f>
        <v>1159.231736948793</v>
      </c>
      <c r="H14" s="22">
        <f>data!K463</f>
        <v>1147.2566067986313</v>
      </c>
      <c r="I14" s="22">
        <f>data!L463</f>
        <v>1137.1852563257291</v>
      </c>
      <c r="J14" s="22">
        <f>data!O463</f>
        <v>1073.4575147737803</v>
      </c>
      <c r="K14" s="22">
        <f>data!P463</f>
        <v>1077.9558063857996</v>
      </c>
      <c r="L14" s="22">
        <f>data!Q463</f>
        <v>1151.0261651922756</v>
      </c>
      <c r="M14" s="22">
        <f>data!R463</f>
        <v>1086.3074159559997</v>
      </c>
      <c r="N14" s="22">
        <f>data!S463</f>
        <v>1042.5867986791645</v>
      </c>
      <c r="O14" s="22">
        <f>data!T463</f>
        <v>1053.8584476070657</v>
      </c>
      <c r="P14" s="22">
        <f>data!U463</f>
        <v>1065.3596200366821</v>
      </c>
      <c r="Q14" s="6"/>
      <c r="R14" s="6"/>
      <c r="S14" s="6"/>
    </row>
    <row r="15" spans="1:19" ht="6" customHeight="1" x14ac:dyDescent="0.2">
      <c r="A15" s="23"/>
      <c r="B15" s="2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  <c r="Q15" s="6"/>
      <c r="R15" s="6"/>
      <c r="S15" s="6"/>
    </row>
    <row r="16" spans="1:19" s="45" customFormat="1" ht="12.75" customHeight="1" x14ac:dyDescent="0.2">
      <c r="A16" s="121" t="s">
        <v>81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00"/>
      <c r="R16" s="44"/>
      <c r="S16" s="44"/>
    </row>
    <row r="17" spans="1:19" ht="12.75" customHeight="1" x14ac:dyDescent="0.2">
      <c r="A17" s="23" t="s">
        <v>257</v>
      </c>
      <c r="B17" s="22">
        <f>data!E466</f>
        <v>638.50616317486401</v>
      </c>
      <c r="C17" s="22">
        <f>data!F466</f>
        <v>697.702064932501</v>
      </c>
      <c r="D17" s="22">
        <f>data!G466</f>
        <v>670.72558328780406</v>
      </c>
      <c r="E17" s="22">
        <f>data!H466</f>
        <v>679.91236065756198</v>
      </c>
      <c r="F17" s="22">
        <f>data!I466</f>
        <v>690.10279756489797</v>
      </c>
      <c r="G17" s="22">
        <f>data!J466</f>
        <v>692.24035820486097</v>
      </c>
      <c r="H17" s="22">
        <f>data!K466</f>
        <v>681.62827815320202</v>
      </c>
      <c r="I17" s="22">
        <f>data!L466</f>
        <v>675.792311734034</v>
      </c>
      <c r="J17" s="22">
        <f>data!O466</f>
        <v>2596.9531991688523</v>
      </c>
      <c r="K17" s="22">
        <f>data!P466</f>
        <v>2686.8461720527312</v>
      </c>
      <c r="L17" s="22">
        <f>data!Q466</f>
        <v>2739.7637456569955</v>
      </c>
      <c r="M17" s="22">
        <f>data!R466</f>
        <v>2627.8513385335341</v>
      </c>
      <c r="N17" s="22">
        <f>data!S466</f>
        <v>2513.3799444252227</v>
      </c>
      <c r="O17" s="22">
        <f>data!T466</f>
        <v>2405.2296160877549</v>
      </c>
      <c r="P17" s="22">
        <f>data!U466</f>
        <v>2305.502208360771</v>
      </c>
      <c r="Q17" s="6"/>
      <c r="R17" s="6"/>
      <c r="S17" s="6"/>
    </row>
    <row r="18" spans="1:19" ht="12.75" customHeight="1" x14ac:dyDescent="0.2">
      <c r="A18" s="20" t="s">
        <v>1899</v>
      </c>
      <c r="B18" s="170">
        <f>data!E467</f>
        <v>-5.5458625867969982</v>
      </c>
      <c r="C18" s="170">
        <f>data!F467</f>
        <v>42.567212649421101</v>
      </c>
      <c r="D18" s="170">
        <f>data!G467</f>
        <v>-14.591822638016705</v>
      </c>
      <c r="E18" s="170">
        <f>data!H467</f>
        <v>5.5923023022580018</v>
      </c>
      <c r="F18" s="170">
        <f>data!I467</f>
        <v>6.1312808049457121</v>
      </c>
      <c r="G18" s="170">
        <f>data!J467</f>
        <v>1.24474942601258</v>
      </c>
      <c r="H18" s="170">
        <f>data!K467</f>
        <v>-5.9924497187275314</v>
      </c>
      <c r="I18" s="170">
        <f>data!L467</f>
        <v>-3.3809886744517388</v>
      </c>
      <c r="J18" s="170">
        <f>data!O467</f>
        <v>-25.160967323351414</v>
      </c>
      <c r="K18" s="170">
        <f>data!P467</f>
        <v>3.4614783551990325</v>
      </c>
      <c r="L18" s="170">
        <f>data!Q467</f>
        <v>1.9695051452772949</v>
      </c>
      <c r="M18" s="170">
        <f>data!R467</f>
        <v>-4.0847466246263782</v>
      </c>
      <c r="N18" s="170">
        <f>data!S467</f>
        <v>-4.3560833305049895</v>
      </c>
      <c r="O18" s="170">
        <f>data!T467</f>
        <v>-4.302983660602111</v>
      </c>
      <c r="P18" s="170">
        <f>data!U467</f>
        <v>-4.1462738966767105</v>
      </c>
      <c r="Q18" s="6"/>
      <c r="R18" s="6"/>
      <c r="S18" s="6"/>
    </row>
    <row r="19" spans="1:19" ht="6" customHeight="1" x14ac:dyDescent="0.2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6"/>
      <c r="R19" s="6"/>
      <c r="S19" s="6"/>
    </row>
    <row r="20" spans="1:19" ht="12.75" customHeight="1" x14ac:dyDescent="0.2">
      <c r="A20" s="23" t="s">
        <v>63</v>
      </c>
      <c r="B20" s="174">
        <f>data!E469</f>
        <v>0</v>
      </c>
      <c r="C20" s="174">
        <f>data!F469</f>
        <v>0</v>
      </c>
      <c r="D20" s="174">
        <f>data!G469</f>
        <v>0</v>
      </c>
      <c r="E20" s="174">
        <f>data!H469</f>
        <v>0</v>
      </c>
      <c r="F20" s="174">
        <f>data!I469</f>
        <v>0</v>
      </c>
      <c r="G20" s="174">
        <f>data!J469</f>
        <v>0</v>
      </c>
      <c r="H20" s="174">
        <f>data!K469</f>
        <v>0</v>
      </c>
      <c r="I20" s="174">
        <f>data!L469</f>
        <v>0</v>
      </c>
      <c r="J20" s="174">
        <f>data!O469</f>
        <v>0</v>
      </c>
      <c r="K20" s="174">
        <f>data!P469</f>
        <v>0</v>
      </c>
      <c r="L20" s="174">
        <f>data!Q469</f>
        <v>0</v>
      </c>
      <c r="M20" s="174">
        <f>data!R469</f>
        <v>0</v>
      </c>
      <c r="N20" s="174">
        <f>data!S469</f>
        <v>0</v>
      </c>
      <c r="O20" s="174">
        <f>data!T469</f>
        <v>0</v>
      </c>
      <c r="P20" s="174">
        <f>data!U469</f>
        <v>0</v>
      </c>
      <c r="Q20" s="6"/>
      <c r="R20" s="6"/>
      <c r="S20" s="6"/>
    </row>
    <row r="21" spans="1:19" ht="6" customHeight="1" x14ac:dyDescent="0.2">
      <c r="A21" s="23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6"/>
      <c r="R21" s="6"/>
      <c r="S21" s="6"/>
    </row>
    <row r="22" spans="1:19" ht="12.75" customHeight="1" x14ac:dyDescent="0.2">
      <c r="A22" s="23" t="s">
        <v>62</v>
      </c>
      <c r="B22" s="174">
        <f>data!E471</f>
        <v>0</v>
      </c>
      <c r="C22" s="174">
        <f>data!F471</f>
        <v>0</v>
      </c>
      <c r="D22" s="174">
        <f>data!G471</f>
        <v>0</v>
      </c>
      <c r="E22" s="174">
        <f>data!H471</f>
        <v>0</v>
      </c>
      <c r="F22" s="174">
        <f>data!I471</f>
        <v>0</v>
      </c>
      <c r="G22" s="174">
        <f>data!J471</f>
        <v>0</v>
      </c>
      <c r="H22" s="174">
        <f>data!K471</f>
        <v>0</v>
      </c>
      <c r="I22" s="174">
        <f>data!L471</f>
        <v>0</v>
      </c>
      <c r="J22" s="174">
        <f>data!O471</f>
        <v>0</v>
      </c>
      <c r="K22" s="174">
        <f>data!P471</f>
        <v>0</v>
      </c>
      <c r="L22" s="174">
        <f>data!Q471</f>
        <v>0</v>
      </c>
      <c r="M22" s="174">
        <f>data!R471</f>
        <v>0</v>
      </c>
      <c r="N22" s="174">
        <f>data!S471</f>
        <v>0</v>
      </c>
      <c r="O22" s="174">
        <f>data!T471</f>
        <v>0</v>
      </c>
      <c r="P22" s="174">
        <f>data!U471</f>
        <v>0</v>
      </c>
      <c r="Q22" s="6"/>
      <c r="R22" s="6"/>
      <c r="S22" s="6"/>
    </row>
    <row r="23" spans="1:19" ht="6" customHeight="1" x14ac:dyDescent="0.2">
      <c r="A23" s="23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6"/>
      <c r="R23" s="6"/>
      <c r="S23" s="6"/>
    </row>
    <row r="24" spans="1:19" ht="12.75" customHeight="1" x14ac:dyDescent="0.2">
      <c r="A24" s="23" t="s">
        <v>64</v>
      </c>
      <c r="B24" s="22">
        <f>data!E473</f>
        <v>604.29842163466401</v>
      </c>
      <c r="C24" s="22">
        <f>data!F473</f>
        <v>661.53736590579899</v>
      </c>
      <c r="D24" s="22">
        <f>data!G473</f>
        <v>639.85056429644601</v>
      </c>
      <c r="E24" s="22">
        <f>data!H473</f>
        <v>647.27656734599896</v>
      </c>
      <c r="F24" s="22">
        <f>data!I473</f>
        <v>656.94473834749999</v>
      </c>
      <c r="G24" s="22">
        <f>data!J473</f>
        <v>658.94633270910299</v>
      </c>
      <c r="H24" s="22">
        <f>data!K473</f>
        <v>648.811868142604</v>
      </c>
      <c r="I24" s="22">
        <f>data!L473</f>
        <v>643.22433388897696</v>
      </c>
      <c r="J24" s="22">
        <f>data!O473</f>
        <v>2495.5101936017377</v>
      </c>
      <c r="K24" s="22">
        <f>data!P473</f>
        <v>2552.9629191829081</v>
      </c>
      <c r="L24" s="22">
        <f>data!Q473</f>
        <v>2607.9272730881839</v>
      </c>
      <c r="M24" s="22">
        <f>data!R473</f>
        <v>2500.8940186373329</v>
      </c>
      <c r="N24" s="22">
        <f>data!S473</f>
        <v>2391.4664870985594</v>
      </c>
      <c r="O24" s="22">
        <f>data!T473</f>
        <v>2288.0947015929469</v>
      </c>
      <c r="P24" s="22">
        <f>data!U473</f>
        <v>2192.774224912203</v>
      </c>
      <c r="Q24" s="6"/>
      <c r="R24" s="6"/>
      <c r="S24" s="6"/>
    </row>
    <row r="25" spans="1:19" ht="12.75" customHeight="1" x14ac:dyDescent="0.2">
      <c r="A25" s="20" t="s">
        <v>1899</v>
      </c>
      <c r="B25" s="170">
        <f>data!E474</f>
        <v>-10.265316634323323</v>
      </c>
      <c r="C25" s="170">
        <f>data!F474</f>
        <v>43.618927416816206</v>
      </c>
      <c r="D25" s="170">
        <f>data!G474</f>
        <v>-12.482135797338241</v>
      </c>
      <c r="E25" s="170">
        <f>data!H474</f>
        <v>4.7237802847288561</v>
      </c>
      <c r="F25" s="170">
        <f>data!I474</f>
        <v>6.109877795667459</v>
      </c>
      <c r="G25" s="170">
        <f>data!J474</f>
        <v>1.2243104146555459</v>
      </c>
      <c r="H25" s="170">
        <f>data!K474</f>
        <v>-6.0114476395995</v>
      </c>
      <c r="I25" s="170">
        <f>data!L474</f>
        <v>-3.4005348553877739</v>
      </c>
      <c r="J25" s="170">
        <f>data!O474</f>
        <v>-25.756762889797113</v>
      </c>
      <c r="K25" s="170">
        <f>data!P474</f>
        <v>2.302243674599036</v>
      </c>
      <c r="L25" s="170">
        <f>data!Q474</f>
        <v>2.1529632683763289</v>
      </c>
      <c r="M25" s="170">
        <f>data!R474</f>
        <v>-4.1041502788575546</v>
      </c>
      <c r="N25" s="170">
        <f>data!S474</f>
        <v>-4.37553653706596</v>
      </c>
      <c r="O25" s="170">
        <f>data!T474</f>
        <v>-4.3225270378355996</v>
      </c>
      <c r="P25" s="170">
        <f>data!U474</f>
        <v>-4.1659323197760445</v>
      </c>
      <c r="Q25" s="6"/>
      <c r="R25" s="6"/>
      <c r="S25" s="6"/>
    </row>
    <row r="26" spans="1:19" ht="6" customHeight="1" x14ac:dyDescent="0.2">
      <c r="A26" s="17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6"/>
      <c r="R26" s="6"/>
      <c r="S26" s="6"/>
    </row>
    <row r="27" spans="1:19" ht="12.75" customHeight="1" x14ac:dyDescent="0.2">
      <c r="A27" s="23" t="s">
        <v>65</v>
      </c>
      <c r="B27" s="182">
        <f>data!E476</f>
        <v>34.207741540199997</v>
      </c>
      <c r="C27" s="182">
        <f>data!F476</f>
        <v>36.164699026701598</v>
      </c>
      <c r="D27" s="182">
        <f>data!G476</f>
        <v>30.875018991357599</v>
      </c>
      <c r="E27" s="182">
        <f>data!H476</f>
        <v>32.635793311562999</v>
      </c>
      <c r="F27" s="182">
        <f>data!I476</f>
        <v>33.158059217398197</v>
      </c>
      <c r="G27" s="182">
        <f>data!J476</f>
        <v>33.294025495758198</v>
      </c>
      <c r="H27" s="182">
        <f>data!K476</f>
        <v>32.816410010597998</v>
      </c>
      <c r="I27" s="182">
        <f>data!L476</f>
        <v>32.567977845056902</v>
      </c>
      <c r="J27" s="182">
        <f>data!O476</f>
        <v>101.4430055671134</v>
      </c>
      <c r="K27" s="182">
        <f>data!P476</f>
        <v>133.88325286982217</v>
      </c>
      <c r="L27" s="182">
        <f>data!Q476</f>
        <v>131.8364725688113</v>
      </c>
      <c r="M27" s="182">
        <f>data!R476</f>
        <v>126.95731989620211</v>
      </c>
      <c r="N27" s="182">
        <f>data!S476</f>
        <v>121.91345732666491</v>
      </c>
      <c r="O27" s="182">
        <f>data!T476</f>
        <v>117.134914494808</v>
      </c>
      <c r="P27" s="182">
        <f>data!U476</f>
        <v>112.7279834485671</v>
      </c>
      <c r="Q27" s="6"/>
      <c r="R27" s="6"/>
      <c r="S27" s="6"/>
    </row>
    <row r="28" spans="1:19" ht="12.75" customHeight="1" x14ac:dyDescent="0.2">
      <c r="A28" s="20" t="s">
        <v>1899</v>
      </c>
      <c r="B28" s="170">
        <f>data!E477</f>
        <v>165.68296204513615</v>
      </c>
      <c r="C28" s="170">
        <f>data!F477</f>
        <v>24.922829298488498</v>
      </c>
      <c r="D28" s="170">
        <f>data!G477</f>
        <v>-46.876153501698589</v>
      </c>
      <c r="E28" s="170">
        <f>data!H477</f>
        <v>24.838275970393759</v>
      </c>
      <c r="F28" s="170">
        <f>data!I477</f>
        <v>6.5564431404810275</v>
      </c>
      <c r="G28" s="170">
        <f>data!J477</f>
        <v>1.6503362972937943</v>
      </c>
      <c r="H28" s="170">
        <f>data!K477</f>
        <v>-5.6158550961763511</v>
      </c>
      <c r="I28" s="170">
        <f>data!L477</f>
        <v>-2.9939325285093354</v>
      </c>
      <c r="J28" s="175" t="s">
        <v>970</v>
      </c>
      <c r="K28" s="170">
        <f>data!P477</f>
        <v>31.978791560199493</v>
      </c>
      <c r="L28" s="170">
        <f>data!Q477</f>
        <v>-1.5287799311247685</v>
      </c>
      <c r="M28" s="170">
        <f>data!R477</f>
        <v>-3.7009126363439004</v>
      </c>
      <c r="N28" s="170">
        <f>data!S477</f>
        <v>-3.9728804716899879</v>
      </c>
      <c r="O28" s="170">
        <f>data!T477</f>
        <v>-3.9196188317856429</v>
      </c>
      <c r="P28" s="170">
        <f>data!U477</f>
        <v>-3.7622694012691138</v>
      </c>
      <c r="Q28" s="6"/>
      <c r="R28" s="6"/>
      <c r="S28" s="6"/>
    </row>
    <row r="29" spans="1:19" s="27" customFormat="1" ht="12.75" customHeight="1" x14ac:dyDescent="0.2">
      <c r="A29" s="139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26"/>
      <c r="R29" s="26"/>
      <c r="S29" s="26"/>
    </row>
    <row r="30" spans="1:19" ht="12.75" customHeight="1" x14ac:dyDescent="0.2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6"/>
      <c r="R30" s="6"/>
      <c r="S30" s="6"/>
    </row>
    <row r="31" spans="1:19" ht="12.75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6"/>
      <c r="R31" s="6"/>
      <c r="S31" s="6"/>
    </row>
    <row r="32" spans="1:19" ht="12.75" customHeight="1" x14ac:dyDescent="0.2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  <c r="R32" s="6"/>
      <c r="S32" s="6"/>
    </row>
    <row r="33" spans="1:19" ht="12.75" customHeight="1" x14ac:dyDescent="0.2">
      <c r="A33" s="8" t="s">
        <v>1882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6"/>
      <c r="R33" s="6"/>
      <c r="S33" s="6"/>
    </row>
    <row r="34" spans="1:19" ht="12.75" customHeight="1" x14ac:dyDescent="0.2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6"/>
      <c r="R34" s="6"/>
      <c r="S34" s="6"/>
    </row>
    <row r="35" spans="1:19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  <c r="S35" s="6"/>
    </row>
    <row r="36" spans="1:19" ht="12.7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  <c r="S36" s="6"/>
    </row>
    <row r="37" spans="1:19" ht="12.75" customHeight="1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6"/>
      <c r="R37" s="6"/>
      <c r="S37" s="6"/>
    </row>
    <row r="38" spans="1:19" ht="12.75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6"/>
    </row>
    <row r="39" spans="1:19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  <c r="S39" s="6"/>
    </row>
    <row r="40" spans="1:19" ht="12.75" customHeight="1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6"/>
      <c r="R40" s="6"/>
      <c r="S40" s="6"/>
    </row>
    <row r="41" spans="1:19" ht="12.75" customHeight="1" x14ac:dyDescent="0.2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6"/>
      <c r="R41" s="6"/>
      <c r="S41" s="6"/>
    </row>
    <row r="42" spans="1:19" ht="12.75" customHeight="1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6"/>
      <c r="R42" s="6"/>
      <c r="S42" s="6"/>
    </row>
    <row r="43" spans="1:19" ht="12.75" customHeight="1" x14ac:dyDescent="0.2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6"/>
      <c r="R43" s="6"/>
      <c r="S43" s="6"/>
    </row>
    <row r="44" spans="1:19" ht="12.75" customHeight="1" x14ac:dyDescent="0.2">
      <c r="B44" s="34"/>
      <c r="C44" s="34"/>
      <c r="D44" s="34"/>
      <c r="E44" s="35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6"/>
      <c r="R44" s="6"/>
      <c r="S44" s="6"/>
    </row>
    <row r="45" spans="1:19" ht="12.75" customHeight="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6"/>
      <c r="R45" s="6"/>
      <c r="S45" s="6"/>
    </row>
    <row r="46" spans="1:19" ht="12.75" customHeight="1" x14ac:dyDescent="0.2">
      <c r="B46" s="6"/>
      <c r="C46" s="6"/>
      <c r="D46" s="6"/>
      <c r="E46" s="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2.75" customHeight="1" x14ac:dyDescent="0.2">
      <c r="A47" s="3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6"/>
      <c r="R47" s="6"/>
      <c r="S47" s="6"/>
    </row>
    <row r="48" spans="1:19" ht="12.75" customHeight="1" x14ac:dyDescent="0.2">
      <c r="A48" s="3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A49" s="37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6"/>
      <c r="R49" s="6"/>
      <c r="S49" s="6"/>
    </row>
    <row r="50" spans="1:19" ht="12.75" customHeight="1" x14ac:dyDescent="0.2">
      <c r="A50" s="38"/>
      <c r="B50" s="6"/>
      <c r="C50" s="6"/>
      <c r="D50" s="6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2.75" customHeight="1" x14ac:dyDescent="0.2">
      <c r="A51" s="38"/>
      <c r="B51" s="6"/>
      <c r="C51" s="6"/>
      <c r="D51" s="6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2.75" customHeight="1" x14ac:dyDescent="0.2">
      <c r="A52" s="38"/>
      <c r="B52" s="6"/>
      <c r="C52" s="6"/>
      <c r="D52" s="6"/>
      <c r="E52" s="1"/>
      <c r="F52" s="6"/>
      <c r="G52" s="6"/>
      <c r="H52" s="6"/>
      <c r="I52" s="6"/>
      <c r="J52" s="6"/>
      <c r="K52" s="6"/>
      <c r="L52" s="6"/>
      <c r="M52" s="6"/>
      <c r="N52" s="6"/>
    </row>
    <row r="53" spans="1:19" ht="12.75" customHeight="1" x14ac:dyDescent="0.2">
      <c r="A53" s="3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</row>
    <row r="54" spans="1:19" ht="12.75" customHeight="1" x14ac:dyDescent="0.2">
      <c r="A54" s="3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</row>
    <row r="55" spans="1:19" ht="12.75" customHeight="1" x14ac:dyDescent="0.2">
      <c r="A55" s="3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3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.75" customHeight="1" x14ac:dyDescent="0.2">
      <c r="A57" s="38"/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.75" customHeight="1" x14ac:dyDescent="0.2">
      <c r="A58" s="3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A59" s="38"/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104" t="s">
        <v>30</v>
      </c>
      <c r="C67" s="104" t="s">
        <v>31</v>
      </c>
      <c r="D67" s="104" t="s">
        <v>32</v>
      </c>
      <c r="E67" s="104" t="s">
        <v>33</v>
      </c>
      <c r="F67" s="104" t="s">
        <v>26</v>
      </c>
      <c r="G67" s="104" t="s">
        <v>27</v>
      </c>
      <c r="H67" s="104" t="s">
        <v>28</v>
      </c>
      <c r="I67" s="104" t="s">
        <v>29</v>
      </c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/>
    <row r="112" spans="2:14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>
      <c r="B147" s="104" t="s">
        <v>30</v>
      </c>
      <c r="C147" s="104" t="s">
        <v>31</v>
      </c>
      <c r="D147" s="104" t="s">
        <v>32</v>
      </c>
      <c r="E147" s="104" t="s">
        <v>33</v>
      </c>
      <c r="F147" s="104" t="s">
        <v>26</v>
      </c>
      <c r="G147" s="104" t="s">
        <v>27</v>
      </c>
      <c r="H147" s="104" t="s">
        <v>28</v>
      </c>
      <c r="I147" s="104" t="s">
        <v>29</v>
      </c>
    </row>
    <row r="148" spans="2:9" ht="12.75" customHeight="1" x14ac:dyDescent="0.2"/>
    <row r="149" spans="2:9" ht="12.75" customHeight="1" x14ac:dyDescent="0.2"/>
    <row r="150" spans="2:9" ht="12.75" customHeight="1" x14ac:dyDescent="0.2"/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/>
    <row r="158" spans="2:9" ht="12.75" customHeight="1" x14ac:dyDescent="0.2"/>
    <row r="159" spans="2:9" ht="12.75" customHeight="1" x14ac:dyDescent="0.2"/>
    <row r="160" spans="2: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spans="2:9" ht="12.75" customHeight="1" x14ac:dyDescent="0.2"/>
    <row r="210" spans="2:9" ht="12.75" customHeight="1" x14ac:dyDescent="0.2"/>
    <row r="211" spans="2:9" ht="12.75" customHeight="1" x14ac:dyDescent="0.2"/>
    <row r="212" spans="2:9" ht="12.75" customHeight="1" x14ac:dyDescent="0.2"/>
    <row r="213" spans="2:9" ht="12.75" customHeight="1" x14ac:dyDescent="0.2"/>
    <row r="214" spans="2:9" ht="12.75" customHeight="1" x14ac:dyDescent="0.2"/>
    <row r="215" spans="2:9" ht="12.75" customHeight="1" x14ac:dyDescent="0.2"/>
    <row r="216" spans="2:9" ht="12.75" customHeight="1" x14ac:dyDescent="0.2"/>
    <row r="217" spans="2:9" ht="12.75" customHeight="1" x14ac:dyDescent="0.2"/>
    <row r="218" spans="2:9" ht="12.75" customHeight="1" x14ac:dyDescent="0.2"/>
    <row r="219" spans="2:9" ht="12.75" customHeight="1" x14ac:dyDescent="0.2"/>
    <row r="220" spans="2:9" ht="12.75" customHeight="1" x14ac:dyDescent="0.2"/>
    <row r="221" spans="2:9" ht="12.75" customHeight="1" x14ac:dyDescent="0.2"/>
    <row r="222" spans="2:9" ht="12.75" customHeight="1" x14ac:dyDescent="0.2"/>
    <row r="223" spans="2:9" ht="12.75" customHeight="1" x14ac:dyDescent="0.2">
      <c r="B223" s="104" t="s">
        <v>30</v>
      </c>
      <c r="C223" s="104" t="s">
        <v>31</v>
      </c>
      <c r="D223" s="104" t="s">
        <v>32</v>
      </c>
      <c r="E223" s="104" t="s">
        <v>33</v>
      </c>
      <c r="F223" s="104" t="s">
        <v>26</v>
      </c>
      <c r="G223" s="104" t="s">
        <v>27</v>
      </c>
      <c r="H223" s="104" t="s">
        <v>28</v>
      </c>
      <c r="I223" s="104" t="s">
        <v>29</v>
      </c>
    </row>
    <row r="224" spans="2:9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80" spans="2:9" ht="12" customHeight="1" x14ac:dyDescent="0.2">
      <c r="B280" s="104" t="s">
        <v>30</v>
      </c>
      <c r="C280" s="104" t="s">
        <v>31</v>
      </c>
      <c r="D280" s="104" t="s">
        <v>32</v>
      </c>
      <c r="E280" s="104" t="s">
        <v>33</v>
      </c>
      <c r="F280" s="104" t="s">
        <v>26</v>
      </c>
      <c r="G280" s="104" t="s">
        <v>27</v>
      </c>
      <c r="H280" s="104" t="s">
        <v>28</v>
      </c>
      <c r="I280" s="104" t="s">
        <v>29</v>
      </c>
    </row>
    <row r="334" spans="2:9" ht="12" customHeight="1" x14ac:dyDescent="0.2">
      <c r="B334" s="104" t="s">
        <v>30</v>
      </c>
      <c r="C334" s="104" t="s">
        <v>31</v>
      </c>
      <c r="D334" s="104" t="s">
        <v>32</v>
      </c>
      <c r="E334" s="104" t="s">
        <v>33</v>
      </c>
      <c r="F334" s="104" t="s">
        <v>26</v>
      </c>
      <c r="G334" s="104" t="s">
        <v>27</v>
      </c>
      <c r="H334" s="104" t="s">
        <v>28</v>
      </c>
      <c r="I334" s="104" t="s">
        <v>29</v>
      </c>
    </row>
    <row r="388" spans="2:9" ht="12" customHeight="1" x14ac:dyDescent="0.2">
      <c r="B388" s="104" t="s">
        <v>30</v>
      </c>
      <c r="C388" s="104" t="s">
        <v>31</v>
      </c>
      <c r="D388" s="104" t="s">
        <v>32</v>
      </c>
      <c r="E388" s="104" t="s">
        <v>33</v>
      </c>
      <c r="F388" s="104" t="s">
        <v>26</v>
      </c>
      <c r="G388" s="104" t="s">
        <v>27</v>
      </c>
      <c r="H388" s="104" t="s">
        <v>28</v>
      </c>
      <c r="I388" s="104" t="s">
        <v>29</v>
      </c>
    </row>
    <row r="441" spans="2:9" ht="12" customHeight="1" x14ac:dyDescent="0.2">
      <c r="B441" s="104" t="s">
        <v>30</v>
      </c>
      <c r="C441" s="104" t="s">
        <v>31</v>
      </c>
      <c r="D441" s="104" t="s">
        <v>32</v>
      </c>
      <c r="E441" s="104" t="s">
        <v>33</v>
      </c>
      <c r="F441" s="104" t="s">
        <v>26</v>
      </c>
      <c r="G441" s="104" t="s">
        <v>27</v>
      </c>
      <c r="H441" s="104" t="s">
        <v>28</v>
      </c>
      <c r="I441" s="104" t="s">
        <v>29</v>
      </c>
    </row>
    <row r="494" spans="2:9" ht="12" customHeight="1" x14ac:dyDescent="0.2">
      <c r="B494" s="104" t="s">
        <v>30</v>
      </c>
      <c r="C494" s="104" t="s">
        <v>31</v>
      </c>
      <c r="D494" s="104" t="s">
        <v>32</v>
      </c>
      <c r="E494" s="104" t="s">
        <v>33</v>
      </c>
      <c r="F494" s="104" t="s">
        <v>26</v>
      </c>
      <c r="G494" s="104" t="s">
        <v>27</v>
      </c>
      <c r="H494" s="104" t="s">
        <v>28</v>
      </c>
      <c r="I494" s="104" t="s">
        <v>29</v>
      </c>
    </row>
    <row r="547" spans="2:9" ht="12" customHeight="1" x14ac:dyDescent="0.2">
      <c r="B547" s="104" t="s">
        <v>30</v>
      </c>
      <c r="C547" s="104" t="s">
        <v>31</v>
      </c>
      <c r="D547" s="104" t="s">
        <v>32</v>
      </c>
      <c r="E547" s="104" t="s">
        <v>33</v>
      </c>
      <c r="F547" s="104" t="s">
        <v>26</v>
      </c>
      <c r="G547" s="104" t="s">
        <v>27</v>
      </c>
      <c r="H547" s="104" t="s">
        <v>28</v>
      </c>
      <c r="I547" s="104" t="s">
        <v>29</v>
      </c>
    </row>
    <row r="600" spans="2:9" ht="12" customHeight="1" x14ac:dyDescent="0.2">
      <c r="B600" s="104" t="s">
        <v>30</v>
      </c>
      <c r="C600" s="104" t="s">
        <v>31</v>
      </c>
      <c r="D600" s="104" t="s">
        <v>32</v>
      </c>
      <c r="E600" s="104" t="s">
        <v>33</v>
      </c>
      <c r="F600" s="104" t="s">
        <v>26</v>
      </c>
      <c r="G600" s="104" t="s">
        <v>27</v>
      </c>
      <c r="H600" s="104" t="s">
        <v>28</v>
      </c>
      <c r="I600" s="104" t="s">
        <v>29</v>
      </c>
    </row>
    <row r="652" spans="2:9" ht="12" customHeight="1" x14ac:dyDescent="0.2">
      <c r="B652" s="104" t="s">
        <v>30</v>
      </c>
      <c r="C652" s="104" t="s">
        <v>31</v>
      </c>
      <c r="D652" s="104" t="s">
        <v>32</v>
      </c>
      <c r="E652" s="104" t="s">
        <v>33</v>
      </c>
      <c r="F652" s="104" t="s">
        <v>26</v>
      </c>
      <c r="G652" s="104" t="s">
        <v>27</v>
      </c>
      <c r="H652" s="104" t="s">
        <v>28</v>
      </c>
      <c r="I652" s="104" t="s">
        <v>29</v>
      </c>
    </row>
    <row r="706" spans="2:9" ht="12" customHeight="1" x14ac:dyDescent="0.2">
      <c r="B706" s="104" t="s">
        <v>30</v>
      </c>
      <c r="C706" s="104" t="s">
        <v>31</v>
      </c>
      <c r="D706" s="104" t="s">
        <v>32</v>
      </c>
      <c r="E706" s="104" t="s">
        <v>33</v>
      </c>
      <c r="F706" s="104" t="s">
        <v>26</v>
      </c>
      <c r="G706" s="104" t="s">
        <v>27</v>
      </c>
      <c r="H706" s="104" t="s">
        <v>28</v>
      </c>
      <c r="I706" s="104" t="s">
        <v>29</v>
      </c>
    </row>
    <row r="762" spans="2:9" ht="12" customHeight="1" x14ac:dyDescent="0.2">
      <c r="B762" s="104" t="s">
        <v>30</v>
      </c>
      <c r="C762" s="104" t="s">
        <v>31</v>
      </c>
      <c r="D762" s="104" t="s">
        <v>32</v>
      </c>
      <c r="E762" s="104" t="s">
        <v>33</v>
      </c>
      <c r="F762" s="104" t="s">
        <v>26</v>
      </c>
      <c r="G762" s="104" t="s">
        <v>27</v>
      </c>
      <c r="H762" s="104" t="s">
        <v>28</v>
      </c>
      <c r="I762" s="104" t="s">
        <v>29</v>
      </c>
    </row>
    <row r="815" spans="2:9" ht="12" customHeight="1" x14ac:dyDescent="0.2">
      <c r="B815" s="104" t="s">
        <v>30</v>
      </c>
      <c r="C815" s="104" t="s">
        <v>31</v>
      </c>
      <c r="D815" s="104" t="s">
        <v>32</v>
      </c>
      <c r="E815" s="104" t="s">
        <v>33</v>
      </c>
      <c r="F815" s="104" t="s">
        <v>26</v>
      </c>
      <c r="G815" s="104" t="s">
        <v>27</v>
      </c>
      <c r="H815" s="104" t="s">
        <v>28</v>
      </c>
      <c r="I815" s="104" t="s">
        <v>29</v>
      </c>
    </row>
    <row r="868" spans="2:9" ht="12" customHeight="1" x14ac:dyDescent="0.2">
      <c r="B868" s="104" t="s">
        <v>30</v>
      </c>
      <c r="C868" s="104" t="s">
        <v>31</v>
      </c>
      <c r="D868" s="104" t="s">
        <v>32</v>
      </c>
      <c r="E868" s="104" t="s">
        <v>33</v>
      </c>
      <c r="F868" s="104" t="s">
        <v>26</v>
      </c>
      <c r="G868" s="104" t="s">
        <v>27</v>
      </c>
      <c r="H868" s="104" t="s">
        <v>28</v>
      </c>
      <c r="I868" s="104" t="s">
        <v>29</v>
      </c>
    </row>
    <row r="928" spans="2:9" ht="12" customHeight="1" x14ac:dyDescent="0.2">
      <c r="B928" s="104" t="s">
        <v>30</v>
      </c>
      <c r="C928" s="104" t="s">
        <v>31</v>
      </c>
      <c r="D928" s="104" t="s">
        <v>32</v>
      </c>
      <c r="E928" s="104" t="s">
        <v>33</v>
      </c>
      <c r="F928" s="104" t="s">
        <v>26</v>
      </c>
      <c r="G928" s="104" t="s">
        <v>27</v>
      </c>
      <c r="H928" s="104" t="s">
        <v>28</v>
      </c>
      <c r="I928" s="104" t="s">
        <v>29</v>
      </c>
    </row>
    <row r="1006" spans="2:9" ht="12" customHeight="1" x14ac:dyDescent="0.2">
      <c r="B1006" s="104" t="s">
        <v>30</v>
      </c>
      <c r="C1006" s="104" t="s">
        <v>31</v>
      </c>
      <c r="D1006" s="104" t="s">
        <v>32</v>
      </c>
      <c r="E1006" s="104" t="s">
        <v>33</v>
      </c>
      <c r="F1006" s="104" t="s">
        <v>26</v>
      </c>
      <c r="G1006" s="104" t="s">
        <v>27</v>
      </c>
      <c r="H1006" s="104" t="s">
        <v>28</v>
      </c>
      <c r="I1006" s="104" t="s">
        <v>29</v>
      </c>
    </row>
    <row r="1044" spans="2:9" ht="12" customHeight="1" x14ac:dyDescent="0.2">
      <c r="B1044" s="104" t="s">
        <v>30</v>
      </c>
      <c r="C1044" s="104" t="s">
        <v>31</v>
      </c>
      <c r="D1044" s="104" t="s">
        <v>32</v>
      </c>
      <c r="E1044" s="104" t="s">
        <v>33</v>
      </c>
      <c r="F1044" s="104" t="s">
        <v>26</v>
      </c>
      <c r="G1044" s="104" t="s">
        <v>27</v>
      </c>
      <c r="H1044" s="104" t="s">
        <v>28</v>
      </c>
      <c r="I1044" s="104" t="s">
        <v>29</v>
      </c>
    </row>
    <row r="1082" spans="2:9" ht="12" customHeight="1" x14ac:dyDescent="0.2">
      <c r="B1082" s="104" t="s">
        <v>30</v>
      </c>
      <c r="C1082" s="104" t="s">
        <v>31</v>
      </c>
      <c r="D1082" s="104" t="s">
        <v>32</v>
      </c>
      <c r="E1082" s="104" t="s">
        <v>33</v>
      </c>
      <c r="F1082" s="104" t="s">
        <v>26</v>
      </c>
      <c r="G1082" s="104" t="s">
        <v>27</v>
      </c>
      <c r="H1082" s="104" t="s">
        <v>28</v>
      </c>
      <c r="I1082" s="104" t="s">
        <v>29</v>
      </c>
    </row>
    <row r="1121" spans="2:9" ht="12" customHeight="1" x14ac:dyDescent="0.2">
      <c r="B1121" s="104" t="s">
        <v>30</v>
      </c>
      <c r="C1121" s="104" t="s">
        <v>31</v>
      </c>
      <c r="D1121" s="104" t="s">
        <v>32</v>
      </c>
      <c r="E1121" s="104" t="s">
        <v>33</v>
      </c>
      <c r="F1121" s="104" t="s">
        <v>26</v>
      </c>
      <c r="G1121" s="104" t="s">
        <v>27</v>
      </c>
      <c r="H1121" s="104" t="s">
        <v>28</v>
      </c>
      <c r="I1121" s="104" t="s">
        <v>29</v>
      </c>
    </row>
    <row r="1160" spans="2:9" ht="12" customHeight="1" x14ac:dyDescent="0.2">
      <c r="B1160" s="104" t="s">
        <v>30</v>
      </c>
      <c r="C1160" s="104" t="s">
        <v>31</v>
      </c>
      <c r="D1160" s="104" t="s">
        <v>32</v>
      </c>
      <c r="E1160" s="104" t="s">
        <v>33</v>
      </c>
      <c r="F1160" s="104" t="s">
        <v>26</v>
      </c>
      <c r="G1160" s="104" t="s">
        <v>27</v>
      </c>
      <c r="H1160" s="104" t="s">
        <v>28</v>
      </c>
      <c r="I1160" s="104" t="s">
        <v>29</v>
      </c>
    </row>
    <row r="1210" spans="2:9" ht="12" customHeight="1" x14ac:dyDescent="0.2">
      <c r="B1210" s="104" t="s">
        <v>30</v>
      </c>
      <c r="C1210" s="104" t="s">
        <v>31</v>
      </c>
      <c r="D1210" s="104" t="s">
        <v>32</v>
      </c>
      <c r="E1210" s="104" t="s">
        <v>33</v>
      </c>
      <c r="F1210" s="104" t="s">
        <v>26</v>
      </c>
      <c r="G1210" s="104" t="s">
        <v>27</v>
      </c>
      <c r="H1210" s="104" t="s">
        <v>28</v>
      </c>
      <c r="I1210" s="104" t="s">
        <v>29</v>
      </c>
    </row>
    <row r="1271" spans="2:9" ht="12" customHeight="1" x14ac:dyDescent="0.2">
      <c r="B1271" s="104" t="s">
        <v>30</v>
      </c>
      <c r="C1271" s="104" t="s">
        <v>31</v>
      </c>
      <c r="D1271" s="104" t="s">
        <v>32</v>
      </c>
      <c r="E1271" s="104" t="s">
        <v>33</v>
      </c>
      <c r="F1271" s="104" t="s">
        <v>26</v>
      </c>
      <c r="G1271" s="104" t="s">
        <v>27</v>
      </c>
      <c r="H1271" s="104" t="s">
        <v>28</v>
      </c>
      <c r="I1271" s="104" t="s">
        <v>29</v>
      </c>
    </row>
    <row r="1335" spans="2:9" ht="12" customHeight="1" x14ac:dyDescent="0.2">
      <c r="B1335" s="104" t="s">
        <v>30</v>
      </c>
      <c r="C1335" s="104" t="s">
        <v>31</v>
      </c>
      <c r="D1335" s="104" t="s">
        <v>32</v>
      </c>
      <c r="E1335" s="104" t="s">
        <v>33</v>
      </c>
      <c r="F1335" s="104" t="s">
        <v>26</v>
      </c>
      <c r="G1335" s="104" t="s">
        <v>27</v>
      </c>
      <c r="H1335" s="104" t="s">
        <v>28</v>
      </c>
      <c r="I1335" s="104" t="s">
        <v>29</v>
      </c>
    </row>
    <row r="1416" spans="2:9" ht="12" customHeight="1" x14ac:dyDescent="0.2">
      <c r="B1416" s="104" t="s">
        <v>30</v>
      </c>
      <c r="C1416" s="104" t="s">
        <v>31</v>
      </c>
      <c r="D1416" s="104" t="s">
        <v>32</v>
      </c>
      <c r="E1416" s="104" t="s">
        <v>33</v>
      </c>
      <c r="F1416" s="104" t="s">
        <v>26</v>
      </c>
      <c r="G1416" s="104" t="s">
        <v>27</v>
      </c>
      <c r="H1416" s="104" t="s">
        <v>28</v>
      </c>
      <c r="I1416" s="104" t="s">
        <v>29</v>
      </c>
    </row>
    <row r="1490" spans="2:9" ht="12" customHeight="1" x14ac:dyDescent="0.2">
      <c r="B1490" s="104" t="s">
        <v>30</v>
      </c>
      <c r="C1490" s="104" t="s">
        <v>31</v>
      </c>
      <c r="D1490" s="104" t="s">
        <v>32</v>
      </c>
      <c r="E1490" s="104" t="s">
        <v>33</v>
      </c>
      <c r="F1490" s="104" t="s">
        <v>26</v>
      </c>
      <c r="G1490" s="104" t="s">
        <v>27</v>
      </c>
      <c r="H1490" s="104" t="s">
        <v>28</v>
      </c>
      <c r="I1490" s="104" t="s">
        <v>29</v>
      </c>
    </row>
    <row r="1562" spans="2:9" ht="12" customHeight="1" x14ac:dyDescent="0.2">
      <c r="B1562" s="104" t="s">
        <v>30</v>
      </c>
      <c r="C1562" s="104" t="s">
        <v>31</v>
      </c>
      <c r="D1562" s="104" t="s">
        <v>32</v>
      </c>
      <c r="E1562" s="104" t="s">
        <v>33</v>
      </c>
      <c r="F1562" s="104" t="s">
        <v>26</v>
      </c>
      <c r="G1562" s="104" t="s">
        <v>27</v>
      </c>
      <c r="H1562" s="104" t="s">
        <v>28</v>
      </c>
      <c r="I1562" s="104" t="s">
        <v>29</v>
      </c>
    </row>
    <row r="1610" spans="2:9" ht="12" customHeight="1" x14ac:dyDescent="0.2">
      <c r="B1610" s="104" t="s">
        <v>30</v>
      </c>
      <c r="C1610" s="104" t="s">
        <v>31</v>
      </c>
      <c r="D1610" s="104" t="s">
        <v>32</v>
      </c>
      <c r="E1610" s="104" t="s">
        <v>33</v>
      </c>
      <c r="F1610" s="104" t="s">
        <v>26</v>
      </c>
      <c r="G1610" s="104" t="s">
        <v>27</v>
      </c>
      <c r="H1610" s="104" t="s">
        <v>28</v>
      </c>
      <c r="I1610" s="104" t="s">
        <v>29</v>
      </c>
    </row>
    <row r="1691" spans="2:9" ht="12" customHeight="1" x14ac:dyDescent="0.2">
      <c r="B1691" s="104" t="s">
        <v>30</v>
      </c>
      <c r="C1691" s="104" t="s">
        <v>31</v>
      </c>
      <c r="D1691" s="104" t="s">
        <v>32</v>
      </c>
      <c r="E1691" s="104" t="s">
        <v>33</v>
      </c>
      <c r="F1691" s="104" t="s">
        <v>26</v>
      </c>
      <c r="G1691" s="104" t="s">
        <v>27</v>
      </c>
      <c r="H1691" s="104" t="s">
        <v>28</v>
      </c>
      <c r="I1691" s="104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1693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1.7109375" style="31" customWidth="1"/>
    <col min="2" max="4" width="5.140625" style="7" customWidth="1"/>
    <col min="5" max="5" width="5.140625" style="2" customWidth="1"/>
    <col min="6" max="9" width="5.140625" style="7" customWidth="1"/>
    <col min="10" max="10" width="7.140625" style="7" bestFit="1" customWidth="1"/>
    <col min="11" max="16" width="5.14062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6"/>
      <c r="R1" s="6"/>
      <c r="S1" s="6"/>
    </row>
    <row r="2" spans="1:19" s="45" customFormat="1" ht="13.5" customHeight="1" x14ac:dyDescent="0.2">
      <c r="A2" s="3" t="s">
        <v>142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248" t="s">
        <v>346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2"/>
      <c r="C5" s="12"/>
      <c r="D5" s="12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  <c r="R5" s="6"/>
      <c r="S5" s="6"/>
    </row>
    <row r="6" spans="1:19" s="15" customFormat="1" ht="12.75" customHeight="1" x14ac:dyDescent="0.2">
      <c r="A6" s="85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95" t="s">
        <v>76</v>
      </c>
      <c r="B7" s="96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6"/>
      <c r="R7" s="6"/>
      <c r="S7" s="6"/>
    </row>
    <row r="8" spans="1:19" ht="24" customHeight="1" x14ac:dyDescent="0.2">
      <c r="A8" s="97" t="s">
        <v>152</v>
      </c>
      <c r="B8" s="98">
        <f>data!E485</f>
        <v>0.86784533333333302</v>
      </c>
      <c r="C8" s="98">
        <f>data!F485</f>
        <v>0.90366766666666698</v>
      </c>
      <c r="D8" s="98">
        <f>data!G485</f>
        <v>0.928518333333333</v>
      </c>
      <c r="E8" s="98">
        <f>data!H485</f>
        <v>0.93353001192806595</v>
      </c>
      <c r="F8" s="98">
        <f>data!I485</f>
        <v>0.93733991526490501</v>
      </c>
      <c r="G8" s="98">
        <f>data!J485</f>
        <v>0.93746710423678903</v>
      </c>
      <c r="H8" s="98">
        <f>data!K485</f>
        <v>0.92667485642264702</v>
      </c>
      <c r="I8" s="98">
        <f>data!L485</f>
        <v>0.924017400872576</v>
      </c>
      <c r="J8" s="98">
        <f>data!O485</f>
        <v>0.85060016666666671</v>
      </c>
      <c r="K8" s="98">
        <f>data!P485</f>
        <v>0.90839033631534971</v>
      </c>
      <c r="L8" s="98">
        <f>data!Q485</f>
        <v>0.93137481919922926</v>
      </c>
      <c r="M8" s="98">
        <f>data!R485</f>
        <v>0.92031111236820784</v>
      </c>
      <c r="N8" s="98">
        <f>data!S485</f>
        <v>0.90220002788361442</v>
      </c>
      <c r="O8" s="98">
        <f>data!T485</f>
        <v>0.88007445591302891</v>
      </c>
      <c r="P8" s="98">
        <f>data!U485</f>
        <v>0.86063610656051526</v>
      </c>
      <c r="Q8" s="6"/>
      <c r="R8" s="6"/>
      <c r="S8" s="6"/>
    </row>
    <row r="9" spans="1:19" ht="12.75" customHeight="1" x14ac:dyDescent="0.2">
      <c r="A9" s="88" t="s">
        <v>1899</v>
      </c>
      <c r="B9" s="99">
        <f>data!E486</f>
        <v>-5.1689856363268287</v>
      </c>
      <c r="C9" s="99">
        <f>data!F486</f>
        <v>17.56164216616218</v>
      </c>
      <c r="D9" s="99">
        <f>data!G486</f>
        <v>11.462032708058304</v>
      </c>
      <c r="E9" s="99">
        <f>data!H486</f>
        <v>2.1765431766800623</v>
      </c>
      <c r="F9" s="99">
        <f>data!I486</f>
        <v>1.6424925426080788</v>
      </c>
      <c r="G9" s="99">
        <f>data!J486</f>
        <v>5.4287611070456182E-2</v>
      </c>
      <c r="H9" s="99">
        <f>data!K486</f>
        <v>-4.5259449503655862</v>
      </c>
      <c r="I9" s="99">
        <f>data!L486</f>
        <v>-1.1421680704673647</v>
      </c>
      <c r="J9" s="99">
        <f>data!O486</f>
        <v>-12.090151156817996</v>
      </c>
      <c r="K9" s="99">
        <f>data!P486</f>
        <v>6.7940463584848843</v>
      </c>
      <c r="L9" s="99">
        <f>data!Q486</f>
        <v>2.5302429985230912</v>
      </c>
      <c r="M9" s="99">
        <f>data!R486</f>
        <v>-1.1878898380067504</v>
      </c>
      <c r="N9" s="99">
        <f>data!S486</f>
        <v>-1.967930653144967</v>
      </c>
      <c r="O9" s="99">
        <f>data!T486</f>
        <v>-2.4524020490763854</v>
      </c>
      <c r="P9" s="99">
        <f>data!U486</f>
        <v>-2.2087164582396013</v>
      </c>
      <c r="Q9" s="6"/>
      <c r="R9" s="6"/>
      <c r="S9" s="6"/>
    </row>
    <row r="10" spans="1:19" ht="6" customHeight="1" x14ac:dyDescent="0.2">
      <c r="A10" s="94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6"/>
      <c r="R10" s="6"/>
      <c r="S10" s="6"/>
    </row>
    <row r="11" spans="1:19" s="45" customFormat="1" ht="12.75" customHeight="1" x14ac:dyDescent="0.2">
      <c r="A11" s="116" t="s">
        <v>82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44"/>
      <c r="R11" s="44"/>
      <c r="S11" s="44"/>
    </row>
    <row r="12" spans="1:19" ht="12.75" customHeight="1" x14ac:dyDescent="0.2">
      <c r="A12" s="87" t="s">
        <v>80</v>
      </c>
      <c r="B12" s="89">
        <f>data!E489</f>
        <v>1484</v>
      </c>
      <c r="C12" s="89">
        <f>data!F489</f>
        <v>1485</v>
      </c>
      <c r="D12" s="89">
        <f>data!G489</f>
        <v>1485</v>
      </c>
      <c r="E12" s="89">
        <f>data!H489</f>
        <v>1435</v>
      </c>
      <c r="F12" s="89">
        <f>data!I489</f>
        <v>1440</v>
      </c>
      <c r="G12" s="89">
        <f>data!J489</f>
        <v>1435.68</v>
      </c>
      <c r="H12" s="89">
        <f>data!K489</f>
        <v>1427.06592</v>
      </c>
      <c r="I12" s="89">
        <f>data!L489</f>
        <v>1418.5035244799999</v>
      </c>
      <c r="J12" s="89">
        <f>data!O489</f>
        <v>1505.7791412371075</v>
      </c>
      <c r="K12" s="89">
        <f>data!P489</f>
        <v>1472.25</v>
      </c>
      <c r="L12" s="89">
        <f>data!Q489</f>
        <v>1430.3123611200001</v>
      </c>
      <c r="M12" s="89">
        <f>data!R489</f>
        <v>1391.7771959740401</v>
      </c>
      <c r="N12" s="89">
        <f>data!S489</f>
        <v>1364.5740238912674</v>
      </c>
      <c r="O12" s="89">
        <f>data!T489</f>
        <v>1337.4865480828726</v>
      </c>
      <c r="P12" s="89">
        <f>data!U489</f>
        <v>1309.294817503235</v>
      </c>
      <c r="Q12" s="6"/>
      <c r="R12" s="6"/>
      <c r="S12" s="6"/>
    </row>
    <row r="13" spans="1:19" ht="6" customHeight="1" x14ac:dyDescent="0.2">
      <c r="A13" s="87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6"/>
      <c r="R13" s="6"/>
      <c r="S13" s="6"/>
    </row>
    <row r="14" spans="1:19" ht="12.75" customHeight="1" x14ac:dyDescent="0.2">
      <c r="A14" s="87" t="s">
        <v>83</v>
      </c>
      <c r="B14" s="89">
        <f>data!E491</f>
        <v>969.6444838379814</v>
      </c>
      <c r="C14" s="89">
        <f>data!F491</f>
        <v>987.43569481923862</v>
      </c>
      <c r="D14" s="89">
        <f>data!G491</f>
        <v>1045.8757985997327</v>
      </c>
      <c r="E14" s="89">
        <f>data!H491</f>
        <v>1102.2909501495333</v>
      </c>
      <c r="F14" s="89">
        <f>data!I491</f>
        <v>1160.4867637932362</v>
      </c>
      <c r="G14" s="89">
        <f>data!J491</f>
        <v>1196.4200542286701</v>
      </c>
      <c r="H14" s="89">
        <f>data!K491</f>
        <v>1183.2563485575058</v>
      </c>
      <c r="I14" s="89">
        <f>data!L491</f>
        <v>1173.3651995547741</v>
      </c>
      <c r="J14" s="89">
        <f>data!O491</f>
        <v>987.19592000044895</v>
      </c>
      <c r="K14" s="89">
        <f>data!P491</f>
        <v>1026.3117318516215</v>
      </c>
      <c r="L14" s="89">
        <f>data!Q491</f>
        <v>1178.3820915335466</v>
      </c>
      <c r="M14" s="89">
        <f>data!R491</f>
        <v>1131.3605264637461</v>
      </c>
      <c r="N14" s="89">
        <f>data!S491</f>
        <v>1063.2495817522426</v>
      </c>
      <c r="O14" s="89">
        <f>data!T491</f>
        <v>1019.5198996929853</v>
      </c>
      <c r="P14" s="89">
        <f>data!U491</f>
        <v>1000.1806031361506</v>
      </c>
      <c r="Q14" s="6"/>
      <c r="R14" s="6"/>
      <c r="S14" s="6"/>
    </row>
    <row r="15" spans="1:19" ht="6" customHeight="1" x14ac:dyDescent="0.2">
      <c r="A15" s="87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6"/>
      <c r="Q15" s="6"/>
      <c r="R15" s="6"/>
      <c r="S15" s="6"/>
    </row>
    <row r="16" spans="1:19" s="45" customFormat="1" ht="12.75" customHeight="1" x14ac:dyDescent="0.2">
      <c r="A16" s="116" t="s">
        <v>61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00"/>
      <c r="R16" s="44"/>
      <c r="S16" s="44"/>
    </row>
    <row r="17" spans="1:19" ht="12.75" customHeight="1" x14ac:dyDescent="0.2">
      <c r="A17" s="87" t="s">
        <v>257</v>
      </c>
      <c r="B17" s="89">
        <f>data!E494</f>
        <v>1260.8512818356</v>
      </c>
      <c r="C17" s="89">
        <f>data!F494</f>
        <v>1347.1808035424001</v>
      </c>
      <c r="D17" s="89">
        <f>data!G494</f>
        <v>1376.372805969</v>
      </c>
      <c r="E17" s="89">
        <f>data!H494</f>
        <v>1339.6155671167701</v>
      </c>
      <c r="F17" s="89">
        <f>data!I494</f>
        <v>1349.7694779814601</v>
      </c>
      <c r="G17" s="89">
        <f>data!J494</f>
        <v>1345.90277221067</v>
      </c>
      <c r="H17" s="89">
        <f>data!K494</f>
        <v>1322.4261065216499</v>
      </c>
      <c r="I17" s="89">
        <f>data!L494</f>
        <v>1310.7219398186</v>
      </c>
      <c r="J17" s="89">
        <f>data!O494</f>
        <v>5055.0440036513</v>
      </c>
      <c r="K17" s="89">
        <f>data!P494</f>
        <v>5324.0204584637704</v>
      </c>
      <c r="L17" s="89">
        <f>data!Q494</f>
        <v>5328.8202965323799</v>
      </c>
      <c r="M17" s="89">
        <f>data!R494</f>
        <v>5123.5580014084198</v>
      </c>
      <c r="N17" s="89">
        <f>data!S494</f>
        <v>4924.6761927032094</v>
      </c>
      <c r="O17" s="89">
        <f>data!T494</f>
        <v>4708.4096014448096</v>
      </c>
      <c r="P17" s="89">
        <f>data!U494</f>
        <v>4507.5975733431997</v>
      </c>
      <c r="Q17" s="6"/>
      <c r="R17" s="6"/>
      <c r="S17" s="6"/>
    </row>
    <row r="18" spans="1:19" ht="12.75" customHeight="1" x14ac:dyDescent="0.2">
      <c r="A18" s="88" t="s">
        <v>1899</v>
      </c>
      <c r="B18" s="99">
        <f>data!E495</f>
        <v>4.3270483823172059</v>
      </c>
      <c r="C18" s="99">
        <f>data!F495</f>
        <v>30.331107561926512</v>
      </c>
      <c r="D18" s="99">
        <f>data!G495</f>
        <v>8.9534007235793514</v>
      </c>
      <c r="E18" s="99">
        <f>data!H495</f>
        <v>-10.261995233594634</v>
      </c>
      <c r="F18" s="99">
        <f>data!I495</f>
        <v>3.0665337990067676</v>
      </c>
      <c r="G18" s="99">
        <f>data!J495</f>
        <v>-1.140971706490127</v>
      </c>
      <c r="H18" s="99">
        <f>data!K495</f>
        <v>-6.7967822415151975</v>
      </c>
      <c r="I18" s="99">
        <f>data!L495</f>
        <v>-3.4934880301250115</v>
      </c>
      <c r="J18" s="99">
        <f>data!O495</f>
        <v>-23.421312756935375</v>
      </c>
      <c r="K18" s="99">
        <f>data!P495</f>
        <v>5.3209517982076182</v>
      </c>
      <c r="L18" s="99">
        <f>data!Q495</f>
        <v>9.0154388136864938E-2</v>
      </c>
      <c r="M18" s="99">
        <f>data!R495</f>
        <v>-3.8519275130657005</v>
      </c>
      <c r="N18" s="99">
        <f>data!S495</f>
        <v>-3.8817128380422283</v>
      </c>
      <c r="O18" s="99">
        <f>data!T495</f>
        <v>-4.3914885526654013</v>
      </c>
      <c r="P18" s="99">
        <f>data!U495</f>
        <v>-4.2649651389715437</v>
      </c>
      <c r="Q18" s="6"/>
      <c r="R18" s="6"/>
      <c r="S18" s="6"/>
    </row>
    <row r="19" spans="1:19" ht="6" customHeight="1" x14ac:dyDescent="0.2">
      <c r="A19" s="87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6"/>
      <c r="R19" s="6"/>
      <c r="S19" s="6"/>
    </row>
    <row r="20" spans="1:19" ht="12.75" customHeight="1" x14ac:dyDescent="0.2">
      <c r="A20" s="87" t="s">
        <v>63</v>
      </c>
      <c r="B20" s="89">
        <f>data!E497</f>
        <v>386.63428920387003</v>
      </c>
      <c r="C20" s="89">
        <f>data!F497</f>
        <v>461.17453436515302</v>
      </c>
      <c r="D20" s="89">
        <f>data!G497</f>
        <v>453.72319015416502</v>
      </c>
      <c r="E20" s="89">
        <f>data!H497</f>
        <v>452.79006168546999</v>
      </c>
      <c r="F20" s="89">
        <f>data!I497</f>
        <v>454.87231407975298</v>
      </c>
      <c r="G20" s="89">
        <f>data!J497</f>
        <v>456.26103977941801</v>
      </c>
      <c r="H20" s="89">
        <f>data!K497</f>
        <v>449.49263360671</v>
      </c>
      <c r="I20" s="89">
        <f>data!L497</f>
        <v>446.16974831425102</v>
      </c>
      <c r="J20" s="89">
        <f>data!O497</f>
        <v>1704.382788476456</v>
      </c>
      <c r="K20" s="89">
        <f>data!P497</f>
        <v>1754.3220754086581</v>
      </c>
      <c r="L20" s="89">
        <f>data!Q497</f>
        <v>1806.795735780132</v>
      </c>
      <c r="M20" s="89">
        <f>data!R497</f>
        <v>1754.541715161482</v>
      </c>
      <c r="N20" s="89">
        <f>data!S497</f>
        <v>1694.068626798354</v>
      </c>
      <c r="O20" s="89">
        <f>data!T497</f>
        <v>1621.1054257774481</v>
      </c>
      <c r="P20" s="89">
        <f>data!U497</f>
        <v>1554.9724049812251</v>
      </c>
      <c r="Q20" s="6"/>
      <c r="R20" s="6"/>
      <c r="S20" s="6"/>
    </row>
    <row r="21" spans="1:19" ht="12.75" customHeight="1" x14ac:dyDescent="0.2">
      <c r="A21" s="88" t="s">
        <v>1899</v>
      </c>
      <c r="B21" s="102">
        <f>data!E498</f>
        <v>-25.129804269243778</v>
      </c>
      <c r="C21" s="102">
        <f>data!F498</f>
        <v>102.42297440933382</v>
      </c>
      <c r="D21" s="102">
        <f>data!G498</f>
        <v>-6.3079727350171799</v>
      </c>
      <c r="E21" s="102">
        <f>data!H498</f>
        <v>-0.82010690344395065</v>
      </c>
      <c r="F21" s="102">
        <f>data!I498</f>
        <v>1.8522138057145061</v>
      </c>
      <c r="G21" s="102">
        <f>data!J498</f>
        <v>1.226804342373395</v>
      </c>
      <c r="H21" s="102">
        <f>data!K498</f>
        <v>-5.8030650198103784</v>
      </c>
      <c r="I21" s="102">
        <f>data!L498</f>
        <v>-2.9243814368941132</v>
      </c>
      <c r="J21" s="102">
        <f>data!O498</f>
        <v>-25.549537626084707</v>
      </c>
      <c r="K21" s="102">
        <f>data!P498</f>
        <v>2.9300511170288646</v>
      </c>
      <c r="L21" s="102">
        <f>data!Q498</f>
        <v>2.991107568389384</v>
      </c>
      <c r="M21" s="102">
        <f>data!R498</f>
        <v>-2.8920823524131167</v>
      </c>
      <c r="N21" s="102">
        <f>data!S498</f>
        <v>-3.4466600503460953</v>
      </c>
      <c r="O21" s="102">
        <f>data!T498</f>
        <v>-4.3069802407473929</v>
      </c>
      <c r="P21" s="102">
        <f>data!U498</f>
        <v>-4.0795015391739238</v>
      </c>
      <c r="Q21" s="6"/>
      <c r="R21" s="6"/>
      <c r="S21" s="6"/>
    </row>
    <row r="22" spans="1:19" ht="6" customHeight="1" x14ac:dyDescent="0.2">
      <c r="A22" s="101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6"/>
      <c r="R22" s="6"/>
      <c r="S22" s="6"/>
    </row>
    <row r="23" spans="1:19" ht="12.75" customHeight="1" x14ac:dyDescent="0.2">
      <c r="A23" s="87" t="s">
        <v>62</v>
      </c>
      <c r="B23" s="89">
        <f>data!E500</f>
        <v>74.217358516055</v>
      </c>
      <c r="C23" s="89">
        <f>data!F500</f>
        <v>80.576393865536602</v>
      </c>
      <c r="D23" s="89">
        <f>data!G500</f>
        <v>87.980229446989895</v>
      </c>
      <c r="E23" s="89">
        <f>data!H500</f>
        <v>84.395780728356797</v>
      </c>
      <c r="F23" s="89">
        <f>data!I500</f>
        <v>82.335938156869304</v>
      </c>
      <c r="G23" s="89">
        <f>data!J500</f>
        <v>82.100069104851102</v>
      </c>
      <c r="H23" s="89">
        <f>data!K500</f>
        <v>79.345566391299201</v>
      </c>
      <c r="I23" s="89">
        <f>data!L500</f>
        <v>79.585139413851707</v>
      </c>
      <c r="J23" s="89">
        <f>data!O500</f>
        <v>305.96170072324907</v>
      </c>
      <c r="K23" s="89">
        <f>data!P500</f>
        <v>327.16976255693828</v>
      </c>
      <c r="L23" s="89">
        <f>data!Q500</f>
        <v>323.36671306687134</v>
      </c>
      <c r="M23" s="89">
        <f>data!R500</f>
        <v>312.49444463585718</v>
      </c>
      <c r="N23" s="89">
        <f>data!S500</f>
        <v>302.53069843317365</v>
      </c>
      <c r="O23" s="89">
        <f>data!T500</f>
        <v>291.33363282723172</v>
      </c>
      <c r="P23" s="89">
        <f>data!U500</f>
        <v>280.57408491989742</v>
      </c>
      <c r="Q23" s="6"/>
      <c r="R23" s="6"/>
      <c r="S23" s="6"/>
    </row>
    <row r="24" spans="1:19" ht="12.75" customHeight="1" x14ac:dyDescent="0.2">
      <c r="A24" s="88" t="s">
        <v>1899</v>
      </c>
      <c r="B24" s="102">
        <f>data!E501</f>
        <v>75.238209941613803</v>
      </c>
      <c r="C24" s="102">
        <f>data!F501</f>
        <v>38.934254470446227</v>
      </c>
      <c r="D24" s="102">
        <f>data!G501</f>
        <v>42.137624561805474</v>
      </c>
      <c r="E24" s="102">
        <f>data!H501</f>
        <v>-15.327461655753</v>
      </c>
      <c r="F24" s="102">
        <f>data!I501</f>
        <v>-9.411136141188285</v>
      </c>
      <c r="G24" s="102">
        <f>data!J501</f>
        <v>-1.1409717064901708</v>
      </c>
      <c r="H24" s="102">
        <f>data!K501</f>
        <v>-12.759817034590929</v>
      </c>
      <c r="I24" s="102">
        <f>data!L501</f>
        <v>1.2132259225209789</v>
      </c>
      <c r="J24" s="102">
        <f>data!O501</f>
        <v>-53.531805393582999</v>
      </c>
      <c r="K24" s="102">
        <f>data!P501</f>
        <v>6.9316067284096228</v>
      </c>
      <c r="L24" s="102">
        <f>data!Q501</f>
        <v>-1.1624086102410169</v>
      </c>
      <c r="M24" s="102">
        <f>data!R501</f>
        <v>-3.3622101446062591</v>
      </c>
      <c r="N24" s="102">
        <f>data!S501</f>
        <v>-3.1884554665584708</v>
      </c>
      <c r="O24" s="102">
        <f>data!T501</f>
        <v>-3.7011336912029957</v>
      </c>
      <c r="P24" s="102">
        <f>data!U501</f>
        <v>-3.6932048671891593</v>
      </c>
      <c r="Q24" s="6"/>
      <c r="R24" s="6"/>
      <c r="S24" s="6"/>
    </row>
    <row r="25" spans="1:19" ht="6" customHeight="1" x14ac:dyDescent="0.2">
      <c r="A25" s="101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6"/>
      <c r="R25" s="6"/>
      <c r="S25" s="6"/>
    </row>
    <row r="26" spans="1:19" ht="12.75" customHeight="1" x14ac:dyDescent="0.2">
      <c r="A26" s="87" t="s">
        <v>64</v>
      </c>
      <c r="B26" s="89">
        <f>data!E503</f>
        <v>479.41939053969497</v>
      </c>
      <c r="C26" s="89">
        <f>data!F503</f>
        <v>508.10426216809998</v>
      </c>
      <c r="D26" s="89">
        <f>data!G503</f>
        <v>529.13662033421394</v>
      </c>
      <c r="E26" s="89">
        <f>data!H503</f>
        <v>501.01622210167397</v>
      </c>
      <c r="F26" s="89">
        <f>data!I503</f>
        <v>508.86309319901198</v>
      </c>
      <c r="G26" s="89">
        <f>data!J503</f>
        <v>504.98272013344501</v>
      </c>
      <c r="H26" s="89">
        <f>data!K503</f>
        <v>497.49670127344598</v>
      </c>
      <c r="I26" s="89">
        <f>data!L503</f>
        <v>492.67605951094799</v>
      </c>
      <c r="J26" s="89">
        <f>data!O503</f>
        <v>1915.1090425246161</v>
      </c>
      <c r="K26" s="89">
        <f>data!P503</f>
        <v>2017.676495143683</v>
      </c>
      <c r="L26" s="89">
        <f>data!Q503</f>
        <v>2004.0185741168511</v>
      </c>
      <c r="M26" s="89">
        <f>data!R503</f>
        <v>1913.1847890843139</v>
      </c>
      <c r="N26" s="89">
        <f>data!S503</f>
        <v>1839.1698874483668</v>
      </c>
      <c r="O26" s="89">
        <f>data!T503</f>
        <v>1766.793950296372</v>
      </c>
      <c r="P26" s="89">
        <f>data!U503</f>
        <v>1707.013999306515</v>
      </c>
      <c r="Q26" s="6"/>
      <c r="R26" s="6"/>
      <c r="S26" s="6"/>
    </row>
    <row r="27" spans="1:19" ht="12.75" customHeight="1" x14ac:dyDescent="0.2">
      <c r="A27" s="88" t="s">
        <v>1899</v>
      </c>
      <c r="B27" s="102">
        <f>data!E504</f>
        <v>-5.4917364332213587</v>
      </c>
      <c r="C27" s="102">
        <f>data!F504</f>
        <v>26.167927710414475</v>
      </c>
      <c r="D27" s="102">
        <f>data!G504</f>
        <v>17.614244875189911</v>
      </c>
      <c r="E27" s="102">
        <f>data!H504</f>
        <v>-19.62224442551576</v>
      </c>
      <c r="F27" s="102">
        <f>data!I504</f>
        <v>6.4134840887471523</v>
      </c>
      <c r="G27" s="102">
        <f>data!J504</f>
        <v>-3.0155169209470807</v>
      </c>
      <c r="H27" s="102">
        <f>data!K504</f>
        <v>-5.7991650302663862</v>
      </c>
      <c r="I27" s="102">
        <f>data!L504</f>
        <v>-3.8199463178606243</v>
      </c>
      <c r="J27" s="102">
        <f>data!O504</f>
        <v>-8.7361389863220502</v>
      </c>
      <c r="K27" s="102">
        <f>data!P504</f>
        <v>5.3556977875189871</v>
      </c>
      <c r="L27" s="102">
        <f>data!Q504</f>
        <v>-0.67691332380116487</v>
      </c>
      <c r="M27" s="102">
        <f>data!R504</f>
        <v>-4.5325819932864997</v>
      </c>
      <c r="N27" s="102">
        <f>data!S504</f>
        <v>-3.8686749998348091</v>
      </c>
      <c r="O27" s="102">
        <f>data!T504</f>
        <v>-3.935250225981457</v>
      </c>
      <c r="P27" s="102">
        <f>data!U504</f>
        <v>-3.3835270366320391</v>
      </c>
      <c r="Q27" s="6"/>
      <c r="R27" s="6"/>
      <c r="S27" s="6"/>
    </row>
    <row r="28" spans="1:19" ht="6" customHeight="1" x14ac:dyDescent="0.2">
      <c r="A28" s="101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6"/>
      <c r="R28" s="6"/>
      <c r="S28" s="6"/>
    </row>
    <row r="29" spans="1:19" ht="12.75" customHeight="1" x14ac:dyDescent="0.2">
      <c r="A29" s="87" t="s">
        <v>65</v>
      </c>
      <c r="B29" s="89">
        <f>data!E506</f>
        <v>320.58024357598299</v>
      </c>
      <c r="C29" s="89">
        <f>data!F506</f>
        <v>297.32561314360697</v>
      </c>
      <c r="D29" s="89">
        <f>data!G506</f>
        <v>305.532766033634</v>
      </c>
      <c r="E29" s="89">
        <f>data!H506</f>
        <v>301.41350260127399</v>
      </c>
      <c r="F29" s="89">
        <f>data!I506</f>
        <v>303.69813254582903</v>
      </c>
      <c r="G29" s="89">
        <f>data!J506</f>
        <v>302.55894319295902</v>
      </c>
      <c r="H29" s="89">
        <f>data!K506</f>
        <v>296.09120525019802</v>
      </c>
      <c r="I29" s="89">
        <f>data!L506</f>
        <v>292.29099257954698</v>
      </c>
      <c r="J29" s="89">
        <f>data!O506</f>
        <v>1129.5904719269799</v>
      </c>
      <c r="K29" s="89">
        <f>data!P506</f>
        <v>1224.8521253544982</v>
      </c>
      <c r="L29" s="89">
        <f>data!Q506</f>
        <v>1194.6392735685331</v>
      </c>
      <c r="M29" s="89">
        <f>data!R506</f>
        <v>1143.337052526771</v>
      </c>
      <c r="N29" s="89">
        <f>data!S506</f>
        <v>1088.906980023324</v>
      </c>
      <c r="O29" s="89">
        <f>data!T506</f>
        <v>1029.1765925437571</v>
      </c>
      <c r="P29" s="89">
        <f>data!U506</f>
        <v>965.03708413555796</v>
      </c>
      <c r="Q29" s="6"/>
      <c r="R29" s="6"/>
      <c r="S29" s="6"/>
    </row>
    <row r="30" spans="1:19" ht="12.75" customHeight="1" x14ac:dyDescent="0.2">
      <c r="A30" s="88" t="s">
        <v>1899</v>
      </c>
      <c r="B30" s="102">
        <f>data!E507</f>
        <v>68.968114935037434</v>
      </c>
      <c r="C30" s="102">
        <f>data!F507</f>
        <v>-26.008424564898867</v>
      </c>
      <c r="D30" s="102">
        <f>data!G507</f>
        <v>11.506934005344078</v>
      </c>
      <c r="E30" s="102">
        <f>data!H507</f>
        <v>-5.2848071623315347</v>
      </c>
      <c r="F30" s="102">
        <f>data!I507</f>
        <v>3.0665337990064043</v>
      </c>
      <c r="G30" s="102">
        <f>data!J507</f>
        <v>-1.4920020863987642</v>
      </c>
      <c r="H30" s="102">
        <f>data!K507</f>
        <v>-8.2804209248438436</v>
      </c>
      <c r="I30" s="102">
        <f>data!L507</f>
        <v>-5.0358474279165408</v>
      </c>
      <c r="J30" s="102">
        <f>data!O507</f>
        <v>-27.355800390733332</v>
      </c>
      <c r="K30" s="102">
        <f>data!P507</f>
        <v>8.4332911612657657</v>
      </c>
      <c r="L30" s="102">
        <f>data!Q507</f>
        <v>-2.4666530073759629</v>
      </c>
      <c r="M30" s="102">
        <f>data!R507</f>
        <v>-4.2943692022208602</v>
      </c>
      <c r="N30" s="102">
        <f>data!S507</f>
        <v>-4.7606322547805835</v>
      </c>
      <c r="O30" s="102">
        <f>data!T507</f>
        <v>-5.4853526127904395</v>
      </c>
      <c r="P30" s="102">
        <f>data!U507</f>
        <v>-6.2321188484931618</v>
      </c>
      <c r="Q30" s="6"/>
      <c r="R30" s="6"/>
      <c r="S30" s="6"/>
    </row>
    <row r="31" spans="1:19" s="27" customFormat="1" ht="12.75" customHeight="1" x14ac:dyDescent="0.2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26"/>
      <c r="R31" s="26"/>
      <c r="S31" s="26"/>
    </row>
    <row r="32" spans="1:19" ht="12.75" customHeight="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  <c r="R32" s="6"/>
      <c r="S32" s="6"/>
    </row>
    <row r="33" spans="1:19" ht="12.75" customHeight="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6"/>
      <c r="R33" s="6"/>
      <c r="S33" s="6"/>
    </row>
    <row r="34" spans="1:19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  <c r="S34" s="6"/>
    </row>
    <row r="35" spans="1:19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  <c r="S35" s="6"/>
    </row>
    <row r="36" spans="1:19" ht="12.75" customHeight="1" x14ac:dyDescent="0.2">
      <c r="A36" s="8" t="s">
        <v>1882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  <c r="S36" s="6"/>
    </row>
    <row r="37" spans="1:19" ht="12.75" customHeight="1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6"/>
      <c r="R37" s="6"/>
      <c r="S37" s="6"/>
    </row>
    <row r="38" spans="1:19" ht="12.75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6"/>
    </row>
    <row r="39" spans="1:19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  <c r="S39" s="6"/>
    </row>
    <row r="40" spans="1:19" ht="12.75" customHeight="1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6"/>
      <c r="R40" s="6"/>
      <c r="S40" s="6"/>
    </row>
    <row r="41" spans="1:19" ht="12.75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.7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.75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6"/>
      <c r="R43" s="6"/>
      <c r="S43" s="6"/>
    </row>
    <row r="44" spans="1:19" ht="12.75" customHeight="1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6"/>
      <c r="R44" s="6"/>
      <c r="S44" s="6"/>
    </row>
    <row r="45" spans="1:19" ht="12.75" customHeight="1" x14ac:dyDescent="0.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6"/>
      <c r="R45" s="6"/>
      <c r="S45" s="6"/>
    </row>
    <row r="46" spans="1:19" ht="12.75" customHeight="1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6"/>
      <c r="R46" s="6"/>
      <c r="S46" s="6"/>
    </row>
    <row r="47" spans="1:19" ht="12.75" customHeight="1" x14ac:dyDescent="0.2">
      <c r="B47" s="34"/>
      <c r="C47" s="34"/>
      <c r="D47" s="34"/>
      <c r="E47" s="35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6"/>
      <c r="R47" s="6"/>
      <c r="S47" s="6"/>
    </row>
    <row r="48" spans="1:19" ht="12.75" customHeight="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B49" s="6"/>
      <c r="C49" s="6"/>
      <c r="D49" s="6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2.75" customHeight="1" x14ac:dyDescent="0.2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6"/>
      <c r="R50" s="6"/>
      <c r="S50" s="6"/>
    </row>
    <row r="51" spans="1:19" ht="12.75" customHeight="1" x14ac:dyDescent="0.2">
      <c r="A51" s="37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6"/>
      <c r="R51" s="6"/>
      <c r="S51" s="6"/>
    </row>
    <row r="52" spans="1:19" ht="12.75" customHeight="1" x14ac:dyDescent="0.2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6"/>
      <c r="R52" s="6"/>
      <c r="S52" s="6"/>
    </row>
    <row r="53" spans="1:19" ht="12.75" customHeight="1" x14ac:dyDescent="0.2">
      <c r="A53" s="3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2.75" customHeight="1" x14ac:dyDescent="0.2">
      <c r="A54" s="3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2.75" customHeight="1" x14ac:dyDescent="0.2">
      <c r="A55" s="3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3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.75" customHeight="1" x14ac:dyDescent="0.2">
      <c r="A57" s="38"/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.75" customHeight="1" x14ac:dyDescent="0.2">
      <c r="A58" s="3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A59" s="38"/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A60" s="38"/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A61" s="38"/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A62" s="38"/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103" t="s">
        <v>30</v>
      </c>
      <c r="C69" s="103" t="s">
        <v>31</v>
      </c>
      <c r="D69" s="103" t="s">
        <v>32</v>
      </c>
      <c r="E69" s="103" t="s">
        <v>33</v>
      </c>
      <c r="F69" s="103" t="s">
        <v>26</v>
      </c>
      <c r="G69" s="103" t="s">
        <v>27</v>
      </c>
      <c r="H69" s="103" t="s">
        <v>28</v>
      </c>
      <c r="I69" s="103" t="s">
        <v>29</v>
      </c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.75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  <c r="K112" s="6"/>
      <c r="L112" s="6"/>
      <c r="M112" s="6"/>
      <c r="N112" s="6"/>
    </row>
    <row r="113" spans="2:14" ht="12.75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  <c r="K113" s="6"/>
      <c r="L113" s="6"/>
      <c r="M113" s="6"/>
      <c r="N113" s="6"/>
    </row>
    <row r="114" spans="2:14" ht="12.75" customHeight="1" x14ac:dyDescent="0.2"/>
    <row r="115" spans="2:14" ht="12.75" customHeight="1" x14ac:dyDescent="0.2"/>
    <row r="116" spans="2:14" ht="12.75" customHeight="1" x14ac:dyDescent="0.2"/>
    <row r="117" spans="2:14" ht="12.75" customHeight="1" x14ac:dyDescent="0.2"/>
    <row r="118" spans="2:14" ht="12.75" customHeight="1" x14ac:dyDescent="0.2"/>
    <row r="119" spans="2:14" ht="12.75" customHeight="1" x14ac:dyDescent="0.2"/>
    <row r="120" spans="2:14" ht="12.75" customHeight="1" x14ac:dyDescent="0.2"/>
    <row r="121" spans="2:14" ht="12.75" customHeight="1" x14ac:dyDescent="0.2"/>
    <row r="122" spans="2:14" ht="12.75" customHeight="1" x14ac:dyDescent="0.2"/>
    <row r="123" spans="2:14" ht="12.75" customHeight="1" x14ac:dyDescent="0.2"/>
    <row r="124" spans="2:14" ht="12.75" customHeight="1" x14ac:dyDescent="0.2"/>
    <row r="125" spans="2:14" ht="12.75" customHeight="1" x14ac:dyDescent="0.2"/>
    <row r="126" spans="2:14" ht="12.75" customHeight="1" x14ac:dyDescent="0.2"/>
    <row r="127" spans="2:14" ht="12.75" customHeight="1" x14ac:dyDescent="0.2"/>
    <row r="128" spans="2:14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/>
    <row r="148" spans="2:9" ht="12.75" customHeight="1" x14ac:dyDescent="0.2"/>
    <row r="149" spans="2:9" ht="12.75" customHeight="1" x14ac:dyDescent="0.2">
      <c r="B149" s="103" t="s">
        <v>30</v>
      </c>
      <c r="C149" s="103" t="s">
        <v>31</v>
      </c>
      <c r="D149" s="103" t="s">
        <v>32</v>
      </c>
      <c r="E149" s="103" t="s">
        <v>33</v>
      </c>
      <c r="F149" s="103" t="s">
        <v>26</v>
      </c>
      <c r="G149" s="103" t="s">
        <v>27</v>
      </c>
      <c r="H149" s="103" t="s">
        <v>28</v>
      </c>
      <c r="I149" s="103" t="s">
        <v>29</v>
      </c>
    </row>
    <row r="150" spans="2:9" ht="12.75" customHeight="1" x14ac:dyDescent="0.2"/>
    <row r="151" spans="2:9" ht="12.75" customHeight="1" x14ac:dyDescent="0.2"/>
    <row r="225" spans="2:9" ht="12" customHeight="1" x14ac:dyDescent="0.2">
      <c r="B225" s="103" t="s">
        <v>30</v>
      </c>
      <c r="C225" s="103" t="s">
        <v>31</v>
      </c>
      <c r="D225" s="103" t="s">
        <v>32</v>
      </c>
      <c r="E225" s="103" t="s">
        <v>33</v>
      </c>
      <c r="F225" s="103" t="s">
        <v>26</v>
      </c>
      <c r="G225" s="103" t="s">
        <v>27</v>
      </c>
      <c r="H225" s="103" t="s">
        <v>28</v>
      </c>
      <c r="I225" s="103" t="s">
        <v>29</v>
      </c>
    </row>
    <row r="282" spans="2:9" ht="12" customHeight="1" x14ac:dyDescent="0.2">
      <c r="B282" s="103" t="s">
        <v>30</v>
      </c>
      <c r="C282" s="103" t="s">
        <v>31</v>
      </c>
      <c r="D282" s="103" t="s">
        <v>32</v>
      </c>
      <c r="E282" s="103" t="s">
        <v>33</v>
      </c>
      <c r="F282" s="103" t="s">
        <v>26</v>
      </c>
      <c r="G282" s="103" t="s">
        <v>27</v>
      </c>
      <c r="H282" s="103" t="s">
        <v>28</v>
      </c>
      <c r="I282" s="103" t="s">
        <v>29</v>
      </c>
    </row>
    <row r="336" spans="2:9" ht="12" customHeight="1" x14ac:dyDescent="0.2">
      <c r="B336" s="103" t="s">
        <v>30</v>
      </c>
      <c r="C336" s="103" t="s">
        <v>31</v>
      </c>
      <c r="D336" s="103" t="s">
        <v>32</v>
      </c>
      <c r="E336" s="103" t="s">
        <v>33</v>
      </c>
      <c r="F336" s="103" t="s">
        <v>26</v>
      </c>
      <c r="G336" s="103" t="s">
        <v>27</v>
      </c>
      <c r="H336" s="103" t="s">
        <v>28</v>
      </c>
      <c r="I336" s="103" t="s">
        <v>29</v>
      </c>
    </row>
    <row r="390" spans="2:9" ht="12" customHeight="1" x14ac:dyDescent="0.2">
      <c r="B390" s="103" t="s">
        <v>30</v>
      </c>
      <c r="C390" s="103" t="s">
        <v>31</v>
      </c>
      <c r="D390" s="103" t="s">
        <v>32</v>
      </c>
      <c r="E390" s="103" t="s">
        <v>33</v>
      </c>
      <c r="F390" s="103" t="s">
        <v>26</v>
      </c>
      <c r="G390" s="103" t="s">
        <v>27</v>
      </c>
      <c r="H390" s="103" t="s">
        <v>28</v>
      </c>
      <c r="I390" s="103" t="s">
        <v>29</v>
      </c>
    </row>
    <row r="443" spans="2:9" ht="12" customHeight="1" x14ac:dyDescent="0.2">
      <c r="B443" s="103" t="s">
        <v>30</v>
      </c>
      <c r="C443" s="103" t="s">
        <v>31</v>
      </c>
      <c r="D443" s="103" t="s">
        <v>32</v>
      </c>
      <c r="E443" s="103" t="s">
        <v>33</v>
      </c>
      <c r="F443" s="103" t="s">
        <v>26</v>
      </c>
      <c r="G443" s="103" t="s">
        <v>27</v>
      </c>
      <c r="H443" s="103" t="s">
        <v>28</v>
      </c>
      <c r="I443" s="103" t="s">
        <v>29</v>
      </c>
    </row>
    <row r="496" spans="2:9" ht="12" customHeight="1" x14ac:dyDescent="0.2">
      <c r="B496" s="103" t="s">
        <v>30</v>
      </c>
      <c r="C496" s="103" t="s">
        <v>31</v>
      </c>
      <c r="D496" s="103" t="s">
        <v>32</v>
      </c>
      <c r="E496" s="103" t="s">
        <v>33</v>
      </c>
      <c r="F496" s="103" t="s">
        <v>26</v>
      </c>
      <c r="G496" s="103" t="s">
        <v>27</v>
      </c>
      <c r="H496" s="103" t="s">
        <v>28</v>
      </c>
      <c r="I496" s="103" t="s">
        <v>29</v>
      </c>
    </row>
    <row r="549" spans="2:9" ht="12" customHeight="1" x14ac:dyDescent="0.2">
      <c r="B549" s="103" t="s">
        <v>30</v>
      </c>
      <c r="C549" s="103" t="s">
        <v>31</v>
      </c>
      <c r="D549" s="103" t="s">
        <v>32</v>
      </c>
      <c r="E549" s="103" t="s">
        <v>33</v>
      </c>
      <c r="F549" s="103" t="s">
        <v>26</v>
      </c>
      <c r="G549" s="103" t="s">
        <v>27</v>
      </c>
      <c r="H549" s="103" t="s">
        <v>28</v>
      </c>
      <c r="I549" s="103" t="s">
        <v>29</v>
      </c>
    </row>
    <row r="602" spans="2:9" ht="12" customHeight="1" x14ac:dyDescent="0.2">
      <c r="B602" s="103" t="s">
        <v>30</v>
      </c>
      <c r="C602" s="103" t="s">
        <v>31</v>
      </c>
      <c r="D602" s="103" t="s">
        <v>32</v>
      </c>
      <c r="E602" s="103" t="s">
        <v>33</v>
      </c>
      <c r="F602" s="103" t="s">
        <v>26</v>
      </c>
      <c r="G602" s="103" t="s">
        <v>27</v>
      </c>
      <c r="H602" s="103" t="s">
        <v>28</v>
      </c>
      <c r="I602" s="103" t="s">
        <v>29</v>
      </c>
    </row>
    <row r="654" spans="2:9" ht="12" customHeight="1" x14ac:dyDescent="0.2">
      <c r="B654" s="103" t="s">
        <v>30</v>
      </c>
      <c r="C654" s="103" t="s">
        <v>31</v>
      </c>
      <c r="D654" s="103" t="s">
        <v>32</v>
      </c>
      <c r="E654" s="103" t="s">
        <v>33</v>
      </c>
      <c r="F654" s="103" t="s">
        <v>26</v>
      </c>
      <c r="G654" s="103" t="s">
        <v>27</v>
      </c>
      <c r="H654" s="103" t="s">
        <v>28</v>
      </c>
      <c r="I654" s="103" t="s">
        <v>29</v>
      </c>
    </row>
    <row r="708" spans="2:9" ht="12" customHeight="1" x14ac:dyDescent="0.2">
      <c r="B708" s="103" t="s">
        <v>30</v>
      </c>
      <c r="C708" s="103" t="s">
        <v>31</v>
      </c>
      <c r="D708" s="103" t="s">
        <v>32</v>
      </c>
      <c r="E708" s="103" t="s">
        <v>33</v>
      </c>
      <c r="F708" s="103" t="s">
        <v>26</v>
      </c>
      <c r="G708" s="103" t="s">
        <v>27</v>
      </c>
      <c r="H708" s="103" t="s">
        <v>28</v>
      </c>
      <c r="I708" s="103" t="s">
        <v>29</v>
      </c>
    </row>
    <row r="764" spans="2:9" ht="12" customHeight="1" x14ac:dyDescent="0.2">
      <c r="B764" s="103" t="s">
        <v>30</v>
      </c>
      <c r="C764" s="103" t="s">
        <v>31</v>
      </c>
      <c r="D764" s="103" t="s">
        <v>32</v>
      </c>
      <c r="E764" s="103" t="s">
        <v>33</v>
      </c>
      <c r="F764" s="103" t="s">
        <v>26</v>
      </c>
      <c r="G764" s="103" t="s">
        <v>27</v>
      </c>
      <c r="H764" s="103" t="s">
        <v>28</v>
      </c>
      <c r="I764" s="103" t="s">
        <v>29</v>
      </c>
    </row>
    <row r="817" spans="2:9" ht="12" customHeight="1" x14ac:dyDescent="0.2">
      <c r="B817" s="103" t="s">
        <v>30</v>
      </c>
      <c r="C817" s="103" t="s">
        <v>31</v>
      </c>
      <c r="D817" s="103" t="s">
        <v>32</v>
      </c>
      <c r="E817" s="103" t="s">
        <v>33</v>
      </c>
      <c r="F817" s="103" t="s">
        <v>26</v>
      </c>
      <c r="G817" s="103" t="s">
        <v>27</v>
      </c>
      <c r="H817" s="103" t="s">
        <v>28</v>
      </c>
      <c r="I817" s="103" t="s">
        <v>29</v>
      </c>
    </row>
    <row r="870" spans="2:9" ht="12" customHeight="1" x14ac:dyDescent="0.2">
      <c r="B870" s="103" t="s">
        <v>30</v>
      </c>
      <c r="C870" s="103" t="s">
        <v>31</v>
      </c>
      <c r="D870" s="103" t="s">
        <v>32</v>
      </c>
      <c r="E870" s="103" t="s">
        <v>33</v>
      </c>
      <c r="F870" s="103" t="s">
        <v>26</v>
      </c>
      <c r="G870" s="103" t="s">
        <v>27</v>
      </c>
      <c r="H870" s="103" t="s">
        <v>28</v>
      </c>
      <c r="I870" s="103" t="s">
        <v>29</v>
      </c>
    </row>
    <row r="930" spans="2:9" ht="12" customHeight="1" x14ac:dyDescent="0.2">
      <c r="B930" s="103" t="s">
        <v>30</v>
      </c>
      <c r="C930" s="103" t="s">
        <v>31</v>
      </c>
      <c r="D930" s="103" t="s">
        <v>32</v>
      </c>
      <c r="E930" s="103" t="s">
        <v>33</v>
      </c>
      <c r="F930" s="103" t="s">
        <v>26</v>
      </c>
      <c r="G930" s="103" t="s">
        <v>27</v>
      </c>
      <c r="H930" s="103" t="s">
        <v>28</v>
      </c>
      <c r="I930" s="103" t="s">
        <v>29</v>
      </c>
    </row>
    <row r="1008" spans="2:9" ht="12" customHeight="1" x14ac:dyDescent="0.2">
      <c r="B1008" s="103" t="s">
        <v>30</v>
      </c>
      <c r="C1008" s="103" t="s">
        <v>31</v>
      </c>
      <c r="D1008" s="103" t="s">
        <v>32</v>
      </c>
      <c r="E1008" s="103" t="s">
        <v>33</v>
      </c>
      <c r="F1008" s="103" t="s">
        <v>26</v>
      </c>
      <c r="G1008" s="103" t="s">
        <v>27</v>
      </c>
      <c r="H1008" s="103" t="s">
        <v>28</v>
      </c>
      <c r="I1008" s="103" t="s">
        <v>29</v>
      </c>
    </row>
    <row r="1046" spans="2:9" ht="12" customHeight="1" x14ac:dyDescent="0.2">
      <c r="B1046" s="103" t="s">
        <v>30</v>
      </c>
      <c r="C1046" s="103" t="s">
        <v>31</v>
      </c>
      <c r="D1046" s="103" t="s">
        <v>32</v>
      </c>
      <c r="E1046" s="103" t="s">
        <v>33</v>
      </c>
      <c r="F1046" s="103" t="s">
        <v>26</v>
      </c>
      <c r="G1046" s="103" t="s">
        <v>27</v>
      </c>
      <c r="H1046" s="103" t="s">
        <v>28</v>
      </c>
      <c r="I1046" s="103" t="s">
        <v>29</v>
      </c>
    </row>
    <row r="1084" spans="2:9" ht="12" customHeight="1" x14ac:dyDescent="0.2">
      <c r="B1084" s="103" t="s">
        <v>30</v>
      </c>
      <c r="C1084" s="103" t="s">
        <v>31</v>
      </c>
      <c r="D1084" s="103" t="s">
        <v>32</v>
      </c>
      <c r="E1084" s="103" t="s">
        <v>33</v>
      </c>
      <c r="F1084" s="103" t="s">
        <v>26</v>
      </c>
      <c r="G1084" s="103" t="s">
        <v>27</v>
      </c>
      <c r="H1084" s="103" t="s">
        <v>28</v>
      </c>
      <c r="I1084" s="103" t="s">
        <v>29</v>
      </c>
    </row>
    <row r="1123" spans="2:9" ht="12" customHeight="1" x14ac:dyDescent="0.2">
      <c r="B1123" s="103" t="s">
        <v>30</v>
      </c>
      <c r="C1123" s="103" t="s">
        <v>31</v>
      </c>
      <c r="D1123" s="103" t="s">
        <v>32</v>
      </c>
      <c r="E1123" s="103" t="s">
        <v>33</v>
      </c>
      <c r="F1123" s="103" t="s">
        <v>26</v>
      </c>
      <c r="G1123" s="103" t="s">
        <v>27</v>
      </c>
      <c r="H1123" s="103" t="s">
        <v>28</v>
      </c>
      <c r="I1123" s="103" t="s">
        <v>29</v>
      </c>
    </row>
    <row r="1162" spans="2:9" ht="12" customHeight="1" x14ac:dyDescent="0.2">
      <c r="B1162" s="103" t="s">
        <v>30</v>
      </c>
      <c r="C1162" s="103" t="s">
        <v>31</v>
      </c>
      <c r="D1162" s="103" t="s">
        <v>32</v>
      </c>
      <c r="E1162" s="103" t="s">
        <v>33</v>
      </c>
      <c r="F1162" s="103" t="s">
        <v>26</v>
      </c>
      <c r="G1162" s="103" t="s">
        <v>27</v>
      </c>
      <c r="H1162" s="103" t="s">
        <v>28</v>
      </c>
      <c r="I1162" s="103" t="s">
        <v>29</v>
      </c>
    </row>
    <row r="1212" spans="2:9" ht="12" customHeight="1" x14ac:dyDescent="0.2">
      <c r="B1212" s="103" t="s">
        <v>30</v>
      </c>
      <c r="C1212" s="103" t="s">
        <v>31</v>
      </c>
      <c r="D1212" s="103" t="s">
        <v>32</v>
      </c>
      <c r="E1212" s="103" t="s">
        <v>33</v>
      </c>
      <c r="F1212" s="103" t="s">
        <v>26</v>
      </c>
      <c r="G1212" s="103" t="s">
        <v>27</v>
      </c>
      <c r="H1212" s="103" t="s">
        <v>28</v>
      </c>
      <c r="I1212" s="103" t="s">
        <v>29</v>
      </c>
    </row>
    <row r="1273" spans="2:9" ht="12" customHeight="1" x14ac:dyDescent="0.2">
      <c r="B1273" s="103" t="s">
        <v>30</v>
      </c>
      <c r="C1273" s="103" t="s">
        <v>31</v>
      </c>
      <c r="D1273" s="103" t="s">
        <v>32</v>
      </c>
      <c r="E1273" s="103" t="s">
        <v>33</v>
      </c>
      <c r="F1273" s="103" t="s">
        <v>26</v>
      </c>
      <c r="G1273" s="103" t="s">
        <v>27</v>
      </c>
      <c r="H1273" s="103" t="s">
        <v>28</v>
      </c>
      <c r="I1273" s="103" t="s">
        <v>29</v>
      </c>
    </row>
    <row r="1337" spans="2:9" ht="12" customHeight="1" x14ac:dyDescent="0.2">
      <c r="B1337" s="103" t="s">
        <v>30</v>
      </c>
      <c r="C1337" s="103" t="s">
        <v>31</v>
      </c>
      <c r="D1337" s="103" t="s">
        <v>32</v>
      </c>
      <c r="E1337" s="103" t="s">
        <v>33</v>
      </c>
      <c r="F1337" s="103" t="s">
        <v>26</v>
      </c>
      <c r="G1337" s="103" t="s">
        <v>27</v>
      </c>
      <c r="H1337" s="103" t="s">
        <v>28</v>
      </c>
      <c r="I1337" s="103" t="s">
        <v>29</v>
      </c>
    </row>
    <row r="1418" spans="2:9" ht="12" customHeight="1" x14ac:dyDescent="0.2">
      <c r="B1418" s="103" t="s">
        <v>30</v>
      </c>
      <c r="C1418" s="103" t="s">
        <v>31</v>
      </c>
      <c r="D1418" s="103" t="s">
        <v>32</v>
      </c>
      <c r="E1418" s="103" t="s">
        <v>33</v>
      </c>
      <c r="F1418" s="103" t="s">
        <v>26</v>
      </c>
      <c r="G1418" s="103" t="s">
        <v>27</v>
      </c>
      <c r="H1418" s="103" t="s">
        <v>28</v>
      </c>
      <c r="I1418" s="103" t="s">
        <v>29</v>
      </c>
    </row>
    <row r="1492" spans="2:9" ht="12" customHeight="1" x14ac:dyDescent="0.2">
      <c r="B1492" s="103" t="s">
        <v>30</v>
      </c>
      <c r="C1492" s="103" t="s">
        <v>31</v>
      </c>
      <c r="D1492" s="103" t="s">
        <v>32</v>
      </c>
      <c r="E1492" s="103" t="s">
        <v>33</v>
      </c>
      <c r="F1492" s="103" t="s">
        <v>26</v>
      </c>
      <c r="G1492" s="103" t="s">
        <v>27</v>
      </c>
      <c r="H1492" s="103" t="s">
        <v>28</v>
      </c>
      <c r="I1492" s="103" t="s">
        <v>29</v>
      </c>
    </row>
    <row r="1564" spans="2:9" ht="12" customHeight="1" x14ac:dyDescent="0.2">
      <c r="B1564" s="103" t="s">
        <v>30</v>
      </c>
      <c r="C1564" s="103" t="s">
        <v>31</v>
      </c>
      <c r="D1564" s="103" t="s">
        <v>32</v>
      </c>
      <c r="E1564" s="103" t="s">
        <v>33</v>
      </c>
      <c r="F1564" s="103" t="s">
        <v>26</v>
      </c>
      <c r="G1564" s="103" t="s">
        <v>27</v>
      </c>
      <c r="H1564" s="103" t="s">
        <v>28</v>
      </c>
      <c r="I1564" s="103" t="s">
        <v>29</v>
      </c>
    </row>
    <row r="1612" spans="2:9" ht="12" customHeight="1" x14ac:dyDescent="0.2">
      <c r="B1612" s="103" t="s">
        <v>30</v>
      </c>
      <c r="C1612" s="103" t="s">
        <v>31</v>
      </c>
      <c r="D1612" s="103" t="s">
        <v>32</v>
      </c>
      <c r="E1612" s="103" t="s">
        <v>33</v>
      </c>
      <c r="F1612" s="103" t="s">
        <v>26</v>
      </c>
      <c r="G1612" s="103" t="s">
        <v>27</v>
      </c>
      <c r="H1612" s="103" t="s">
        <v>28</v>
      </c>
      <c r="I1612" s="103" t="s">
        <v>29</v>
      </c>
    </row>
    <row r="1693" spans="2:9" ht="12" customHeight="1" x14ac:dyDescent="0.2">
      <c r="B1693" s="103" t="s">
        <v>30</v>
      </c>
      <c r="C1693" s="103" t="s">
        <v>31</v>
      </c>
      <c r="D1693" s="103" t="s">
        <v>32</v>
      </c>
      <c r="E1693" s="103" t="s">
        <v>33</v>
      </c>
      <c r="F1693" s="103" t="s">
        <v>26</v>
      </c>
      <c r="G1693" s="103" t="s">
        <v>27</v>
      </c>
      <c r="H1693" s="103" t="s">
        <v>28</v>
      </c>
      <c r="I1693" s="103" t="s">
        <v>29</v>
      </c>
    </row>
  </sheetData>
  <mergeCells count="1">
    <mergeCell ref="A3:P3"/>
  </mergeCells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1712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6.28515625" style="31" customWidth="1"/>
    <col min="2" max="4" width="4.7109375" style="7" customWidth="1"/>
    <col min="5" max="5" width="4.7109375" style="2" customWidth="1"/>
    <col min="6" max="9" width="4.7109375" style="7" customWidth="1"/>
    <col min="10" max="10" width="7.140625" style="7" bestFit="1" customWidth="1"/>
    <col min="11" max="16" width="5" style="7" customWidth="1"/>
    <col min="17" max="17" width="12.7109375" style="7" customWidth="1"/>
    <col min="18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6"/>
      <c r="R1" s="6"/>
      <c r="S1" s="6"/>
    </row>
    <row r="2" spans="1:19" s="45" customFormat="1" ht="13.5" customHeight="1" x14ac:dyDescent="0.2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97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98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ht="12.75" customHeight="1" x14ac:dyDescent="0.2">
      <c r="A5" s="13"/>
      <c r="B5" s="31"/>
      <c r="C5" s="31"/>
      <c r="D5" s="31"/>
      <c r="E5" s="4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s="45" customFormat="1" ht="12.75" customHeight="1" x14ac:dyDescent="0.2">
      <c r="A7" s="121" t="s">
        <v>85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56"/>
      <c r="R7" s="56"/>
      <c r="S7" s="56"/>
    </row>
    <row r="8" spans="1:19" ht="12.75" customHeight="1" x14ac:dyDescent="0.2">
      <c r="A8" s="23" t="s">
        <v>86</v>
      </c>
      <c r="B8" s="42"/>
      <c r="C8" s="42"/>
      <c r="D8" s="42"/>
      <c r="E8" s="76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Q8" s="6"/>
      <c r="R8" s="6"/>
      <c r="S8" s="6"/>
    </row>
    <row r="9" spans="1:19" ht="12.75" customHeight="1" x14ac:dyDescent="0.2">
      <c r="A9" s="20" t="s">
        <v>87</v>
      </c>
      <c r="B9" s="42">
        <f>data!E517</f>
        <v>1051.6666666666667</v>
      </c>
      <c r="C9" s="42">
        <f>data!F517</f>
        <v>1115</v>
      </c>
      <c r="D9" s="42">
        <f>data!G517</f>
        <v>1165</v>
      </c>
      <c r="E9" s="42">
        <f>data!H517</f>
        <v>1211.675</v>
      </c>
      <c r="F9" s="42">
        <f>data!I517</f>
        <v>1234.933</v>
      </c>
      <c r="G9" s="42">
        <f>data!J517</f>
        <v>1234.932</v>
      </c>
      <c r="H9" s="42">
        <f>data!K517</f>
        <v>1225.9839999999999</v>
      </c>
      <c r="I9" s="42">
        <f>data!L517</f>
        <v>1213.3430000000001</v>
      </c>
      <c r="J9" s="42">
        <f>data!O517</f>
        <v>1057.9166666666667</v>
      </c>
      <c r="K9" s="42">
        <f>data!P517</f>
        <v>1135.8354166666668</v>
      </c>
      <c r="L9" s="42">
        <f>data!Q517</f>
        <v>1227.298</v>
      </c>
      <c r="M9" s="42">
        <f>data!R517</f>
        <v>1170.93</v>
      </c>
      <c r="N9" s="42">
        <f>data!S517</f>
        <v>1139.6950000000002</v>
      </c>
      <c r="O9" s="42">
        <f>data!T517</f>
        <v>1165.16075</v>
      </c>
      <c r="P9" s="42">
        <f>data!U517</f>
        <v>1174.98</v>
      </c>
      <c r="Q9" s="33"/>
      <c r="R9" s="6"/>
      <c r="S9" s="6"/>
    </row>
    <row r="10" spans="1:19" ht="12.75" customHeight="1" x14ac:dyDescent="0.2">
      <c r="A10" s="49" t="s">
        <v>39</v>
      </c>
      <c r="B10" s="21">
        <f>data!E518</f>
        <v>0.63795853269539293</v>
      </c>
      <c r="C10" s="21">
        <f>data!F518</f>
        <v>6.0221870047543424</v>
      </c>
      <c r="D10" s="21">
        <f>data!G518</f>
        <v>4.4843049327354167</v>
      </c>
      <c r="E10" s="21">
        <f>data!H518</f>
        <v>4.0064377682403451</v>
      </c>
      <c r="F10" s="21">
        <f>data!I518</f>
        <v>1.9194916128499884</v>
      </c>
      <c r="G10" s="21">
        <f>data!J518</f>
        <v>-8.0976052951875488E-5</v>
      </c>
      <c r="H10" s="21">
        <f>data!K518</f>
        <v>-0.7245743085449341</v>
      </c>
      <c r="I10" s="21">
        <f>data!L518</f>
        <v>-1.0310901284192875</v>
      </c>
      <c r="J10" s="21">
        <f>data!O518</f>
        <v>-2.9063097514340441</v>
      </c>
      <c r="K10" s="21">
        <f>data!P518</f>
        <v>7.3653012997243028</v>
      </c>
      <c r="L10" s="21">
        <f>data!Q518</f>
        <v>8.0524503806852721</v>
      </c>
      <c r="M10" s="21">
        <f>data!R518</f>
        <v>-4.5928535693857464</v>
      </c>
      <c r="N10" s="21">
        <f>data!S518</f>
        <v>-2.6675377691236846</v>
      </c>
      <c r="O10" s="21">
        <f>data!T518</f>
        <v>2.2344355288037354</v>
      </c>
      <c r="P10" s="21">
        <f>data!U518</f>
        <v>0.84273779390526826</v>
      </c>
      <c r="Q10" s="6"/>
      <c r="R10" s="6"/>
      <c r="S10" s="6"/>
    </row>
    <row r="11" spans="1:19" ht="12.75" customHeight="1" x14ac:dyDescent="0.2">
      <c r="A11" s="20" t="s">
        <v>1897</v>
      </c>
      <c r="B11" s="42">
        <f>data!E519</f>
        <v>1009.6463189798123</v>
      </c>
      <c r="C11" s="42">
        <f>data!F519</f>
        <v>1045.2444301172004</v>
      </c>
      <c r="D11" s="42">
        <f>data!G519</f>
        <v>1081.4603302088949</v>
      </c>
      <c r="E11" s="42">
        <f>data!H519</f>
        <v>1119.2335978494145</v>
      </c>
      <c r="F11" s="42">
        <f>data!I519</f>
        <v>1146.4932173697346</v>
      </c>
      <c r="G11" s="42">
        <f>data!J519</f>
        <v>1145.3486055084736</v>
      </c>
      <c r="H11" s="42">
        <f>data!K519</f>
        <v>1133.3840271310914</v>
      </c>
      <c r="I11" s="42">
        <f>data!L519</f>
        <v>1120.5789625362856</v>
      </c>
      <c r="J11" s="42">
        <f>data!O519</f>
        <v>1058.0689755103087</v>
      </c>
      <c r="K11" s="42">
        <f>data!P519</f>
        <v>1063.8961692888306</v>
      </c>
      <c r="L11" s="42">
        <f>data!Q519</f>
        <v>1136.4512031363963</v>
      </c>
      <c r="M11" s="42">
        <f>data!R519</f>
        <v>1067.2343059947086</v>
      </c>
      <c r="N11" s="42">
        <f>data!S519</f>
        <v>1020.9872555364026</v>
      </c>
      <c r="O11" s="42">
        <f>data!T519</f>
        <v>1031.8828977480107</v>
      </c>
      <c r="P11" s="42">
        <f>data!U519</f>
        <v>1043.9322742268462</v>
      </c>
      <c r="Q11" s="6"/>
      <c r="R11" s="6"/>
      <c r="S11" s="6"/>
    </row>
    <row r="12" spans="1:19" ht="6" customHeight="1" x14ac:dyDescent="0.2">
      <c r="A12" s="57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6"/>
      <c r="R12" s="6"/>
      <c r="S12" s="6"/>
    </row>
    <row r="13" spans="1:19" ht="12.75" customHeight="1" x14ac:dyDescent="0.2">
      <c r="A13" s="23" t="s">
        <v>88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6"/>
      <c r="R13" s="6"/>
      <c r="S13" s="6"/>
    </row>
    <row r="14" spans="1:19" ht="12.75" customHeight="1" x14ac:dyDescent="0.2">
      <c r="A14" s="20" t="s">
        <v>87</v>
      </c>
      <c r="B14" s="42">
        <f>data!E522</f>
        <v>961.66666666666663</v>
      </c>
      <c r="C14" s="42">
        <f>data!F522</f>
        <v>1025</v>
      </c>
      <c r="D14" s="42">
        <f>data!G522</f>
        <v>1075</v>
      </c>
      <c r="E14" s="42">
        <f>data!H522</f>
        <v>1121.671</v>
      </c>
      <c r="F14" s="42">
        <f>data!I522</f>
        <v>1144.9459999999999</v>
      </c>
      <c r="G14" s="42">
        <f>data!J522</f>
        <v>1144.9010000000001</v>
      </c>
      <c r="H14" s="42">
        <f>data!K522</f>
        <v>1135.99</v>
      </c>
      <c r="I14" s="42">
        <f>data!L522</f>
        <v>1126.3240000000001</v>
      </c>
      <c r="J14" s="42">
        <f>data!O522</f>
        <v>969.58333333333337</v>
      </c>
      <c r="K14" s="42">
        <f>data!P522</f>
        <v>1045.8344166666666</v>
      </c>
      <c r="L14" s="42">
        <f>data!Q522</f>
        <v>1138.04025</v>
      </c>
      <c r="M14" s="42">
        <f>data!R522</f>
        <v>1086.86025</v>
      </c>
      <c r="N14" s="42">
        <f>data!S522</f>
        <v>1058.8097499999999</v>
      </c>
      <c r="O14" s="42">
        <f>data!T522</f>
        <v>1084.97425</v>
      </c>
      <c r="P14" s="42">
        <f>data!U522</f>
        <v>1094.0967499999999</v>
      </c>
      <c r="Q14" s="33"/>
      <c r="R14" s="6"/>
      <c r="S14" s="6"/>
    </row>
    <row r="15" spans="1:19" ht="12.75" customHeight="1" x14ac:dyDescent="0.2">
      <c r="A15" s="49" t="s">
        <v>39</v>
      </c>
      <c r="B15" s="21">
        <f>data!E523</f>
        <v>0.69808027923210503</v>
      </c>
      <c r="C15" s="21">
        <f>data!F523</f>
        <v>6.585788561525141</v>
      </c>
      <c r="D15" s="21">
        <f>data!G523</f>
        <v>4.8780487804878092</v>
      </c>
      <c r="E15" s="21">
        <f>data!H523</f>
        <v>4.3414883720930275</v>
      </c>
      <c r="F15" s="21">
        <f>data!I523</f>
        <v>2.0750291306452562</v>
      </c>
      <c r="G15" s="21">
        <f>data!J523</f>
        <v>-3.93031636425345E-3</v>
      </c>
      <c r="H15" s="21">
        <f>data!K523</f>
        <v>-0.77832057094893159</v>
      </c>
      <c r="I15" s="21">
        <f>data!L523</f>
        <v>-0.85088777189940012</v>
      </c>
      <c r="J15" s="21">
        <f>data!O523</f>
        <v>-3.4840315221899676</v>
      </c>
      <c r="K15" s="21">
        <f>data!P523</f>
        <v>7.8643145681134285</v>
      </c>
      <c r="L15" s="21">
        <f>data!Q523</f>
        <v>8.8164848912905658</v>
      </c>
      <c r="M15" s="21">
        <f>data!R523</f>
        <v>-4.4972047341910848</v>
      </c>
      <c r="N15" s="21">
        <f>data!S523</f>
        <v>-2.5808745880622652</v>
      </c>
      <c r="O15" s="21">
        <f>data!T523</f>
        <v>2.4711238255975765</v>
      </c>
      <c r="P15" s="21">
        <f>data!U523</f>
        <v>0.84080336468814743</v>
      </c>
      <c r="Q15" s="6"/>
      <c r="R15" s="6"/>
      <c r="S15" s="6"/>
    </row>
    <row r="16" spans="1:19" ht="12.75" customHeight="1" x14ac:dyDescent="0.2">
      <c r="A16" s="20" t="s">
        <v>1897</v>
      </c>
      <c r="B16" s="42">
        <f>data!E524</f>
        <v>923.24235507345747</v>
      </c>
      <c r="C16" s="42">
        <f>data!F524</f>
        <v>960.87492454720223</v>
      </c>
      <c r="D16" s="42">
        <f>data!G524</f>
        <v>997.91403860477442</v>
      </c>
      <c r="E16" s="42">
        <f>data!H524</f>
        <v>1036.0962047854011</v>
      </c>
      <c r="F16" s="42">
        <f>data!I524</f>
        <v>1062.9506404433341</v>
      </c>
      <c r="G16" s="42">
        <f>data!J524</f>
        <v>1061.8485582973451</v>
      </c>
      <c r="H16" s="42">
        <f>data!K524</f>
        <v>1050.1873768178448</v>
      </c>
      <c r="I16" s="42">
        <f>data!L524</f>
        <v>1040.2128494578362</v>
      </c>
      <c r="J16" s="42">
        <f>data!O524</f>
        <v>969.71588970363143</v>
      </c>
      <c r="K16" s="42">
        <f>data!P524</f>
        <v>979.53188075270873</v>
      </c>
      <c r="L16" s="42">
        <f>data!Q524</f>
        <v>1053.7998562540902</v>
      </c>
      <c r="M16" s="42">
        <f>data!R524</f>
        <v>990.61200304653266</v>
      </c>
      <c r="N16" s="42">
        <f>data!S524</f>
        <v>948.52381864590609</v>
      </c>
      <c r="O16" s="42">
        <f>data!T524</f>
        <v>960.86712312406053</v>
      </c>
      <c r="P16" s="42">
        <f>data!U524</f>
        <v>972.07048623426772</v>
      </c>
      <c r="Q16" s="6"/>
      <c r="R16" s="6"/>
      <c r="S16" s="6"/>
    </row>
    <row r="17" spans="1:19" ht="6" customHeight="1" x14ac:dyDescent="0.2">
      <c r="A17" s="57"/>
      <c r="B17" s="21"/>
      <c r="C17" s="21"/>
      <c r="D17" s="21"/>
      <c r="E17" s="6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57"/>
      <c r="Q17" s="6"/>
      <c r="R17" s="6"/>
      <c r="S17" s="6"/>
    </row>
    <row r="18" spans="1:19" ht="12.75" customHeight="1" x14ac:dyDescent="0.2">
      <c r="A18" s="23" t="s">
        <v>89</v>
      </c>
      <c r="B18" s="42"/>
      <c r="C18" s="42"/>
      <c r="D18" s="42"/>
      <c r="E18" s="76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6"/>
      <c r="R18" s="6"/>
      <c r="S18" s="6"/>
    </row>
    <row r="19" spans="1:19" ht="12.75" customHeight="1" x14ac:dyDescent="0.2">
      <c r="A19" s="20" t="s">
        <v>87</v>
      </c>
      <c r="B19" s="42">
        <f>data!E527</f>
        <v>1066.6666666666667</v>
      </c>
      <c r="C19" s="42">
        <f>data!F527</f>
        <v>1130</v>
      </c>
      <c r="D19" s="42">
        <f>data!G527</f>
        <v>1180</v>
      </c>
      <c r="E19" s="42">
        <f>data!H527</f>
        <v>1226.671</v>
      </c>
      <c r="F19" s="42">
        <f>data!I527</f>
        <v>1249.9459999999999</v>
      </c>
      <c r="G19" s="42">
        <f>data!J527</f>
        <v>1249.9010000000001</v>
      </c>
      <c r="H19" s="42">
        <f>data!K527</f>
        <v>1240.99</v>
      </c>
      <c r="I19" s="42">
        <f>data!L527</f>
        <v>1231.3240000000001</v>
      </c>
      <c r="J19" s="42">
        <f>data!O527</f>
        <v>1073.3333333333333</v>
      </c>
      <c r="K19" s="42">
        <f>data!P527</f>
        <v>1150.8344166666668</v>
      </c>
      <c r="L19" s="42">
        <f>data!Q527</f>
        <v>1243.04025</v>
      </c>
      <c r="M19" s="42">
        <f>data!R527</f>
        <v>1191.86025</v>
      </c>
      <c r="N19" s="42">
        <f>data!S527</f>
        <v>1163.8097499999999</v>
      </c>
      <c r="O19" s="42">
        <f>data!T527</f>
        <v>1189.97425</v>
      </c>
      <c r="P19" s="42">
        <f>data!U527</f>
        <v>1199.0967499999999</v>
      </c>
      <c r="Q19" s="33"/>
      <c r="R19" s="6"/>
      <c r="S19" s="6"/>
    </row>
    <row r="20" spans="1:19" ht="12.75" customHeight="1" x14ac:dyDescent="0.2">
      <c r="A20" s="49" t="s">
        <v>39</v>
      </c>
      <c r="B20" s="21">
        <f>data!E528</f>
        <v>0.62893081761006275</v>
      </c>
      <c r="C20" s="21">
        <f>data!F528</f>
        <v>5.9374999999999956</v>
      </c>
      <c r="D20" s="21">
        <f>data!G528</f>
        <v>4.4247787610619538</v>
      </c>
      <c r="E20" s="21">
        <f>data!H528</f>
        <v>3.9551694915254343</v>
      </c>
      <c r="F20" s="21">
        <f>data!I528</f>
        <v>1.8974117754475106</v>
      </c>
      <c r="G20" s="21">
        <f>data!J528</f>
        <v>-3.600155526706228E-3</v>
      </c>
      <c r="H20" s="21">
        <f>data!K528</f>
        <v>-0.71293646456800364</v>
      </c>
      <c r="I20" s="21">
        <f>data!L528</f>
        <v>-0.77889426989741217</v>
      </c>
      <c r="J20" s="21">
        <f>data!O528</f>
        <v>-3.6288814066591901</v>
      </c>
      <c r="K20" s="21">
        <f>data!P528</f>
        <v>7.2205978260869719</v>
      </c>
      <c r="L20" s="21">
        <f>data!Q528</f>
        <v>8.0120851443079566</v>
      </c>
      <c r="M20" s="21">
        <f>data!R528</f>
        <v>-4.1173244390115382</v>
      </c>
      <c r="N20" s="21">
        <f>data!S528</f>
        <v>-2.3535057906327594</v>
      </c>
      <c r="O20" s="21">
        <f>data!T528</f>
        <v>2.2481767316350432</v>
      </c>
      <c r="P20" s="21">
        <f>data!U528</f>
        <v>0.76661322713496016</v>
      </c>
      <c r="Q20" s="6"/>
      <c r="R20" s="6"/>
      <c r="S20" s="6"/>
    </row>
    <row r="21" spans="1:19" ht="12.75" customHeight="1" x14ac:dyDescent="0.2">
      <c r="A21" s="20" t="s">
        <v>1897</v>
      </c>
      <c r="B21" s="42">
        <f>data!E529</f>
        <v>1024.0469796308714</v>
      </c>
      <c r="C21" s="42">
        <f>data!F529</f>
        <v>1059.3060143788668</v>
      </c>
      <c r="D21" s="42">
        <f>data!G529</f>
        <v>1095.3847121429151</v>
      </c>
      <c r="E21" s="42">
        <f>data!H529</f>
        <v>1133.0855193905456</v>
      </c>
      <c r="F21" s="42">
        <f>data!I529</f>
        <v>1160.4310606959486</v>
      </c>
      <c r="G21" s="42">
        <f>data!J529</f>
        <v>1159.231736948793</v>
      </c>
      <c r="H21" s="42">
        <f>data!K529</f>
        <v>1147.2566067986313</v>
      </c>
      <c r="I21" s="42">
        <f>data!L529</f>
        <v>1137.1852563257291</v>
      </c>
      <c r="J21" s="42">
        <f>data!O529</f>
        <v>1073.4575147737803</v>
      </c>
      <c r="K21" s="42">
        <f>data!P529</f>
        <v>1077.9558063857996</v>
      </c>
      <c r="L21" s="42">
        <f>data!Q529</f>
        <v>1151.0261651922756</v>
      </c>
      <c r="M21" s="42">
        <f>data!R529</f>
        <v>1086.3074159559997</v>
      </c>
      <c r="N21" s="42">
        <f>data!S529</f>
        <v>1042.5867986791645</v>
      </c>
      <c r="O21" s="42">
        <f>data!T529</f>
        <v>1053.8584476070657</v>
      </c>
      <c r="P21" s="42">
        <f>data!U529</f>
        <v>1065.3596200366821</v>
      </c>
      <c r="Q21" s="6"/>
      <c r="R21" s="6"/>
      <c r="S21" s="6"/>
    </row>
    <row r="22" spans="1:19" ht="6" customHeight="1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6"/>
      <c r="R22" s="6"/>
      <c r="S22" s="6"/>
    </row>
    <row r="23" spans="1:19" ht="12.75" customHeight="1" x14ac:dyDescent="0.2">
      <c r="A23" s="23" t="s">
        <v>137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6"/>
      <c r="R23" s="6"/>
      <c r="S23" s="6"/>
    </row>
    <row r="24" spans="1:19" ht="12.75" customHeight="1" x14ac:dyDescent="0.2">
      <c r="A24" s="20" t="s">
        <v>90</v>
      </c>
      <c r="B24" s="42">
        <f>data!E532</f>
        <v>864.63788079470203</v>
      </c>
      <c r="C24" s="42">
        <f>data!F532</f>
        <v>901.69400308118702</v>
      </c>
      <c r="D24" s="42">
        <f>data!G532</f>
        <v>930.99541952982702</v>
      </c>
      <c r="E24" s="42">
        <f>data!H532</f>
        <v>930.94896759631399</v>
      </c>
      <c r="F24" s="42">
        <f>data!I532</f>
        <v>926.21421960338205</v>
      </c>
      <c r="G24" s="42">
        <f>data!J532</f>
        <v>927.314248470091</v>
      </c>
      <c r="H24" s="42">
        <f>data!K532</f>
        <v>922.73236062783099</v>
      </c>
      <c r="I24" s="42">
        <f>data!L532</f>
        <v>915.923440340056</v>
      </c>
      <c r="J24" s="42">
        <f>data!O532</f>
        <v>854.68609484482795</v>
      </c>
      <c r="K24" s="42">
        <f>data!P532</f>
        <v>907.06906775050754</v>
      </c>
      <c r="L24" s="42">
        <f>data!Q532</f>
        <v>923.04606726034001</v>
      </c>
      <c r="M24" s="42">
        <f>data!R532</f>
        <v>914.42652253653341</v>
      </c>
      <c r="N24" s="42">
        <f>data!S532</f>
        <v>923.44438171061097</v>
      </c>
      <c r="O24" s="42">
        <f>data!T532</f>
        <v>942.60177417086993</v>
      </c>
      <c r="P24" s="42">
        <f>data!U532</f>
        <v>947.84945603257495</v>
      </c>
      <c r="Q24" s="6"/>
      <c r="R24" s="6"/>
      <c r="S24" s="6"/>
    </row>
    <row r="25" spans="1:19" ht="12.75" customHeight="1" x14ac:dyDescent="0.2">
      <c r="A25" s="49" t="s">
        <v>39</v>
      </c>
      <c r="B25" s="21">
        <f>data!E533</f>
        <v>1.3239421604201551</v>
      </c>
      <c r="C25" s="21">
        <f>data!F533</f>
        <v>4.2857389329769013</v>
      </c>
      <c r="D25" s="21">
        <f>data!G533</f>
        <v>3.2495964649331022</v>
      </c>
      <c r="E25" s="21">
        <f>data!H533</f>
        <v>-4.9894910907788415E-3</v>
      </c>
      <c r="F25" s="21">
        <f>data!I533</f>
        <v>-0.508593720787609</v>
      </c>
      <c r="G25" s="21">
        <f>data!J533</f>
        <v>0.1187661389154604</v>
      </c>
      <c r="H25" s="21">
        <f>data!K533</f>
        <v>-0.49410303463138794</v>
      </c>
      <c r="I25" s="21">
        <f>data!L533</f>
        <v>-0.73790847468947485</v>
      </c>
      <c r="J25" s="21">
        <f>data!O533</f>
        <v>-2.4342148384838835</v>
      </c>
      <c r="K25" s="21">
        <f>data!P533</f>
        <v>6.1289136703680525</v>
      </c>
      <c r="L25" s="21">
        <f>data!Q533</f>
        <v>1.7613873163434768</v>
      </c>
      <c r="M25" s="21">
        <f>data!R533</f>
        <v>-0.93381522651301285</v>
      </c>
      <c r="N25" s="21">
        <f>data!S533</f>
        <v>0.98617646708920592</v>
      </c>
      <c r="O25" s="21">
        <f>data!T533</f>
        <v>2.0745583426228009</v>
      </c>
      <c r="P25" s="21">
        <f>data!U533</f>
        <v>0.55672310465582076</v>
      </c>
      <c r="Q25" s="6"/>
      <c r="R25" s="6"/>
      <c r="S25" s="6"/>
    </row>
    <row r="26" spans="1:19" ht="12.75" customHeight="1" x14ac:dyDescent="0.2">
      <c r="A26" s="20" t="s">
        <v>91</v>
      </c>
      <c r="B26" s="42">
        <f>data!E534</f>
        <v>786.20133448244599</v>
      </c>
      <c r="C26" s="42">
        <f>data!F534</f>
        <v>822.47830996634195</v>
      </c>
      <c r="D26" s="42">
        <f>data!G534</f>
        <v>853.92207492552302</v>
      </c>
      <c r="E26" s="42">
        <f>data!H534</f>
        <v>852.86501529162297</v>
      </c>
      <c r="F26" s="42">
        <f>data!I534</f>
        <v>847.68813789186299</v>
      </c>
      <c r="G26" s="42">
        <f>data!J534</f>
        <v>848.53157588328304</v>
      </c>
      <c r="H26" s="42">
        <f>data!K534</f>
        <v>842.91648010424001</v>
      </c>
      <c r="I26" s="42">
        <f>data!L534</f>
        <v>835.118276374723</v>
      </c>
      <c r="J26" s="42">
        <f>data!O534</f>
        <v>758.38117945278623</v>
      </c>
      <c r="K26" s="42">
        <f>data!P534</f>
        <v>828.86668366648348</v>
      </c>
      <c r="L26" s="42">
        <f>data!Q534</f>
        <v>843.56361756352726</v>
      </c>
      <c r="M26" s="42">
        <f>data!R534</f>
        <v>831.72717144156081</v>
      </c>
      <c r="N26" s="42">
        <f>data!S534</f>
        <v>839.49161517046286</v>
      </c>
      <c r="O26" s="42">
        <f>data!T534</f>
        <v>859.13054841145276</v>
      </c>
      <c r="P26" s="42">
        <f>data!U534</f>
        <v>865.08936256456354</v>
      </c>
      <c r="Q26" s="6"/>
      <c r="R26" s="6"/>
      <c r="S26" s="6"/>
    </row>
    <row r="27" spans="1:19" ht="12.75" customHeight="1" x14ac:dyDescent="0.2">
      <c r="A27" s="49" t="s">
        <v>39</v>
      </c>
      <c r="B27" s="21">
        <f>data!E535</f>
        <v>3.7124536538901021</v>
      </c>
      <c r="C27" s="21">
        <f>data!F535</f>
        <v>4.6142093497942183</v>
      </c>
      <c r="D27" s="21">
        <f>data!G535</f>
        <v>3.8230509641607346</v>
      </c>
      <c r="E27" s="21">
        <f>data!H535</f>
        <v>-0.12378877006924416</v>
      </c>
      <c r="F27" s="21">
        <f>data!I535</f>
        <v>-0.60699844722670315</v>
      </c>
      <c r="G27" s="21">
        <f>data!J535</f>
        <v>9.9498619093285612E-2</v>
      </c>
      <c r="H27" s="21">
        <f>data!K535</f>
        <v>-0.66174270217321807</v>
      </c>
      <c r="I27" s="21">
        <f>data!L535</f>
        <v>-0.92514548162027088</v>
      </c>
      <c r="J27" s="21">
        <f>data!O535</f>
        <v>-1.9904101814738562</v>
      </c>
      <c r="K27" s="21">
        <f>data!P535</f>
        <v>9.2942053578592763</v>
      </c>
      <c r="L27" s="21">
        <f>data!Q535</f>
        <v>1.7731360406515684</v>
      </c>
      <c r="M27" s="21">
        <f>data!R535</f>
        <v>-1.4031480110716199</v>
      </c>
      <c r="N27" s="21">
        <f>data!S535</f>
        <v>0.93353253272279169</v>
      </c>
      <c r="O27" s="21">
        <f>data!T535</f>
        <v>2.3393840850932213</v>
      </c>
      <c r="P27" s="21">
        <f>data!U535</f>
        <v>0.69358657588520778</v>
      </c>
      <c r="Q27" s="6"/>
      <c r="R27" s="6"/>
      <c r="S27" s="6"/>
    </row>
    <row r="28" spans="1:19" ht="6" customHeight="1" x14ac:dyDescent="0.2">
      <c r="A28" s="57"/>
      <c r="B28" s="42"/>
      <c r="C28" s="42"/>
      <c r="D28" s="42"/>
      <c r="E28" s="76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6"/>
      <c r="R28" s="6"/>
      <c r="S28" s="6"/>
    </row>
    <row r="29" spans="1:19" ht="12.75" customHeight="1" x14ac:dyDescent="0.2">
      <c r="A29" s="23" t="s">
        <v>92</v>
      </c>
      <c r="B29" s="21"/>
      <c r="C29" s="21"/>
      <c r="D29" s="21"/>
      <c r="E29" s="6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6"/>
      <c r="R29" s="6"/>
      <c r="S29" s="6"/>
    </row>
    <row r="30" spans="1:19" ht="12.75" customHeight="1" x14ac:dyDescent="0.2">
      <c r="A30" s="20" t="s">
        <v>90</v>
      </c>
      <c r="B30" s="42">
        <f>data!E538</f>
        <v>728.6</v>
      </c>
      <c r="C30" s="42">
        <f>data!F538</f>
        <v>764.417320654837</v>
      </c>
      <c r="D30" s="42">
        <f>data!G538</f>
        <v>793.02210104690596</v>
      </c>
      <c r="E30" s="42">
        <f>data!H538</f>
        <v>792.50103130208504</v>
      </c>
      <c r="F30" s="42">
        <f>data!I538</f>
        <v>787.84861957050896</v>
      </c>
      <c r="G30" s="42">
        <f>data!J538</f>
        <v>789.07649082587</v>
      </c>
      <c r="H30" s="42">
        <f>data!K538</f>
        <v>784.626714978584</v>
      </c>
      <c r="I30" s="42">
        <f>data!L538</f>
        <v>777.96221136905694</v>
      </c>
      <c r="J30" s="42">
        <f>data!O538</f>
        <v>720.02249999999992</v>
      </c>
      <c r="K30" s="42">
        <f>data!P538</f>
        <v>769.63511325095692</v>
      </c>
      <c r="L30" s="42">
        <f>data!Q538</f>
        <v>784.87850918600498</v>
      </c>
      <c r="M30" s="42">
        <f>data!R538</f>
        <v>776.59193604453799</v>
      </c>
      <c r="N30" s="42">
        <f>data!S538</f>
        <v>785.89454692138372</v>
      </c>
      <c r="O30" s="42">
        <f>data!T538</f>
        <v>805.22115872496875</v>
      </c>
      <c r="P30" s="42">
        <f>data!U538</f>
        <v>810.13234113674218</v>
      </c>
      <c r="Q30" s="6"/>
      <c r="R30" s="6"/>
      <c r="S30" s="6"/>
    </row>
    <row r="31" spans="1:19" ht="12.75" customHeight="1" x14ac:dyDescent="0.2">
      <c r="A31" s="49" t="s">
        <v>39</v>
      </c>
      <c r="B31" s="21">
        <f>data!E539</f>
        <v>1.7043788997613163</v>
      </c>
      <c r="C31" s="21">
        <f>data!F539</f>
        <v>4.915910054191186</v>
      </c>
      <c r="D31" s="21">
        <f>data!G539</f>
        <v>3.7420371855997114</v>
      </c>
      <c r="E31" s="21">
        <f>data!H539</f>
        <v>-6.5706837695067577E-2</v>
      </c>
      <c r="F31" s="21">
        <f>data!I539</f>
        <v>-0.58705434413531821</v>
      </c>
      <c r="G31" s="21">
        <f>data!J539</f>
        <v>0.15585116542191635</v>
      </c>
      <c r="H31" s="21">
        <f>data!K539</f>
        <v>-0.56392198969567042</v>
      </c>
      <c r="I31" s="21">
        <f>data!L539</f>
        <v>-0.84938525317851399</v>
      </c>
      <c r="J31" s="21">
        <f>data!O539</f>
        <v>-3.2793326482500329</v>
      </c>
      <c r="K31" s="21">
        <f>data!P539</f>
        <v>6.8904254035057289</v>
      </c>
      <c r="L31" s="21">
        <f>data!Q539</f>
        <v>1.980600374463104</v>
      </c>
      <c r="M31" s="21">
        <f>data!R539</f>
        <v>-1.0557778107672999</v>
      </c>
      <c r="N31" s="21">
        <f>data!S539</f>
        <v>1.1978763163866146</v>
      </c>
      <c r="O31" s="21">
        <f>data!T539</f>
        <v>2.4591863983907114</v>
      </c>
      <c r="P31" s="21">
        <f>data!U539</f>
        <v>0.60991720827978657</v>
      </c>
      <c r="Q31" s="6"/>
      <c r="R31" s="6"/>
      <c r="S31" s="6"/>
    </row>
    <row r="32" spans="1:19" ht="12.75" customHeight="1" x14ac:dyDescent="0.2">
      <c r="A32" s="20" t="s">
        <v>91</v>
      </c>
      <c r="B32" s="42">
        <f>data!E540</f>
        <v>652.78</v>
      </c>
      <c r="C32" s="42">
        <f>data!F540</f>
        <v>687.85177816907105</v>
      </c>
      <c r="D32" s="42">
        <f>data!G540</f>
        <v>718.61590431975003</v>
      </c>
      <c r="E32" s="42">
        <f>data!H540</f>
        <v>717.09741039244602</v>
      </c>
      <c r="F32" s="42">
        <f>data!I540</f>
        <v>712.00581885592601</v>
      </c>
      <c r="G32" s="42">
        <f>data!J540</f>
        <v>712.97763510082905</v>
      </c>
      <c r="H32" s="42">
        <f>data!K540</f>
        <v>707.49412088286101</v>
      </c>
      <c r="I32" s="42">
        <f>data!L540</f>
        <v>699.839780619826</v>
      </c>
      <c r="J32" s="42">
        <f>data!O540</f>
        <v>624.48</v>
      </c>
      <c r="K32" s="42">
        <f>data!P540</f>
        <v>694.08627322031668</v>
      </c>
      <c r="L32" s="42">
        <f>data!Q540</f>
        <v>708.07933886486046</v>
      </c>
      <c r="M32" s="42">
        <f>data!R540</f>
        <v>696.57640233024949</v>
      </c>
      <c r="N32" s="42">
        <f>data!S540</f>
        <v>704.62609038522601</v>
      </c>
      <c r="O32" s="42">
        <f>data!T540</f>
        <v>724.43707319547445</v>
      </c>
      <c r="P32" s="42">
        <f>data!U540</f>
        <v>730.07890633508271</v>
      </c>
      <c r="Q32" s="6"/>
      <c r="R32" s="6"/>
      <c r="S32" s="6"/>
    </row>
    <row r="33" spans="1:19" ht="12.75" customHeight="1" x14ac:dyDescent="0.2">
      <c r="A33" s="49" t="s">
        <v>39</v>
      </c>
      <c r="B33" s="21">
        <f>data!E541</f>
        <v>4.7918706756778562</v>
      </c>
      <c r="C33" s="21">
        <f>data!F541</f>
        <v>5.3726796423099854</v>
      </c>
      <c r="D33" s="21">
        <f>data!G541</f>
        <v>4.4724935119841103</v>
      </c>
      <c r="E33" s="21">
        <f>data!H541</f>
        <v>-0.21130814363778949</v>
      </c>
      <c r="F33" s="21">
        <f>data!I541</f>
        <v>-0.71002787943880152</v>
      </c>
      <c r="G33" s="21">
        <f>data!J541</f>
        <v>0.13648993016159849</v>
      </c>
      <c r="H33" s="21">
        <f>data!K541</f>
        <v>-0.76910045252577275</v>
      </c>
      <c r="I33" s="21">
        <f>data!L541</f>
        <v>-1.0818945397713553</v>
      </c>
      <c r="J33" s="21">
        <f>data!O541</f>
        <v>-2.6182419261777334</v>
      </c>
      <c r="K33" s="21">
        <f>data!P541</f>
        <v>11.146277418062489</v>
      </c>
      <c r="L33" s="21">
        <f>data!Q541</f>
        <v>2.0160412594850685</v>
      </c>
      <c r="M33" s="21">
        <f>data!R541</f>
        <v>-1.6245265047631019</v>
      </c>
      <c r="N33" s="21">
        <f>data!S541</f>
        <v>1.1556073430061709</v>
      </c>
      <c r="O33" s="21">
        <f>data!T541</f>
        <v>2.8115596456863567</v>
      </c>
      <c r="P33" s="21">
        <f>data!U541</f>
        <v>0.7787885723079091</v>
      </c>
      <c r="Q33" s="6"/>
      <c r="R33" s="6"/>
      <c r="S33" s="6"/>
    </row>
    <row r="34" spans="1:19" ht="6" customHeight="1" x14ac:dyDescent="0.2">
      <c r="A34" s="57"/>
      <c r="B34" s="21"/>
      <c r="C34" s="21"/>
      <c r="D34" s="21"/>
      <c r="E34" s="6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57"/>
      <c r="Q34" s="6"/>
      <c r="R34" s="6"/>
      <c r="S34" s="6"/>
    </row>
    <row r="35" spans="1:19" s="45" customFormat="1" ht="12.75" customHeight="1" x14ac:dyDescent="0.2">
      <c r="A35" s="121" t="s">
        <v>93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44"/>
      <c r="R35" s="44"/>
      <c r="S35" s="44"/>
    </row>
    <row r="36" spans="1:19" ht="12.75" customHeight="1" x14ac:dyDescent="0.2">
      <c r="A36" s="23" t="s">
        <v>94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6"/>
      <c r="R36" s="6"/>
      <c r="S36" s="6"/>
    </row>
    <row r="37" spans="1:19" ht="12.75" customHeight="1" x14ac:dyDescent="0.2">
      <c r="A37" s="20" t="s">
        <v>95</v>
      </c>
      <c r="B37" s="42">
        <f>data!E545</f>
        <v>760</v>
      </c>
      <c r="C37" s="42">
        <f>data!F545</f>
        <v>813.33333333333337</v>
      </c>
      <c r="D37" s="42">
        <f>data!G545</f>
        <v>866.66666666666663</v>
      </c>
      <c r="E37" s="42">
        <f>data!H545</f>
        <v>940</v>
      </c>
      <c r="F37" s="42">
        <f>data!I545</f>
        <v>1000</v>
      </c>
      <c r="G37" s="42">
        <f>data!J545</f>
        <v>995</v>
      </c>
      <c r="H37" s="42">
        <f>data!K545</f>
        <v>985.1694</v>
      </c>
      <c r="I37" s="42">
        <f>data!L545</f>
        <v>973.8116</v>
      </c>
      <c r="J37" s="42">
        <f>data!O545</f>
        <v>771.66666666666663</v>
      </c>
      <c r="K37" s="42">
        <f>data!P545</f>
        <v>845</v>
      </c>
      <c r="L37" s="42">
        <f>data!Q545</f>
        <v>988.49524999999994</v>
      </c>
      <c r="M37" s="42">
        <f>data!R545</f>
        <v>943.07072500000004</v>
      </c>
      <c r="N37" s="42">
        <f>data!S545</f>
        <v>918.80437499999994</v>
      </c>
      <c r="O37" s="42">
        <f>data!T545</f>
        <v>900.50845000000004</v>
      </c>
      <c r="P37" s="42">
        <f>data!U545</f>
        <v>881.29270000000008</v>
      </c>
      <c r="Q37" s="6"/>
      <c r="R37" s="6"/>
      <c r="S37" s="6"/>
    </row>
    <row r="38" spans="1:19" ht="12.75" customHeight="1" x14ac:dyDescent="0.2">
      <c r="A38" s="49" t="s">
        <v>39</v>
      </c>
      <c r="B38" s="21">
        <f>data!E546</f>
        <v>0</v>
      </c>
      <c r="C38" s="21">
        <f>data!F546</f>
        <v>7.0175438596491224</v>
      </c>
      <c r="D38" s="21">
        <f>data!G546</f>
        <v>6.5573770491803129</v>
      </c>
      <c r="E38" s="21">
        <f>data!H546</f>
        <v>8.4615384615384759</v>
      </c>
      <c r="F38" s="21">
        <f>data!I546</f>
        <v>6.3829787234042534</v>
      </c>
      <c r="G38" s="21">
        <f>data!J546</f>
        <v>-0.50000000000000044</v>
      </c>
      <c r="H38" s="21">
        <f>data!K546</f>
        <v>-0.98799999999999999</v>
      </c>
      <c r="I38" s="21">
        <f>data!L546</f>
        <v>-1.1528778705469311</v>
      </c>
      <c r="J38" s="21">
        <f>data!O546</f>
        <v>-7.5848303393213579</v>
      </c>
      <c r="K38" s="21">
        <f>data!P546</f>
        <v>9.5032397408207459</v>
      </c>
      <c r="L38" s="21">
        <f>data!Q546</f>
        <v>16.981686390532545</v>
      </c>
      <c r="M38" s="21">
        <f>data!R546</f>
        <v>-4.5953205136797459</v>
      </c>
      <c r="N38" s="21">
        <f>data!S546</f>
        <v>-2.5731209077665018</v>
      </c>
      <c r="O38" s="21">
        <f>data!T546</f>
        <v>-1.9912753462890231</v>
      </c>
      <c r="P38" s="21">
        <f>data!U546</f>
        <v>-2.1338778109189271</v>
      </c>
      <c r="Q38" s="6"/>
      <c r="R38" s="6"/>
      <c r="S38" s="6"/>
    </row>
    <row r="39" spans="1:19" ht="12.75" customHeight="1" x14ac:dyDescent="0.2">
      <c r="A39" s="20" t="s">
        <v>1897</v>
      </c>
      <c r="B39" s="42">
        <f>data!E547</f>
        <v>729.63347298699591</v>
      </c>
      <c r="C39" s="42">
        <f>data!F547</f>
        <v>762.45034663257672</v>
      </c>
      <c r="D39" s="42">
        <f>data!G547</f>
        <v>804.51984507671727</v>
      </c>
      <c r="E39" s="42">
        <f>data!H547</f>
        <v>868.28529265557995</v>
      </c>
      <c r="F39" s="42">
        <f>data!I547</f>
        <v>928.38495478680579</v>
      </c>
      <c r="G39" s="42">
        <f>data!J547</f>
        <v>922.82155007800532</v>
      </c>
      <c r="H39" s="42">
        <f>data!K547</f>
        <v>910.75842912984274</v>
      </c>
      <c r="I39" s="42">
        <f>data!L547</f>
        <v>899.36052083689458</v>
      </c>
      <c r="J39" s="42">
        <f>data!O547</f>
        <v>771.75704864030433</v>
      </c>
      <c r="K39" s="42">
        <f>data!P547</f>
        <v>791.22223933796749</v>
      </c>
      <c r="L39" s="42">
        <f>data!Q547</f>
        <v>915.33136370788702</v>
      </c>
      <c r="M39" s="42">
        <f>data!R547</f>
        <v>859.53773552344637</v>
      </c>
      <c r="N39" s="42">
        <f>data!S547</f>
        <v>823.12082405037404</v>
      </c>
      <c r="O39" s="42">
        <f>data!T547</f>
        <v>797.53093177224264</v>
      </c>
      <c r="P39" s="42">
        <f>data!U547</f>
        <v>783.01870222523712</v>
      </c>
      <c r="Q39" s="6"/>
      <c r="R39" s="6"/>
      <c r="S39" s="6"/>
    </row>
    <row r="40" spans="1:19" ht="6" customHeight="1" x14ac:dyDescent="0.2">
      <c r="A40" s="20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6"/>
      <c r="R40" s="6"/>
      <c r="S40" s="6"/>
    </row>
    <row r="41" spans="1:19" ht="12.75" customHeight="1" x14ac:dyDescent="0.2">
      <c r="A41" s="23" t="s">
        <v>96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6"/>
      <c r="R41" s="6"/>
      <c r="S41" s="6"/>
    </row>
    <row r="42" spans="1:19" ht="12.75" customHeight="1" x14ac:dyDescent="0.2">
      <c r="A42" s="20" t="s">
        <v>53</v>
      </c>
      <c r="B42" s="42">
        <f>data!E550</f>
        <v>890.83333333333337</v>
      </c>
      <c r="C42" s="42">
        <f>data!F550</f>
        <v>937.5</v>
      </c>
      <c r="D42" s="42">
        <f>data!G550</f>
        <v>999.16666666666663</v>
      </c>
      <c r="E42" s="42">
        <f>data!H550</f>
        <v>1022.5</v>
      </c>
      <c r="F42" s="42">
        <f>data!I550</f>
        <v>1062.5</v>
      </c>
      <c r="G42" s="42">
        <f>data!J550</f>
        <v>1062.501</v>
      </c>
      <c r="H42" s="42">
        <f>data!K550</f>
        <v>1048.25</v>
      </c>
      <c r="I42" s="42">
        <f>data!L550</f>
        <v>1038.5840000000001</v>
      </c>
      <c r="J42" s="42">
        <f>data!O550</f>
        <v>887.5</v>
      </c>
      <c r="K42" s="42">
        <f>data!P550</f>
        <v>962.5</v>
      </c>
      <c r="L42" s="42">
        <f>data!Q550</f>
        <v>1052.95875</v>
      </c>
      <c r="M42" s="42">
        <f>data!R550</f>
        <v>999.12007500000004</v>
      </c>
      <c r="N42" s="42">
        <f>data!S550</f>
        <v>971.06979999999999</v>
      </c>
      <c r="O42" s="42">
        <f>data!T550</f>
        <v>997.23417500000005</v>
      </c>
      <c r="P42" s="42">
        <f>data!U550</f>
        <v>1006.35675</v>
      </c>
      <c r="Q42" s="6"/>
      <c r="R42" s="6"/>
      <c r="S42" s="6"/>
    </row>
    <row r="43" spans="1:19" ht="12.75" customHeight="1" x14ac:dyDescent="0.2">
      <c r="A43" s="20" t="s">
        <v>54</v>
      </c>
      <c r="B43" s="21">
        <f>data!E551</f>
        <v>1.5194681861348647</v>
      </c>
      <c r="C43" s="21">
        <f>data!F551</f>
        <v>5.2385406922357269</v>
      </c>
      <c r="D43" s="21">
        <f>data!G551</f>
        <v>6.5777777777777713</v>
      </c>
      <c r="E43" s="21">
        <f>data!H551</f>
        <v>2.3352793994995791</v>
      </c>
      <c r="F43" s="21">
        <f>data!I551</f>
        <v>3.9119804400977953</v>
      </c>
      <c r="G43" s="21">
        <f>data!J551</f>
        <v>9.4117647053693076E-5</v>
      </c>
      <c r="H43" s="21">
        <f>data!K551</f>
        <v>-1.3412693258641584</v>
      </c>
      <c r="I43" s="21">
        <f>data!L551</f>
        <v>-0.92210827569758624</v>
      </c>
      <c r="J43" s="21">
        <f>data!O551</f>
        <v>-2.5617566331198605</v>
      </c>
      <c r="K43" s="21">
        <f>data!P551</f>
        <v>8.4507042253521227</v>
      </c>
      <c r="L43" s="21">
        <f>data!Q551</f>
        <v>9.3983116883116899</v>
      </c>
      <c r="M43" s="21">
        <f>data!R551</f>
        <v>-5.1130849142950741</v>
      </c>
      <c r="N43" s="21">
        <f>data!S551</f>
        <v>-2.807497887578736</v>
      </c>
      <c r="O43" s="21">
        <f>data!T551</f>
        <v>2.6943866445028108</v>
      </c>
      <c r="P43" s="21">
        <f>data!U551</f>
        <v>0.91478764253141165</v>
      </c>
      <c r="Q43" s="6"/>
      <c r="R43" s="6"/>
      <c r="S43" s="6"/>
    </row>
    <row r="44" spans="1:19" ht="12.75" customHeight="1" x14ac:dyDescent="0.2">
      <c r="A44" s="20" t="s">
        <v>1898</v>
      </c>
      <c r="B44" s="42">
        <f>data!E552</f>
        <v>855.23923533234506</v>
      </c>
      <c r="C44" s="42">
        <f>data!F552</f>
        <v>878.84901635414838</v>
      </c>
      <c r="D44" s="42">
        <f>data!G552</f>
        <v>927.51855216056151</v>
      </c>
      <c r="E44" s="42">
        <f>data!H552</f>
        <v>944.49118270247925</v>
      </c>
      <c r="F44" s="42">
        <f>data!I552</f>
        <v>986.40901446098121</v>
      </c>
      <c r="G44" s="42">
        <f>data!J552</f>
        <v>985.42594952706611</v>
      </c>
      <c r="H44" s="42">
        <f>data!K552</f>
        <v>969.07447930818569</v>
      </c>
      <c r="I44" s="42">
        <f>data!L552</f>
        <v>959.18085918556051</v>
      </c>
      <c r="J44" s="42">
        <f>data!O552</f>
        <v>887.61391054532578</v>
      </c>
      <c r="K44" s="42">
        <f>data!P552</f>
        <v>901.52449663738355</v>
      </c>
      <c r="L44" s="42">
        <f>data!Q552</f>
        <v>975.02257562044838</v>
      </c>
      <c r="M44" s="42">
        <f>data!R552</f>
        <v>910.64693435083768</v>
      </c>
      <c r="N44" s="42">
        <f>data!S552</f>
        <v>869.923045291888</v>
      </c>
      <c r="O44" s="42">
        <f>data!T552</f>
        <v>883.16173435716928</v>
      </c>
      <c r="P44" s="42">
        <f>data!U552</f>
        <v>894.11630909308838</v>
      </c>
      <c r="Q44" s="6"/>
      <c r="R44" s="6"/>
      <c r="S44" s="6"/>
    </row>
    <row r="45" spans="1:19" ht="6" customHeight="1" x14ac:dyDescent="0.2">
      <c r="A45" s="23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6"/>
      <c r="R45" s="6"/>
      <c r="S45" s="6"/>
    </row>
    <row r="46" spans="1:19" ht="12.75" customHeight="1" x14ac:dyDescent="0.2">
      <c r="A46" s="23" t="s">
        <v>137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"/>
      <c r="R46" s="6"/>
      <c r="S46" s="6"/>
    </row>
    <row r="47" spans="1:19" ht="12.75" customHeight="1" x14ac:dyDescent="0.2">
      <c r="A47" s="20" t="s">
        <v>40</v>
      </c>
      <c r="B47" s="42">
        <f>data!E555</f>
        <v>642.992710695818</v>
      </c>
      <c r="C47" s="42">
        <f>data!F555</f>
        <v>668.34149712532997</v>
      </c>
      <c r="D47" s="42">
        <f>data!G555</f>
        <v>697.679859594763</v>
      </c>
      <c r="E47" s="42">
        <f>data!H555</f>
        <v>703.39611846919399</v>
      </c>
      <c r="F47" s="42">
        <f>data!I555</f>
        <v>704.06598396685001</v>
      </c>
      <c r="G47" s="42">
        <f>data!J555</f>
        <v>701.33650627307895</v>
      </c>
      <c r="H47" s="42">
        <f>data!K555</f>
        <v>696.81080958951497</v>
      </c>
      <c r="I47" s="42">
        <f>data!L555</f>
        <v>689.49228944220295</v>
      </c>
      <c r="J47" s="42">
        <f>data!O555</f>
        <v>621.57627780396103</v>
      </c>
      <c r="K47" s="42">
        <f>data!P555</f>
        <v>678.10254647127624</v>
      </c>
      <c r="L47" s="42">
        <f>data!Q555</f>
        <v>697.92639731791166</v>
      </c>
      <c r="M47" s="42">
        <f>data!R555</f>
        <v>682.71696289923955</v>
      </c>
      <c r="N47" s="42">
        <f>data!S555</f>
        <v>683.3716511932098</v>
      </c>
      <c r="O47" s="42">
        <f>data!T555</f>
        <v>693.50190003035755</v>
      </c>
      <c r="P47" s="42">
        <f>data!U555</f>
        <v>700.7755434303931</v>
      </c>
    </row>
    <row r="48" spans="1:19" ht="12.75" customHeight="1" x14ac:dyDescent="0.2">
      <c r="A48" s="49" t="s">
        <v>39</v>
      </c>
      <c r="B48" s="21">
        <f>data!E556</f>
        <v>3.2001156385980334</v>
      </c>
      <c r="C48" s="21">
        <f>data!F556</f>
        <v>3.9423131876690443</v>
      </c>
      <c r="D48" s="21">
        <f>data!G556</f>
        <v>4.3897262994476938</v>
      </c>
      <c r="E48" s="21">
        <f>data!H556</f>
        <v>0.81932404896296607</v>
      </c>
      <c r="F48" s="21">
        <f>data!I556</f>
        <v>9.5233038691455718E-2</v>
      </c>
      <c r="G48" s="21">
        <f>data!J556</f>
        <v>-0.3876735641157758</v>
      </c>
      <c r="H48" s="21">
        <f>data!K556</f>
        <v>-0.6452960373635297</v>
      </c>
      <c r="I48" s="21">
        <f>data!L556</f>
        <v>-1.0502879758170325</v>
      </c>
      <c r="J48" s="21">
        <f>data!O556</f>
        <v>-7.6800825767158187</v>
      </c>
      <c r="K48" s="21">
        <f>data!P556</f>
        <v>9.0940196216984681</v>
      </c>
      <c r="L48" s="21">
        <f>data!Q556</f>
        <v>2.9234296419907491</v>
      </c>
      <c r="M48" s="21">
        <f>data!R556</f>
        <v>-2.1792318612852357</v>
      </c>
      <c r="N48" s="21">
        <f>data!S556</f>
        <v>9.5894540424201757E-2</v>
      </c>
      <c r="O48" s="21">
        <f>data!T556</f>
        <v>1.4823923145567575</v>
      </c>
      <c r="P48" s="21">
        <f>data!U556</f>
        <v>1.0488281862987225</v>
      </c>
    </row>
    <row r="49" spans="1:16" ht="6" customHeight="1" x14ac:dyDescent="0.2">
      <c r="A49" s="49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 ht="12.75" customHeight="1" x14ac:dyDescent="0.2">
      <c r="A50" s="23" t="s">
        <v>92</v>
      </c>
      <c r="B50" s="4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 ht="12.75" customHeight="1" x14ac:dyDescent="0.2">
      <c r="A51" s="20" t="s">
        <v>40</v>
      </c>
      <c r="B51" s="42">
        <f>data!E559</f>
        <v>539.5</v>
      </c>
      <c r="C51" s="42">
        <f>data!F559</f>
        <v>563.41203272642201</v>
      </c>
      <c r="D51" s="42">
        <f>data!G559</f>
        <v>590.99978918403701</v>
      </c>
      <c r="E51" s="42">
        <f>data!H559</f>
        <v>595.62502961226005</v>
      </c>
      <c r="F51" s="42">
        <f>data!I559</f>
        <v>596.13630380437303</v>
      </c>
      <c r="G51" s="42">
        <f>data!J559</f>
        <v>593.83820932621495</v>
      </c>
      <c r="H51" s="42">
        <f>data!K559</f>
        <v>589.79284409340801</v>
      </c>
      <c r="I51" s="42">
        <f>data!L559</f>
        <v>583.09307579395704</v>
      </c>
      <c r="J51" s="42">
        <f>data!O559</f>
        <v>517.01</v>
      </c>
      <c r="K51" s="42">
        <f>data!P559</f>
        <v>572.3842128806798</v>
      </c>
      <c r="L51" s="42">
        <f>data!Q559</f>
        <v>590.71510825448831</v>
      </c>
      <c r="M51" s="42">
        <f>data!R559</f>
        <v>576.96972383062666</v>
      </c>
      <c r="N51" s="42">
        <f>data!S559</f>
        <v>577.8862549393441</v>
      </c>
      <c r="O51" s="42">
        <f>data!T559</f>
        <v>588.41704658221101</v>
      </c>
      <c r="P51" s="42">
        <f>data!U559</f>
        <v>595.90897672741801</v>
      </c>
    </row>
    <row r="52" spans="1:16" ht="12.75" customHeight="1" x14ac:dyDescent="0.2">
      <c r="A52" s="49" t="s">
        <v>39</v>
      </c>
      <c r="B52" s="21">
        <f>data!E560</f>
        <v>4.1304767419417132</v>
      </c>
      <c r="C52" s="21">
        <f>data!F560</f>
        <v>4.4322581513293713</v>
      </c>
      <c r="D52" s="21">
        <f>data!G560</f>
        <v>4.8965508109783062</v>
      </c>
      <c r="E52" s="21">
        <f>data!H560</f>
        <v>0.78261287277425762</v>
      </c>
      <c r="F52" s="21">
        <f>data!I560</f>
        <v>8.5838265132309743E-2</v>
      </c>
      <c r="G52" s="21">
        <f>data!J560</f>
        <v>-0.38549815931226972</v>
      </c>
      <c r="H52" s="21">
        <f>data!K560</f>
        <v>-0.68122346613515017</v>
      </c>
      <c r="I52" s="21">
        <f>data!L560</f>
        <v>-1.1359527953835102</v>
      </c>
      <c r="J52" s="21">
        <f>data!O560</f>
        <v>-8.7747467974732771</v>
      </c>
      <c r="K52" s="21">
        <f>data!P560</f>
        <v>10.710472308210628</v>
      </c>
      <c r="L52" s="21">
        <f>data!Q560</f>
        <v>3.2025508323427099</v>
      </c>
      <c r="M52" s="21">
        <f>data!R560</f>
        <v>-2.3269058522098818</v>
      </c>
      <c r="N52" s="21">
        <f>data!S560</f>
        <v>0.15885254821212946</v>
      </c>
      <c r="O52" s="21">
        <f>data!T560</f>
        <v>1.8222948811911444</v>
      </c>
      <c r="P52" s="21">
        <f>data!U560</f>
        <v>1.2732347216525275</v>
      </c>
    </row>
    <row r="53" spans="1:16" ht="12.75" customHeight="1" x14ac:dyDescent="0.2">
      <c r="A53" s="79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1:16" s="81" customFormat="1" ht="12.75" customHeight="1" x14ac:dyDescent="0.2">
      <c r="A54" s="80" t="s">
        <v>56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1:16" s="81" customFormat="1" ht="12.75" customHeight="1" x14ac:dyDescent="0.2">
      <c r="A55" s="80" t="s">
        <v>232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1:16" ht="12.75" customHeight="1" x14ac:dyDescent="0.2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1:16" ht="12.75" customHeight="1" x14ac:dyDescent="0.2">
      <c r="A57" s="8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ht="12.75" customHeight="1" x14ac:dyDescent="0.2">
      <c r="A58" s="8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ht="12.75" customHeight="1" x14ac:dyDescent="0.2">
      <c r="A59" s="28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12.75" customHeight="1" x14ac:dyDescent="0.2">
      <c r="A60" s="28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 ht="12.75" customHeight="1" x14ac:dyDescent="0.2">
      <c r="A61" s="8" t="s">
        <v>1882</v>
      </c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6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6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6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83"/>
      <c r="C88" s="83"/>
      <c r="D88" s="83"/>
      <c r="E88" s="83"/>
      <c r="F88" s="83"/>
      <c r="G88" s="83"/>
      <c r="H88" s="83"/>
      <c r="I88" s="83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.75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  <c r="K112" s="6"/>
      <c r="L112" s="6"/>
      <c r="M112" s="6"/>
      <c r="N112" s="6"/>
    </row>
    <row r="113" spans="2:14" ht="12.75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  <c r="K113" s="6"/>
      <c r="L113" s="6"/>
      <c r="M113" s="6"/>
      <c r="N113" s="6"/>
    </row>
    <row r="114" spans="2:14" ht="12.75" customHeight="1" x14ac:dyDescent="0.2">
      <c r="B114" s="6"/>
      <c r="C114" s="6"/>
      <c r="D114" s="6"/>
      <c r="E114" s="1"/>
      <c r="F114" s="6"/>
      <c r="G114" s="6"/>
      <c r="H114" s="6"/>
      <c r="I114" s="6"/>
      <c r="J114" s="6"/>
      <c r="K114" s="6"/>
      <c r="L114" s="6"/>
      <c r="M114" s="6"/>
      <c r="N114" s="6"/>
    </row>
    <row r="115" spans="2:14" ht="12.75" customHeight="1" x14ac:dyDescent="0.2">
      <c r="B115" s="6"/>
      <c r="C115" s="6"/>
      <c r="D115" s="6"/>
      <c r="E115" s="1"/>
      <c r="F115" s="6"/>
      <c r="G115" s="6"/>
      <c r="H115" s="6"/>
      <c r="I115" s="6"/>
      <c r="J115" s="6"/>
      <c r="K115" s="6"/>
      <c r="L115" s="6"/>
      <c r="M115" s="6"/>
      <c r="N115" s="6"/>
    </row>
    <row r="116" spans="2:14" ht="12.75" customHeight="1" x14ac:dyDescent="0.2">
      <c r="B116" s="6"/>
      <c r="C116" s="6"/>
      <c r="D116" s="6"/>
      <c r="E116" s="1"/>
      <c r="F116" s="6"/>
      <c r="G116" s="6"/>
      <c r="H116" s="6"/>
      <c r="I116" s="6"/>
      <c r="J116" s="6"/>
      <c r="K116" s="6"/>
      <c r="L116" s="6"/>
      <c r="M116" s="6"/>
      <c r="N116" s="6"/>
    </row>
    <row r="117" spans="2:14" ht="12.75" customHeight="1" x14ac:dyDescent="0.2">
      <c r="B117" s="6"/>
      <c r="C117" s="6"/>
      <c r="D117" s="6"/>
      <c r="E117" s="1"/>
      <c r="F117" s="6"/>
      <c r="G117" s="6"/>
      <c r="H117" s="6"/>
      <c r="I117" s="6"/>
      <c r="J117" s="6"/>
      <c r="K117" s="6"/>
      <c r="L117" s="6"/>
      <c r="M117" s="6"/>
      <c r="N117" s="6"/>
    </row>
    <row r="118" spans="2:14" ht="12.75" customHeight="1" x14ac:dyDescent="0.2"/>
    <row r="119" spans="2:14" ht="12.75" customHeight="1" x14ac:dyDescent="0.2"/>
    <row r="120" spans="2:14" ht="12.75" customHeight="1" x14ac:dyDescent="0.2"/>
    <row r="121" spans="2:14" ht="12.75" customHeight="1" x14ac:dyDescent="0.2"/>
    <row r="122" spans="2:14" ht="12.75" customHeight="1" x14ac:dyDescent="0.2"/>
    <row r="123" spans="2:14" ht="12.75" customHeight="1" x14ac:dyDescent="0.2"/>
    <row r="124" spans="2:14" ht="12.75" customHeight="1" x14ac:dyDescent="0.2"/>
    <row r="125" spans="2:14" ht="12.75" customHeight="1" x14ac:dyDescent="0.2"/>
    <row r="126" spans="2:14" ht="12.75" customHeight="1" x14ac:dyDescent="0.2"/>
    <row r="127" spans="2:14" ht="12.75" customHeight="1" x14ac:dyDescent="0.2"/>
    <row r="128" spans="2:14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spans="2:9" ht="12.75" customHeight="1" x14ac:dyDescent="0.2"/>
    <row r="162" spans="2:9" ht="12.75" customHeight="1" x14ac:dyDescent="0.2"/>
    <row r="163" spans="2:9" ht="12.75" customHeight="1" x14ac:dyDescent="0.2"/>
    <row r="164" spans="2:9" ht="12.75" customHeight="1" x14ac:dyDescent="0.2"/>
    <row r="165" spans="2:9" ht="12.75" customHeight="1" x14ac:dyDescent="0.2"/>
    <row r="166" spans="2:9" ht="12.75" customHeight="1" x14ac:dyDescent="0.2"/>
    <row r="167" spans="2:9" ht="12.75" customHeight="1" x14ac:dyDescent="0.2"/>
    <row r="168" spans="2:9" ht="12.75" customHeight="1" x14ac:dyDescent="0.2">
      <c r="B168" s="83" t="s">
        <v>30</v>
      </c>
      <c r="C168" s="83" t="s">
        <v>31</v>
      </c>
      <c r="D168" s="83" t="s">
        <v>32</v>
      </c>
      <c r="E168" s="83" t="s">
        <v>33</v>
      </c>
      <c r="F168" s="83" t="s">
        <v>26</v>
      </c>
      <c r="G168" s="83" t="s">
        <v>27</v>
      </c>
      <c r="H168" s="83" t="s">
        <v>28</v>
      </c>
      <c r="I168" s="83" t="s">
        <v>29</v>
      </c>
    </row>
    <row r="169" spans="2:9" ht="12.75" customHeight="1" x14ac:dyDescent="0.2"/>
    <row r="170" spans="2:9" ht="12.75" customHeight="1" x14ac:dyDescent="0.2"/>
    <row r="171" spans="2:9" ht="12.75" customHeight="1" x14ac:dyDescent="0.2"/>
    <row r="172" spans="2:9" ht="12.75" customHeight="1" x14ac:dyDescent="0.2"/>
    <row r="173" spans="2:9" ht="12.75" customHeight="1" x14ac:dyDescent="0.2"/>
    <row r="174" spans="2:9" ht="12.75" customHeight="1" x14ac:dyDescent="0.2"/>
    <row r="175" spans="2:9" ht="12.75" customHeight="1" x14ac:dyDescent="0.2"/>
    <row r="176" spans="2:9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44" spans="2:9" ht="12" customHeight="1" x14ac:dyDescent="0.2">
      <c r="B244" s="83" t="s">
        <v>30</v>
      </c>
      <c r="C244" s="83" t="s">
        <v>31</v>
      </c>
      <c r="D244" s="83" t="s">
        <v>32</v>
      </c>
      <c r="E244" s="83" t="s">
        <v>33</v>
      </c>
      <c r="F244" s="83" t="s">
        <v>26</v>
      </c>
      <c r="G244" s="83" t="s">
        <v>27</v>
      </c>
      <c r="H244" s="83" t="s">
        <v>28</v>
      </c>
      <c r="I244" s="83" t="s">
        <v>29</v>
      </c>
    </row>
    <row r="301" spans="2:9" ht="12" customHeight="1" x14ac:dyDescent="0.2">
      <c r="B301" s="83" t="s">
        <v>30</v>
      </c>
      <c r="C301" s="83" t="s">
        <v>31</v>
      </c>
      <c r="D301" s="83" t="s">
        <v>32</v>
      </c>
      <c r="E301" s="83" t="s">
        <v>33</v>
      </c>
      <c r="F301" s="83" t="s">
        <v>26</v>
      </c>
      <c r="G301" s="83" t="s">
        <v>27</v>
      </c>
      <c r="H301" s="83" t="s">
        <v>28</v>
      </c>
      <c r="I301" s="83" t="s">
        <v>29</v>
      </c>
    </row>
    <row r="355" spans="2:9" ht="12" customHeight="1" x14ac:dyDescent="0.2">
      <c r="B355" s="83" t="s">
        <v>30</v>
      </c>
      <c r="C355" s="83" t="s">
        <v>31</v>
      </c>
      <c r="D355" s="83" t="s">
        <v>32</v>
      </c>
      <c r="E355" s="83" t="s">
        <v>33</v>
      </c>
      <c r="F355" s="83" t="s">
        <v>26</v>
      </c>
      <c r="G355" s="83" t="s">
        <v>27</v>
      </c>
      <c r="H355" s="83" t="s">
        <v>28</v>
      </c>
      <c r="I355" s="83" t="s">
        <v>29</v>
      </c>
    </row>
    <row r="409" spans="2:9" ht="12" customHeight="1" x14ac:dyDescent="0.2">
      <c r="B409" s="83" t="s">
        <v>30</v>
      </c>
      <c r="C409" s="83" t="s">
        <v>31</v>
      </c>
      <c r="D409" s="83" t="s">
        <v>32</v>
      </c>
      <c r="E409" s="83" t="s">
        <v>33</v>
      </c>
      <c r="F409" s="83" t="s">
        <v>26</v>
      </c>
      <c r="G409" s="83" t="s">
        <v>27</v>
      </c>
      <c r="H409" s="83" t="s">
        <v>28</v>
      </c>
      <c r="I409" s="83" t="s">
        <v>29</v>
      </c>
    </row>
    <row r="462" spans="2:9" ht="12" customHeight="1" x14ac:dyDescent="0.2">
      <c r="B462" s="83" t="s">
        <v>30</v>
      </c>
      <c r="C462" s="83" t="s">
        <v>31</v>
      </c>
      <c r="D462" s="83" t="s">
        <v>32</v>
      </c>
      <c r="E462" s="83" t="s">
        <v>33</v>
      </c>
      <c r="F462" s="83" t="s">
        <v>26</v>
      </c>
      <c r="G462" s="83" t="s">
        <v>27</v>
      </c>
      <c r="H462" s="83" t="s">
        <v>28</v>
      </c>
      <c r="I462" s="83" t="s">
        <v>29</v>
      </c>
    </row>
    <row r="515" spans="2:9" ht="12" customHeight="1" x14ac:dyDescent="0.2">
      <c r="B515" s="83" t="s">
        <v>30</v>
      </c>
      <c r="C515" s="83" t="s">
        <v>31</v>
      </c>
      <c r="D515" s="83" t="s">
        <v>32</v>
      </c>
      <c r="E515" s="83" t="s">
        <v>33</v>
      </c>
      <c r="F515" s="83" t="s">
        <v>26</v>
      </c>
      <c r="G515" s="83" t="s">
        <v>27</v>
      </c>
      <c r="H515" s="83" t="s">
        <v>28</v>
      </c>
      <c r="I515" s="83" t="s">
        <v>29</v>
      </c>
    </row>
    <row r="568" spans="2:9" ht="12" customHeight="1" x14ac:dyDescent="0.2">
      <c r="B568" s="83" t="s">
        <v>30</v>
      </c>
      <c r="C568" s="83" t="s">
        <v>31</v>
      </c>
      <c r="D568" s="83" t="s">
        <v>32</v>
      </c>
      <c r="E568" s="83" t="s">
        <v>33</v>
      </c>
      <c r="F568" s="83" t="s">
        <v>26</v>
      </c>
      <c r="G568" s="83" t="s">
        <v>27</v>
      </c>
      <c r="H568" s="83" t="s">
        <v>28</v>
      </c>
      <c r="I568" s="83" t="s">
        <v>29</v>
      </c>
    </row>
    <row r="621" spans="2:9" ht="12" customHeight="1" x14ac:dyDescent="0.2">
      <c r="B621" s="83" t="s">
        <v>30</v>
      </c>
      <c r="C621" s="83" t="s">
        <v>31</v>
      </c>
      <c r="D621" s="83" t="s">
        <v>32</v>
      </c>
      <c r="E621" s="83" t="s">
        <v>33</v>
      </c>
      <c r="F621" s="83" t="s">
        <v>26</v>
      </c>
      <c r="G621" s="83" t="s">
        <v>27</v>
      </c>
      <c r="H621" s="83" t="s">
        <v>28</v>
      </c>
      <c r="I621" s="83" t="s">
        <v>29</v>
      </c>
    </row>
    <row r="673" spans="2:9" ht="12" customHeight="1" x14ac:dyDescent="0.2">
      <c r="B673" s="83" t="s">
        <v>30</v>
      </c>
      <c r="C673" s="83" t="s">
        <v>31</v>
      </c>
      <c r="D673" s="83" t="s">
        <v>32</v>
      </c>
      <c r="E673" s="83" t="s">
        <v>33</v>
      </c>
      <c r="F673" s="83" t="s">
        <v>26</v>
      </c>
      <c r="G673" s="83" t="s">
        <v>27</v>
      </c>
      <c r="H673" s="83" t="s">
        <v>28</v>
      </c>
      <c r="I673" s="83" t="s">
        <v>29</v>
      </c>
    </row>
    <row r="727" spans="2:9" ht="12" customHeight="1" x14ac:dyDescent="0.2">
      <c r="B727" s="83" t="s">
        <v>30</v>
      </c>
      <c r="C727" s="83" t="s">
        <v>31</v>
      </c>
      <c r="D727" s="83" t="s">
        <v>32</v>
      </c>
      <c r="E727" s="83" t="s">
        <v>33</v>
      </c>
      <c r="F727" s="83" t="s">
        <v>26</v>
      </c>
      <c r="G727" s="83" t="s">
        <v>27</v>
      </c>
      <c r="H727" s="83" t="s">
        <v>28</v>
      </c>
      <c r="I727" s="83" t="s">
        <v>29</v>
      </c>
    </row>
    <row r="783" spans="2:9" ht="12" customHeight="1" x14ac:dyDescent="0.2">
      <c r="B783" s="83" t="s">
        <v>30</v>
      </c>
      <c r="C783" s="83" t="s">
        <v>31</v>
      </c>
      <c r="D783" s="83" t="s">
        <v>32</v>
      </c>
      <c r="E783" s="83" t="s">
        <v>33</v>
      </c>
      <c r="F783" s="83" t="s">
        <v>26</v>
      </c>
      <c r="G783" s="83" t="s">
        <v>27</v>
      </c>
      <c r="H783" s="83" t="s">
        <v>28</v>
      </c>
      <c r="I783" s="83" t="s">
        <v>29</v>
      </c>
    </row>
    <row r="836" spans="2:9" ht="12" customHeight="1" x14ac:dyDescent="0.2">
      <c r="B836" s="83" t="s">
        <v>30</v>
      </c>
      <c r="C836" s="83" t="s">
        <v>31</v>
      </c>
      <c r="D836" s="83" t="s">
        <v>32</v>
      </c>
      <c r="E836" s="83" t="s">
        <v>33</v>
      </c>
      <c r="F836" s="83" t="s">
        <v>26</v>
      </c>
      <c r="G836" s="83" t="s">
        <v>27</v>
      </c>
      <c r="H836" s="83" t="s">
        <v>28</v>
      </c>
      <c r="I836" s="83" t="s">
        <v>29</v>
      </c>
    </row>
    <row r="889" spans="2:9" ht="12" customHeight="1" x14ac:dyDescent="0.2">
      <c r="B889" s="83" t="s">
        <v>30</v>
      </c>
      <c r="C889" s="83" t="s">
        <v>31</v>
      </c>
      <c r="D889" s="83" t="s">
        <v>32</v>
      </c>
      <c r="E889" s="83" t="s">
        <v>33</v>
      </c>
      <c r="F889" s="83" t="s">
        <v>26</v>
      </c>
      <c r="G889" s="83" t="s">
        <v>27</v>
      </c>
      <c r="H889" s="83" t="s">
        <v>28</v>
      </c>
      <c r="I889" s="83" t="s">
        <v>29</v>
      </c>
    </row>
    <row r="949" spans="2:9" ht="12" customHeight="1" x14ac:dyDescent="0.2">
      <c r="B949" s="83" t="s">
        <v>30</v>
      </c>
      <c r="C949" s="83" t="s">
        <v>31</v>
      </c>
      <c r="D949" s="83" t="s">
        <v>32</v>
      </c>
      <c r="E949" s="83" t="s">
        <v>33</v>
      </c>
      <c r="F949" s="83" t="s">
        <v>26</v>
      </c>
      <c r="G949" s="83" t="s">
        <v>27</v>
      </c>
      <c r="H949" s="83" t="s">
        <v>28</v>
      </c>
      <c r="I949" s="83" t="s">
        <v>29</v>
      </c>
    </row>
    <row r="1027" spans="2:9" ht="12" customHeight="1" x14ac:dyDescent="0.2">
      <c r="B1027" s="83" t="s">
        <v>30</v>
      </c>
      <c r="C1027" s="83" t="s">
        <v>31</v>
      </c>
      <c r="D1027" s="83" t="s">
        <v>32</v>
      </c>
      <c r="E1027" s="83" t="s">
        <v>33</v>
      </c>
      <c r="F1027" s="83" t="s">
        <v>26</v>
      </c>
      <c r="G1027" s="83" t="s">
        <v>27</v>
      </c>
      <c r="H1027" s="83" t="s">
        <v>28</v>
      </c>
      <c r="I1027" s="83" t="s">
        <v>29</v>
      </c>
    </row>
    <row r="1065" spans="2:9" ht="12" customHeight="1" x14ac:dyDescent="0.2">
      <c r="B1065" s="83" t="s">
        <v>30</v>
      </c>
      <c r="C1065" s="83" t="s">
        <v>31</v>
      </c>
      <c r="D1065" s="83" t="s">
        <v>32</v>
      </c>
      <c r="E1065" s="83" t="s">
        <v>33</v>
      </c>
      <c r="F1065" s="83" t="s">
        <v>26</v>
      </c>
      <c r="G1065" s="83" t="s">
        <v>27</v>
      </c>
      <c r="H1065" s="83" t="s">
        <v>28</v>
      </c>
      <c r="I1065" s="83" t="s">
        <v>29</v>
      </c>
    </row>
    <row r="1103" spans="2:9" ht="12" customHeight="1" x14ac:dyDescent="0.2">
      <c r="B1103" s="83" t="s">
        <v>30</v>
      </c>
      <c r="C1103" s="83" t="s">
        <v>31</v>
      </c>
      <c r="D1103" s="83" t="s">
        <v>32</v>
      </c>
      <c r="E1103" s="83" t="s">
        <v>33</v>
      </c>
      <c r="F1103" s="83" t="s">
        <v>26</v>
      </c>
      <c r="G1103" s="83" t="s">
        <v>27</v>
      </c>
      <c r="H1103" s="83" t="s">
        <v>28</v>
      </c>
      <c r="I1103" s="83" t="s">
        <v>29</v>
      </c>
    </row>
    <row r="1142" spans="2:9" ht="12" customHeight="1" x14ac:dyDescent="0.2">
      <c r="B1142" s="83" t="s">
        <v>30</v>
      </c>
      <c r="C1142" s="83" t="s">
        <v>31</v>
      </c>
      <c r="D1142" s="83" t="s">
        <v>32</v>
      </c>
      <c r="E1142" s="83" t="s">
        <v>33</v>
      </c>
      <c r="F1142" s="83" t="s">
        <v>26</v>
      </c>
      <c r="G1142" s="83" t="s">
        <v>27</v>
      </c>
      <c r="H1142" s="83" t="s">
        <v>28</v>
      </c>
      <c r="I1142" s="83" t="s">
        <v>29</v>
      </c>
    </row>
    <row r="1181" spans="2:9" ht="12" customHeight="1" x14ac:dyDescent="0.2">
      <c r="B1181" s="83" t="s">
        <v>30</v>
      </c>
      <c r="C1181" s="83" t="s">
        <v>31</v>
      </c>
      <c r="D1181" s="83" t="s">
        <v>32</v>
      </c>
      <c r="E1181" s="83" t="s">
        <v>33</v>
      </c>
      <c r="F1181" s="83" t="s">
        <v>26</v>
      </c>
      <c r="G1181" s="83" t="s">
        <v>27</v>
      </c>
      <c r="H1181" s="83" t="s">
        <v>28</v>
      </c>
      <c r="I1181" s="83" t="s">
        <v>29</v>
      </c>
    </row>
    <row r="1231" spans="2:9" ht="12" customHeight="1" x14ac:dyDescent="0.2">
      <c r="B1231" s="83" t="s">
        <v>30</v>
      </c>
      <c r="C1231" s="83" t="s">
        <v>31</v>
      </c>
      <c r="D1231" s="83" t="s">
        <v>32</v>
      </c>
      <c r="E1231" s="83" t="s">
        <v>33</v>
      </c>
      <c r="F1231" s="83" t="s">
        <v>26</v>
      </c>
      <c r="G1231" s="83" t="s">
        <v>27</v>
      </c>
      <c r="H1231" s="83" t="s">
        <v>28</v>
      </c>
      <c r="I1231" s="83" t="s">
        <v>29</v>
      </c>
    </row>
    <row r="1292" spans="2:9" ht="12" customHeight="1" x14ac:dyDescent="0.2">
      <c r="B1292" s="83" t="s">
        <v>30</v>
      </c>
      <c r="C1292" s="83" t="s">
        <v>31</v>
      </c>
      <c r="D1292" s="83" t="s">
        <v>32</v>
      </c>
      <c r="E1292" s="83" t="s">
        <v>33</v>
      </c>
      <c r="F1292" s="83" t="s">
        <v>26</v>
      </c>
      <c r="G1292" s="83" t="s">
        <v>27</v>
      </c>
      <c r="H1292" s="83" t="s">
        <v>28</v>
      </c>
      <c r="I1292" s="83" t="s">
        <v>29</v>
      </c>
    </row>
    <row r="1356" spans="2:9" ht="12" customHeight="1" x14ac:dyDescent="0.2">
      <c r="B1356" s="83" t="s">
        <v>30</v>
      </c>
      <c r="C1356" s="83" t="s">
        <v>31</v>
      </c>
      <c r="D1356" s="83" t="s">
        <v>32</v>
      </c>
      <c r="E1356" s="83" t="s">
        <v>33</v>
      </c>
      <c r="F1356" s="83" t="s">
        <v>26</v>
      </c>
      <c r="G1356" s="83" t="s">
        <v>27</v>
      </c>
      <c r="H1356" s="83" t="s">
        <v>28</v>
      </c>
      <c r="I1356" s="83" t="s">
        <v>29</v>
      </c>
    </row>
    <row r="1437" spans="2:9" ht="12" customHeight="1" x14ac:dyDescent="0.2">
      <c r="B1437" s="83" t="s">
        <v>30</v>
      </c>
      <c r="C1437" s="83" t="s">
        <v>31</v>
      </c>
      <c r="D1437" s="83" t="s">
        <v>32</v>
      </c>
      <c r="E1437" s="83" t="s">
        <v>33</v>
      </c>
      <c r="F1437" s="83" t="s">
        <v>26</v>
      </c>
      <c r="G1437" s="83" t="s">
        <v>27</v>
      </c>
      <c r="H1437" s="83" t="s">
        <v>28</v>
      </c>
      <c r="I1437" s="83" t="s">
        <v>29</v>
      </c>
    </row>
    <row r="1511" spans="2:9" ht="12" customHeight="1" x14ac:dyDescent="0.2">
      <c r="B1511" s="83" t="s">
        <v>30</v>
      </c>
      <c r="C1511" s="83" t="s">
        <v>31</v>
      </c>
      <c r="D1511" s="83" t="s">
        <v>32</v>
      </c>
      <c r="E1511" s="83" t="s">
        <v>33</v>
      </c>
      <c r="F1511" s="83" t="s">
        <v>26</v>
      </c>
      <c r="G1511" s="83" t="s">
        <v>27</v>
      </c>
      <c r="H1511" s="83" t="s">
        <v>28</v>
      </c>
      <c r="I1511" s="83" t="s">
        <v>29</v>
      </c>
    </row>
    <row r="1583" spans="2:9" ht="12" customHeight="1" x14ac:dyDescent="0.2">
      <c r="B1583" s="83" t="s">
        <v>30</v>
      </c>
      <c r="C1583" s="83" t="s">
        <v>31</v>
      </c>
      <c r="D1583" s="83" t="s">
        <v>32</v>
      </c>
      <c r="E1583" s="83" t="s">
        <v>33</v>
      </c>
      <c r="F1583" s="83" t="s">
        <v>26</v>
      </c>
      <c r="G1583" s="83" t="s">
        <v>27</v>
      </c>
      <c r="H1583" s="83" t="s">
        <v>28</v>
      </c>
      <c r="I1583" s="83" t="s">
        <v>29</v>
      </c>
    </row>
    <row r="1631" spans="2:9" ht="12" customHeight="1" x14ac:dyDescent="0.2">
      <c r="B1631" s="83" t="s">
        <v>30</v>
      </c>
      <c r="C1631" s="83" t="s">
        <v>31</v>
      </c>
      <c r="D1631" s="83" t="s">
        <v>32</v>
      </c>
      <c r="E1631" s="83" t="s">
        <v>33</v>
      </c>
      <c r="F1631" s="83" t="s">
        <v>26</v>
      </c>
      <c r="G1631" s="83" t="s">
        <v>27</v>
      </c>
      <c r="H1631" s="83" t="s">
        <v>28</v>
      </c>
      <c r="I1631" s="83" t="s">
        <v>29</v>
      </c>
    </row>
    <row r="1712" spans="2:9" ht="12" customHeight="1" x14ac:dyDescent="0.2">
      <c r="B1712" s="83" t="s">
        <v>30</v>
      </c>
      <c r="C1712" s="83" t="s">
        <v>31</v>
      </c>
      <c r="D1712" s="83" t="s">
        <v>32</v>
      </c>
      <c r="E1712" s="83" t="s">
        <v>33</v>
      </c>
      <c r="F1712" s="83" t="s">
        <v>26</v>
      </c>
      <c r="G1712" s="83" t="s">
        <v>27</v>
      </c>
      <c r="H1712" s="83" t="s">
        <v>28</v>
      </c>
      <c r="I1712" s="83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1701"/>
  <sheetViews>
    <sheetView showGridLines="0" tabSelected="1" zoomScaleNormal="100" zoomScaleSheetLayoutView="100" workbookViewId="0">
      <selection activeCell="A16" sqref="A16:I21"/>
    </sheetView>
  </sheetViews>
  <sheetFormatPr defaultColWidth="9.140625" defaultRowHeight="12" customHeight="1" x14ac:dyDescent="0.2"/>
  <cols>
    <col min="1" max="1" width="18.28515625" style="31" customWidth="1"/>
    <col min="2" max="3" width="5.28515625" style="7" customWidth="1"/>
    <col min="4" max="4" width="5.28515625" style="2" customWidth="1"/>
    <col min="5" max="8" width="5.28515625" style="7" customWidth="1"/>
    <col min="9" max="9" width="5.5703125" style="7" customWidth="1"/>
    <col min="10" max="10" width="7.140625" style="7" bestFit="1" customWidth="1"/>
    <col min="11" max="16" width="5.5703125" style="7" customWidth="1"/>
    <col min="17" max="16384" width="9.140625" style="7"/>
  </cols>
  <sheetData>
    <row r="1" spans="1:18" ht="12" customHeight="1" x14ac:dyDescent="0.2">
      <c r="A1" s="4">
        <v>44497</v>
      </c>
      <c r="B1" s="6"/>
      <c r="C1" s="6"/>
      <c r="D1" s="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8" s="45" customFormat="1" ht="13.5" customHeight="1" x14ac:dyDescent="0.2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</row>
    <row r="3" spans="1:18" s="45" customFormat="1" ht="13.5" customHeight="1" x14ac:dyDescent="0.2">
      <c r="A3" s="54" t="s">
        <v>99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56"/>
    </row>
    <row r="4" spans="1:18" s="45" customFormat="1" ht="13.5" customHeight="1" x14ac:dyDescent="0.2">
      <c r="A4" s="55" t="s">
        <v>150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44"/>
    </row>
    <row r="5" spans="1:18" ht="12.75" customHeight="1" x14ac:dyDescent="0.2">
      <c r="A5" s="12"/>
      <c r="B5" s="12"/>
      <c r="C5" s="12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</row>
    <row r="6" spans="1:18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</row>
    <row r="7" spans="1:18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  <c r="P7" s="16"/>
      <c r="Q7" s="14"/>
    </row>
    <row r="8" spans="1:18" ht="12.75" customHeight="1" x14ac:dyDescent="0.2">
      <c r="A8" s="23" t="s">
        <v>100</v>
      </c>
      <c r="B8" s="22">
        <f>data!E568</f>
        <v>864.63788079470203</v>
      </c>
      <c r="C8" s="22">
        <f>data!F568</f>
        <v>901.69400308118702</v>
      </c>
      <c r="D8" s="22">
        <f>data!G568</f>
        <v>930.99541952982702</v>
      </c>
      <c r="E8" s="22">
        <f>data!H568</f>
        <v>930.94896759631399</v>
      </c>
      <c r="F8" s="22">
        <f>data!I568</f>
        <v>926.21421960338205</v>
      </c>
      <c r="G8" s="22">
        <f>data!J568</f>
        <v>927.314248470091</v>
      </c>
      <c r="H8" s="22">
        <f>data!K568</f>
        <v>922.73236062783099</v>
      </c>
      <c r="I8" s="22">
        <f>data!L568</f>
        <v>915.923440340056</v>
      </c>
      <c r="J8" s="22">
        <f>data!O568</f>
        <v>854.68609484482795</v>
      </c>
      <c r="K8" s="22">
        <f>data!P568</f>
        <v>907.06906775050754</v>
      </c>
      <c r="L8" s="22">
        <f>data!Q568</f>
        <v>923.04606726034001</v>
      </c>
      <c r="M8" s="22">
        <f>data!R568</f>
        <v>914.42652253653341</v>
      </c>
      <c r="N8" s="22">
        <f>data!S568</f>
        <v>923.44438171061097</v>
      </c>
      <c r="O8" s="22">
        <f>data!T568</f>
        <v>942.60177417086993</v>
      </c>
      <c r="P8" s="22">
        <f>data!U568</f>
        <v>947.84945603257495</v>
      </c>
      <c r="Q8" s="33"/>
    </row>
    <row r="9" spans="1:18" ht="12.75" customHeight="1" x14ac:dyDescent="0.2">
      <c r="A9" s="20" t="s">
        <v>39</v>
      </c>
      <c r="B9" s="21">
        <f>data!E569</f>
        <v>1.3239421604201551</v>
      </c>
      <c r="C9" s="21">
        <f>data!F569</f>
        <v>4.2857389329769013</v>
      </c>
      <c r="D9" s="21">
        <f>data!G569</f>
        <v>3.2495964649331022</v>
      </c>
      <c r="E9" s="21">
        <f>data!H569</f>
        <v>-4.9894910907788415E-3</v>
      </c>
      <c r="F9" s="21">
        <f>data!I569</f>
        <v>-0.508593720787609</v>
      </c>
      <c r="G9" s="21">
        <f>data!J569</f>
        <v>0.1187661389154604</v>
      </c>
      <c r="H9" s="21">
        <f>data!K569</f>
        <v>-0.49410303463138794</v>
      </c>
      <c r="I9" s="21">
        <f>data!L569</f>
        <v>-0.73790847468947485</v>
      </c>
      <c r="J9" s="21">
        <f>data!O569</f>
        <v>-2.4342148384838835</v>
      </c>
      <c r="K9" s="21">
        <f>data!P569</f>
        <v>6.1289136703680525</v>
      </c>
      <c r="L9" s="21">
        <f>data!Q569</f>
        <v>1.7613873163434768</v>
      </c>
      <c r="M9" s="21">
        <f>data!R569</f>
        <v>-0.93381522651301285</v>
      </c>
      <c r="N9" s="21">
        <f>data!S569</f>
        <v>0.98617646708920592</v>
      </c>
      <c r="O9" s="21">
        <f>data!T569</f>
        <v>2.0745583426228009</v>
      </c>
      <c r="P9" s="21">
        <f>data!U569</f>
        <v>0.55672310465582076</v>
      </c>
      <c r="Q9" s="6"/>
    </row>
    <row r="10" spans="1:18" ht="12.75" customHeight="1" x14ac:dyDescent="0.2">
      <c r="A10" s="20" t="s">
        <v>41</v>
      </c>
      <c r="B10" s="22">
        <f>data!E570</f>
        <v>83.72</v>
      </c>
      <c r="C10" s="22">
        <f>data!F570</f>
        <v>84.190968407167901</v>
      </c>
      <c r="D10" s="22">
        <f>data!G570</f>
        <v>84.512446270422004</v>
      </c>
      <c r="E10" s="22">
        <f>data!H570</f>
        <v>84.683682662952805</v>
      </c>
      <c r="F10" s="22">
        <f>data!I570</f>
        <v>84.497898093786205</v>
      </c>
      <c r="G10" s="22">
        <f>data!J570</f>
        <v>84.329962454517698</v>
      </c>
      <c r="H10" s="22">
        <f>data!K570</f>
        <v>84.188732594044495</v>
      </c>
      <c r="I10" s="22">
        <f>data!L570</f>
        <v>84.033555246142299</v>
      </c>
      <c r="J10" s="22">
        <f>data!O570</f>
        <v>83.316092071795737</v>
      </c>
      <c r="K10" s="22">
        <f>data!P570</f>
        <v>84.276774335135684</v>
      </c>
      <c r="L10" s="22">
        <f>data!Q570</f>
        <v>84.262537097122674</v>
      </c>
      <c r="M10" s="22">
        <f>data!R570</f>
        <v>83.850703867863601</v>
      </c>
      <c r="N10" s="22">
        <f>data!S570</f>
        <v>83.497541440686575</v>
      </c>
      <c r="O10" s="22">
        <f>data!T570</f>
        <v>83.212038332809684</v>
      </c>
      <c r="P10" s="22">
        <f>data!U570</f>
        <v>83.030283634008669</v>
      </c>
      <c r="Q10" s="33"/>
      <c r="R10" s="83"/>
    </row>
    <row r="11" spans="1:18" ht="12.75" customHeight="1" x14ac:dyDescent="0.2">
      <c r="A11" s="20" t="s">
        <v>101</v>
      </c>
      <c r="B11" s="22">
        <f>data!E571</f>
        <v>52.317880794701999</v>
      </c>
      <c r="C11" s="22">
        <f>data!F571</f>
        <v>53.085714019182198</v>
      </c>
      <c r="D11" s="22">
        <f>data!G571</f>
        <v>53.460872212499602</v>
      </c>
      <c r="E11" s="22">
        <f>data!H571</f>
        <v>53.764253631276297</v>
      </c>
      <c r="F11" s="22">
        <f>data!I571</f>
        <v>53.867701939086999</v>
      </c>
      <c r="G11" s="22">
        <f>data!J571</f>
        <v>53.907795189703499</v>
      </c>
      <c r="H11" s="22">
        <f>data!K571</f>
        <v>53.916913055202897</v>
      </c>
      <c r="I11" s="22">
        <f>data!L571</f>
        <v>53.927673724856596</v>
      </c>
      <c r="J11" s="22">
        <f>data!O571</f>
        <v>51.347502773032247</v>
      </c>
      <c r="K11" s="22">
        <f>data!P571</f>
        <v>53.157180164415024</v>
      </c>
      <c r="L11" s="22">
        <f>data!Q571</f>
        <v>53.905020977212494</v>
      </c>
      <c r="M11" s="22">
        <f>data!R571</f>
        <v>53.983882624131752</v>
      </c>
      <c r="N11" s="22">
        <f>data!S571</f>
        <v>54.052293348540871</v>
      </c>
      <c r="O11" s="22">
        <f>data!T571</f>
        <v>54.168577113091423</v>
      </c>
      <c r="P11" s="22">
        <f>data!U571</f>
        <v>54.68683126182367</v>
      </c>
      <c r="Q11" s="33"/>
      <c r="R11" s="83"/>
    </row>
    <row r="12" spans="1:18" ht="6" customHeight="1" x14ac:dyDescent="0.2">
      <c r="A12" s="2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3"/>
      <c r="R12" s="83"/>
    </row>
    <row r="13" spans="1:18" ht="12.75" customHeight="1" x14ac:dyDescent="0.2">
      <c r="A13" s="23" t="s">
        <v>102</v>
      </c>
      <c r="B13" s="22">
        <f>data!E573</f>
        <v>728.6</v>
      </c>
      <c r="C13" s="22">
        <f>data!F573</f>
        <v>764.417320654837</v>
      </c>
      <c r="D13" s="22">
        <f>data!G573</f>
        <v>793.02210104690596</v>
      </c>
      <c r="E13" s="22">
        <f>data!H573</f>
        <v>792.50103130208504</v>
      </c>
      <c r="F13" s="22">
        <f>data!I573</f>
        <v>787.84861957050896</v>
      </c>
      <c r="G13" s="22">
        <f>data!J573</f>
        <v>789.07649082587</v>
      </c>
      <c r="H13" s="22">
        <f>data!K573</f>
        <v>784.626714978584</v>
      </c>
      <c r="I13" s="22">
        <f>data!L573</f>
        <v>777.96221136905694</v>
      </c>
      <c r="J13" s="22">
        <f>data!O573</f>
        <v>720.02249999999992</v>
      </c>
      <c r="K13" s="22">
        <f>data!P573</f>
        <v>769.63511325095692</v>
      </c>
      <c r="L13" s="22">
        <f>data!Q573</f>
        <v>784.87850918600498</v>
      </c>
      <c r="M13" s="22">
        <f>data!R573</f>
        <v>776.59193604453799</v>
      </c>
      <c r="N13" s="22">
        <f>data!S573</f>
        <v>785.89454692138372</v>
      </c>
      <c r="O13" s="22">
        <f>data!T573</f>
        <v>805.22115872496875</v>
      </c>
      <c r="P13" s="22">
        <f>data!U573</f>
        <v>810.13234113674218</v>
      </c>
      <c r="Q13" s="33"/>
      <c r="R13" s="83"/>
    </row>
    <row r="14" spans="1:18" ht="12.75" customHeight="1" x14ac:dyDescent="0.2">
      <c r="A14" s="20" t="s">
        <v>39</v>
      </c>
      <c r="B14" s="21">
        <f>data!E574</f>
        <v>1.7043788997613163</v>
      </c>
      <c r="C14" s="21">
        <f>data!F574</f>
        <v>4.915910054191186</v>
      </c>
      <c r="D14" s="21">
        <f>data!G574</f>
        <v>3.7420371855997114</v>
      </c>
      <c r="E14" s="21">
        <f>data!H574</f>
        <v>-6.5706837695067577E-2</v>
      </c>
      <c r="F14" s="21">
        <f>data!I574</f>
        <v>-0.58705434413531821</v>
      </c>
      <c r="G14" s="21">
        <f>data!J574</f>
        <v>0.15585116542191635</v>
      </c>
      <c r="H14" s="21">
        <f>data!K574</f>
        <v>-0.56392198969567042</v>
      </c>
      <c r="I14" s="21">
        <f>data!L574</f>
        <v>-0.84938525317851399</v>
      </c>
      <c r="J14" s="21">
        <f>data!O574</f>
        <v>-3.2793326482500329</v>
      </c>
      <c r="K14" s="21">
        <f>data!P574</f>
        <v>6.8904254035057289</v>
      </c>
      <c r="L14" s="21">
        <f>data!Q574</f>
        <v>1.980600374463104</v>
      </c>
      <c r="M14" s="21">
        <f>data!R574</f>
        <v>-1.0557778107672999</v>
      </c>
      <c r="N14" s="21">
        <f>data!S574</f>
        <v>1.1978763163866146</v>
      </c>
      <c r="O14" s="21">
        <f>data!T574</f>
        <v>2.4591863983907114</v>
      </c>
      <c r="P14" s="21">
        <f>data!U574</f>
        <v>0.60991720827978657</v>
      </c>
      <c r="Q14" s="6"/>
    </row>
    <row r="15" spans="1:18" ht="12.75" customHeight="1" x14ac:dyDescent="0.2">
      <c r="A15" s="20" t="s">
        <v>103</v>
      </c>
      <c r="B15" s="22">
        <f>data!E575</f>
        <v>200.44</v>
      </c>
      <c r="C15" s="22">
        <f>data!F575</f>
        <v>226.308844596087</v>
      </c>
      <c r="D15" s="22">
        <f>data!G575</f>
        <v>229.157849548532</v>
      </c>
      <c r="E15" s="22">
        <f>data!H575</f>
        <v>223.422446805741</v>
      </c>
      <c r="F15" s="22">
        <f>data!I575</f>
        <v>221.52719435707601</v>
      </c>
      <c r="G15" s="22">
        <f>data!J575</f>
        <v>224.596821697877</v>
      </c>
      <c r="H15" s="22">
        <f>data!K575</f>
        <v>220.95925610118999</v>
      </c>
      <c r="I15" s="22">
        <f>data!L575</f>
        <v>214.982381926324</v>
      </c>
      <c r="J15" s="22">
        <f>data!O575</f>
        <v>196.63</v>
      </c>
      <c r="K15" s="22">
        <f>data!P575</f>
        <v>219.83228523758999</v>
      </c>
      <c r="L15" s="22">
        <f>data!Q575</f>
        <v>220.51641352061677</v>
      </c>
      <c r="M15" s="22">
        <f>data!R575</f>
        <v>210.9435462331945</v>
      </c>
      <c r="N15" s="22">
        <f>data!S575</f>
        <v>211.32241122852326</v>
      </c>
      <c r="O15" s="22">
        <f>data!T575</f>
        <v>224.07555392463348</v>
      </c>
      <c r="P15" s="22">
        <f>data!U575</f>
        <v>228.81258226058051</v>
      </c>
      <c r="Q15" s="33"/>
      <c r="R15" s="83"/>
    </row>
    <row r="16" spans="1:18" ht="12.75" customHeight="1" x14ac:dyDescent="0.2">
      <c r="A16" s="20" t="s">
        <v>42</v>
      </c>
      <c r="B16" s="22">
        <f>data!E576</f>
        <v>85.43</v>
      </c>
      <c r="C16" s="22">
        <f>data!F576</f>
        <v>85.896553747544203</v>
      </c>
      <c r="D16" s="22">
        <f>data!G576</f>
        <v>86.481710527923696</v>
      </c>
      <c r="E16" s="22">
        <f>data!H576</f>
        <v>86.976320209891597</v>
      </c>
      <c r="F16" s="22">
        <f>data!I576</f>
        <v>87.222516023013</v>
      </c>
      <c r="G16" s="22">
        <f>data!J576</f>
        <v>87.350994905788298</v>
      </c>
      <c r="H16" s="22">
        <f>data!K576</f>
        <v>87.464316943151104</v>
      </c>
      <c r="I16" s="22">
        <f>data!L576</f>
        <v>87.607230150661593</v>
      </c>
      <c r="J16" s="22">
        <f>data!O576</f>
        <v>84.997500000000002</v>
      </c>
      <c r="K16" s="22">
        <f>data!P576</f>
        <v>86.196146121339865</v>
      </c>
      <c r="L16" s="22">
        <f>data!Q576</f>
        <v>87.411264505653492</v>
      </c>
      <c r="M16" s="22">
        <f>data!R576</f>
        <v>88.002644152018277</v>
      </c>
      <c r="N16" s="22">
        <f>data!S576</f>
        <v>88.655453902845153</v>
      </c>
      <c r="O16" s="22">
        <f>data!T576</f>
        <v>89.534365579036177</v>
      </c>
      <c r="P16" s="22">
        <f>data!U576</f>
        <v>90.889948620507525</v>
      </c>
      <c r="Q16" s="33"/>
      <c r="R16" s="83"/>
    </row>
    <row r="17" spans="1:18" ht="12.75" customHeight="1" x14ac:dyDescent="0.2">
      <c r="A17" s="20" t="s">
        <v>104</v>
      </c>
      <c r="B17" s="22">
        <f>data!E577</f>
        <v>67.77</v>
      </c>
      <c r="C17" s="22">
        <f>data!F577</f>
        <v>64.546848878124806</v>
      </c>
      <c r="D17" s="22">
        <f>data!G577</f>
        <v>83.997656579897594</v>
      </c>
      <c r="E17" s="22">
        <f>data!H577</f>
        <v>85.483093920940703</v>
      </c>
      <c r="F17" s="22">
        <f>data!I577</f>
        <v>82.647438006498803</v>
      </c>
      <c r="G17" s="22">
        <f>data!J577</f>
        <v>79.850926895953705</v>
      </c>
      <c r="H17" s="22">
        <f>data!K577</f>
        <v>77.081916542675401</v>
      </c>
      <c r="I17" s="22">
        <f>data!L577</f>
        <v>75.034029762310595</v>
      </c>
      <c r="J17" s="22">
        <f>data!O577</f>
        <v>61.344999999999999</v>
      </c>
      <c r="K17" s="22">
        <f>data!P577</f>
        <v>75.449399844740768</v>
      </c>
      <c r="L17" s="22">
        <f>data!Q577</f>
        <v>78.653577801859626</v>
      </c>
      <c r="M17" s="22">
        <f>data!R577</f>
        <v>72.164840190014274</v>
      </c>
      <c r="N17" s="22">
        <f>data!S577</f>
        <v>73.629936028720039</v>
      </c>
      <c r="O17" s="22">
        <f>data!T577</f>
        <v>75.451119884188813</v>
      </c>
      <c r="P17" s="22">
        <f>data!U577</f>
        <v>75.980378209465826</v>
      </c>
      <c r="Q17" s="33"/>
      <c r="R17" s="83"/>
    </row>
    <row r="18" spans="1:18" ht="12.75" customHeight="1" x14ac:dyDescent="0.2">
      <c r="A18" s="20" t="s">
        <v>43</v>
      </c>
      <c r="B18" s="22">
        <f>data!E578</f>
        <v>123.17</v>
      </c>
      <c r="C18" s="22">
        <f>data!F578</f>
        <v>128.00489731732199</v>
      </c>
      <c r="D18" s="22">
        <f>data!G578</f>
        <v>130.76693533910799</v>
      </c>
      <c r="E18" s="22">
        <f>data!H578</f>
        <v>132.462198985801</v>
      </c>
      <c r="F18" s="22">
        <f>data!I578</f>
        <v>132.65747310358</v>
      </c>
      <c r="G18" s="22">
        <f>data!J578</f>
        <v>133.39606466098499</v>
      </c>
      <c r="H18" s="22">
        <f>data!K578</f>
        <v>134.76047353047801</v>
      </c>
      <c r="I18" s="22">
        <f>data!L578</f>
        <v>135.90145410955199</v>
      </c>
      <c r="J18" s="22">
        <f>data!O578</f>
        <v>123.70000000000002</v>
      </c>
      <c r="K18" s="22">
        <f>data!P578</f>
        <v>128.60100791055774</v>
      </c>
      <c r="L18" s="22">
        <f>data!Q578</f>
        <v>134.17886635114877</v>
      </c>
      <c r="M18" s="22">
        <f>data!R578</f>
        <v>138.70178512063126</v>
      </c>
      <c r="N18" s="22">
        <f>data!S578</f>
        <v>141.82712153600951</v>
      </c>
      <c r="O18" s="22">
        <f>data!T578</f>
        <v>143.24462120508002</v>
      </c>
      <c r="P18" s="22">
        <f>data!U578</f>
        <v>142.38872169970301</v>
      </c>
      <c r="Q18" s="33"/>
      <c r="R18" s="83"/>
    </row>
    <row r="19" spans="1:18" ht="12.75" customHeight="1" x14ac:dyDescent="0.2">
      <c r="A19" s="20" t="s">
        <v>44</v>
      </c>
      <c r="B19" s="22">
        <f>data!E579</f>
        <v>65.98</v>
      </c>
      <c r="C19" s="22">
        <f>data!F579</f>
        <v>67.702036672251197</v>
      </c>
      <c r="D19" s="22">
        <f>data!G579</f>
        <v>68.438422161661293</v>
      </c>
      <c r="E19" s="22">
        <f>data!H579</f>
        <v>68.853073407623995</v>
      </c>
      <c r="F19" s="22">
        <f>data!I579</f>
        <v>68.530795706438695</v>
      </c>
      <c r="G19" s="22">
        <f>data!J579</f>
        <v>68.491376132970203</v>
      </c>
      <c r="H19" s="22">
        <f>data!K579</f>
        <v>68.563272037096496</v>
      </c>
      <c r="I19" s="22">
        <f>data!L579</f>
        <v>68.503977422671795</v>
      </c>
      <c r="J19" s="22">
        <f>data!O579</f>
        <v>66.48</v>
      </c>
      <c r="K19" s="22">
        <f>data!P579</f>
        <v>67.743383060384119</v>
      </c>
      <c r="L19" s="22">
        <f>data!Q579</f>
        <v>68.52235532479429</v>
      </c>
      <c r="M19" s="22">
        <f>data!R579</f>
        <v>69.146502976410162</v>
      </c>
      <c r="N19" s="22">
        <f>data!S579</f>
        <v>69.981671180173848</v>
      </c>
      <c r="O19" s="22">
        <f>data!T579</f>
        <v>70.433470496804034</v>
      </c>
      <c r="P19" s="22">
        <f>data!U579</f>
        <v>69.893315110220328</v>
      </c>
      <c r="Q19" s="33"/>
      <c r="R19" s="83"/>
    </row>
    <row r="20" spans="1:18" ht="12.75" customHeight="1" x14ac:dyDescent="0.2">
      <c r="A20" s="20" t="s">
        <v>45</v>
      </c>
      <c r="B20" s="22">
        <f>data!E580</f>
        <v>113</v>
      </c>
      <c r="C20" s="22">
        <f>data!F580</f>
        <v>115.13014431598199</v>
      </c>
      <c r="D20" s="22">
        <f>data!G580</f>
        <v>116.24580151474601</v>
      </c>
      <c r="E20" s="22">
        <f>data!H580</f>
        <v>116.964550982232</v>
      </c>
      <c r="F20" s="22">
        <f>data!I580</f>
        <v>116.80390076134999</v>
      </c>
      <c r="G20" s="22">
        <f>data!J580</f>
        <v>116.891875857746</v>
      </c>
      <c r="H20" s="22">
        <f>data!K580</f>
        <v>117.10527825491501</v>
      </c>
      <c r="I20" s="22">
        <f>data!L580</f>
        <v>117.203396537662</v>
      </c>
      <c r="J20" s="22">
        <f>data!O580</f>
        <v>114.25</v>
      </c>
      <c r="K20" s="22">
        <f>data!P580</f>
        <v>115.33512420324001</v>
      </c>
      <c r="L20" s="22">
        <f>data!Q580</f>
        <v>117.00111285291825</v>
      </c>
      <c r="M20" s="22">
        <f>data!R580</f>
        <v>118.18963836639426</v>
      </c>
      <c r="N20" s="22">
        <f>data!S580</f>
        <v>119.60019414553125</v>
      </c>
      <c r="O20" s="22">
        <f>data!T580</f>
        <v>120.61970195555051</v>
      </c>
      <c r="P20" s="22">
        <f>data!U580</f>
        <v>120.77750970607849</v>
      </c>
      <c r="Q20" s="33"/>
      <c r="R20" s="83"/>
    </row>
    <row r="21" spans="1:18" ht="12.75" customHeight="1" x14ac:dyDescent="0.2">
      <c r="A21" s="20" t="s">
        <v>105</v>
      </c>
      <c r="B21" s="22">
        <f>data!E581</f>
        <v>72.81</v>
      </c>
      <c r="C21" s="22">
        <f>data!F581</f>
        <v>76.827995127526094</v>
      </c>
      <c r="D21" s="22">
        <f>data!G581</f>
        <v>77.933725375036701</v>
      </c>
      <c r="E21" s="22">
        <f>data!H581</f>
        <v>78.339346989854903</v>
      </c>
      <c r="F21" s="22">
        <f>data!I581</f>
        <v>78.459301612552494</v>
      </c>
      <c r="G21" s="22">
        <f>data!J581</f>
        <v>78.498430674548899</v>
      </c>
      <c r="H21" s="22">
        <f>data!K581</f>
        <v>78.692201569077199</v>
      </c>
      <c r="I21" s="22">
        <f>data!L581</f>
        <v>78.729741459875001</v>
      </c>
      <c r="J21" s="22">
        <f>data!O581</f>
        <v>72.62</v>
      </c>
      <c r="K21" s="22">
        <f>data!P581</f>
        <v>76.477766873104429</v>
      </c>
      <c r="L21" s="22">
        <f>data!Q581</f>
        <v>78.594918829013409</v>
      </c>
      <c r="M21" s="22">
        <f>data!R581</f>
        <v>79.442979005874747</v>
      </c>
      <c r="N21" s="22">
        <f>data!S581</f>
        <v>80.877758899580385</v>
      </c>
      <c r="O21" s="22">
        <f>data!T581</f>
        <v>81.86232567967636</v>
      </c>
      <c r="P21" s="22">
        <f>data!U581</f>
        <v>81.389885530186802</v>
      </c>
      <c r="Q21" s="33"/>
      <c r="R21" s="83"/>
    </row>
    <row r="22" spans="1:18" s="27" customFormat="1" ht="12.75" customHeight="1" x14ac:dyDescent="0.2">
      <c r="A22" s="13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114"/>
      <c r="R22" s="118"/>
    </row>
    <row r="23" spans="1:18" ht="12.75" customHeight="1" x14ac:dyDescent="0.2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6"/>
    </row>
    <row r="24" spans="1:18" ht="12.75" customHeight="1" x14ac:dyDescent="0.2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6"/>
    </row>
    <row r="25" spans="1:18" ht="12.75" customHeight="1" x14ac:dyDescent="0.2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6"/>
    </row>
    <row r="26" spans="1:18" ht="12.75" customHeight="1" x14ac:dyDescent="0.2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6"/>
    </row>
    <row r="27" spans="1:18" ht="12.75" customHeight="1" x14ac:dyDescent="0.2">
      <c r="A27" s="8" t="s">
        <v>1882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6"/>
    </row>
    <row r="28" spans="1:18" ht="12.75" customHeight="1" x14ac:dyDescent="0.2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6"/>
    </row>
    <row r="29" spans="1:18" ht="12.7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6"/>
    </row>
    <row r="30" spans="1:18" ht="12.75" customHeight="1" x14ac:dyDescent="0.2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6"/>
    </row>
    <row r="31" spans="1:18" ht="12.75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6"/>
    </row>
    <row r="32" spans="1:18" ht="12.75" customHeight="1" x14ac:dyDescent="0.2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6"/>
    </row>
    <row r="33" spans="1:17" ht="12.75" customHeight="1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6"/>
    </row>
    <row r="34" spans="1:17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</row>
    <row r="35" spans="1:17" ht="12.75" customHeight="1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6"/>
    </row>
    <row r="36" spans="1:17" ht="12.75" customHeight="1" x14ac:dyDescent="0.2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6"/>
    </row>
    <row r="37" spans="1:17" ht="12.75" customHeight="1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6"/>
    </row>
    <row r="38" spans="1:17" ht="12.75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</row>
    <row r="39" spans="1:17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</row>
    <row r="40" spans="1:17" ht="12.75" customHeight="1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6"/>
    </row>
    <row r="41" spans="1:17" ht="12.75" customHeight="1" x14ac:dyDescent="0.2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6"/>
    </row>
    <row r="42" spans="1:17" ht="12.75" customHeight="1" x14ac:dyDescent="0.2">
      <c r="B42" s="34"/>
      <c r="C42" s="34"/>
      <c r="D42" s="35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6"/>
    </row>
    <row r="43" spans="1:17" ht="12.75" customHeight="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6"/>
    </row>
    <row r="44" spans="1:17" ht="12.75" customHeight="1" x14ac:dyDescent="0.2">
      <c r="B44" s="6"/>
      <c r="C44" s="6"/>
      <c r="D44" s="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2.75" customHeight="1" x14ac:dyDescent="0.2">
      <c r="A45" s="37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6"/>
    </row>
    <row r="46" spans="1:17" ht="12.75" customHeight="1" x14ac:dyDescent="0.2">
      <c r="A46" s="3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6"/>
    </row>
    <row r="47" spans="1:17" ht="12.75" customHeight="1" x14ac:dyDescent="0.2">
      <c r="A47" s="3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6"/>
    </row>
    <row r="48" spans="1:17" ht="12.75" customHeight="1" x14ac:dyDescent="0.2">
      <c r="A48" s="38"/>
      <c r="B48" s="6"/>
      <c r="C48" s="6"/>
      <c r="D48" s="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2.75" customHeight="1" x14ac:dyDescent="0.2">
      <c r="A49" s="38"/>
      <c r="B49" s="6"/>
      <c r="C49" s="6"/>
      <c r="D49" s="1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2.75" customHeight="1" x14ac:dyDescent="0.2">
      <c r="A50" s="38"/>
      <c r="B50" s="6"/>
      <c r="C50" s="6"/>
      <c r="D50" s="1"/>
      <c r="E50" s="6"/>
      <c r="F50" s="6"/>
      <c r="G50" s="6"/>
      <c r="H50" s="6"/>
      <c r="I50" s="6"/>
      <c r="J50" s="6"/>
      <c r="K50" s="6"/>
      <c r="L50" s="6"/>
      <c r="M50" s="6"/>
    </row>
    <row r="51" spans="1:17" ht="12.75" customHeight="1" x14ac:dyDescent="0.2">
      <c r="A51" s="38"/>
      <c r="B51" s="6"/>
      <c r="C51" s="6"/>
      <c r="D51" s="1"/>
      <c r="E51" s="6"/>
      <c r="F51" s="6"/>
      <c r="G51" s="6"/>
      <c r="H51" s="6"/>
      <c r="I51" s="6"/>
      <c r="J51" s="6"/>
      <c r="K51" s="6"/>
      <c r="L51" s="6"/>
      <c r="M51" s="6"/>
    </row>
    <row r="52" spans="1:17" ht="12.75" customHeight="1" x14ac:dyDescent="0.2">
      <c r="A52" s="38"/>
      <c r="B52" s="6"/>
      <c r="C52" s="6"/>
      <c r="D52" s="1"/>
      <c r="E52" s="6"/>
      <c r="F52" s="6"/>
      <c r="G52" s="6"/>
      <c r="H52" s="6"/>
      <c r="I52" s="6"/>
      <c r="J52" s="6"/>
      <c r="K52" s="6"/>
      <c r="L52" s="6"/>
      <c r="M52" s="6"/>
    </row>
    <row r="53" spans="1:17" ht="12.75" customHeight="1" x14ac:dyDescent="0.2">
      <c r="A53" s="38"/>
      <c r="B53" s="6"/>
      <c r="C53" s="6"/>
      <c r="D53" s="1"/>
      <c r="E53" s="6"/>
      <c r="F53" s="6"/>
      <c r="G53" s="6"/>
      <c r="H53" s="6"/>
      <c r="I53" s="6"/>
      <c r="J53" s="6"/>
      <c r="K53" s="6"/>
      <c r="L53" s="6"/>
      <c r="M53" s="6"/>
    </row>
    <row r="54" spans="1:17" ht="12.75" customHeight="1" x14ac:dyDescent="0.2">
      <c r="A54" s="38"/>
      <c r="B54" s="6"/>
      <c r="C54" s="6"/>
      <c r="D54" s="1"/>
      <c r="E54" s="6"/>
      <c r="F54" s="6"/>
      <c r="G54" s="6"/>
      <c r="H54" s="6"/>
      <c r="I54" s="6"/>
      <c r="J54" s="6"/>
      <c r="K54" s="6"/>
      <c r="L54" s="6"/>
      <c r="M54" s="6"/>
    </row>
    <row r="55" spans="1:17" ht="12.75" customHeight="1" x14ac:dyDescent="0.2">
      <c r="A55" s="38"/>
      <c r="B55" s="6"/>
      <c r="C55" s="6"/>
      <c r="D55" s="1"/>
      <c r="E55" s="6"/>
      <c r="F55" s="6"/>
      <c r="G55" s="6"/>
      <c r="H55" s="6"/>
      <c r="I55" s="6"/>
      <c r="J55" s="6"/>
      <c r="K55" s="6"/>
      <c r="L55" s="6"/>
      <c r="M55" s="6"/>
    </row>
    <row r="56" spans="1:17" ht="12.75" customHeight="1" x14ac:dyDescent="0.2">
      <c r="A56" s="38"/>
      <c r="B56" s="6"/>
      <c r="C56" s="6"/>
      <c r="D56" s="1"/>
      <c r="E56" s="6"/>
      <c r="F56" s="6"/>
      <c r="G56" s="6"/>
      <c r="H56" s="6"/>
      <c r="I56" s="6"/>
      <c r="J56" s="6"/>
      <c r="K56" s="6"/>
      <c r="L56" s="6"/>
      <c r="M56" s="6"/>
    </row>
    <row r="57" spans="1:17" ht="12" customHeight="1" x14ac:dyDescent="0.2">
      <c r="A57" s="38"/>
      <c r="B57" s="6"/>
      <c r="C57" s="6"/>
      <c r="D57" s="1"/>
      <c r="E57" s="6"/>
      <c r="F57" s="6"/>
      <c r="G57" s="6"/>
      <c r="H57" s="6"/>
      <c r="I57" s="6"/>
      <c r="J57" s="6"/>
      <c r="K57" s="6"/>
      <c r="L57" s="6"/>
      <c r="M57" s="6"/>
    </row>
    <row r="58" spans="1:17" ht="12" customHeight="1" x14ac:dyDescent="0.2">
      <c r="B58" s="6"/>
      <c r="C58" s="6"/>
      <c r="D58" s="1"/>
      <c r="E58" s="6"/>
      <c r="F58" s="6"/>
      <c r="G58" s="6"/>
      <c r="H58" s="6"/>
      <c r="I58" s="6"/>
      <c r="J58" s="6"/>
      <c r="K58" s="6"/>
      <c r="L58" s="6"/>
      <c r="M58" s="6"/>
    </row>
    <row r="59" spans="1:17" ht="12" customHeight="1" x14ac:dyDescent="0.2">
      <c r="B59" s="6"/>
      <c r="C59" s="6"/>
      <c r="D59" s="1"/>
      <c r="E59" s="6"/>
      <c r="F59" s="6"/>
      <c r="G59" s="6"/>
      <c r="H59" s="6"/>
      <c r="I59" s="6"/>
      <c r="J59" s="6"/>
      <c r="K59" s="6"/>
      <c r="L59" s="6"/>
      <c r="M59" s="6"/>
    </row>
    <row r="60" spans="1:17" ht="12" customHeight="1" x14ac:dyDescent="0.2">
      <c r="B60" s="6"/>
      <c r="C60" s="6"/>
      <c r="D60" s="1"/>
      <c r="E60" s="6"/>
      <c r="F60" s="6"/>
      <c r="G60" s="6"/>
      <c r="H60" s="6"/>
      <c r="I60" s="6"/>
      <c r="J60" s="6"/>
      <c r="K60" s="6"/>
      <c r="L60" s="6"/>
      <c r="M60" s="6"/>
    </row>
    <row r="61" spans="1:17" ht="12" customHeight="1" x14ac:dyDescent="0.2">
      <c r="B61" s="6"/>
      <c r="C61" s="6"/>
      <c r="D61" s="1"/>
      <c r="E61" s="6"/>
      <c r="F61" s="6"/>
      <c r="G61" s="6"/>
      <c r="H61" s="6"/>
      <c r="I61" s="6"/>
      <c r="J61" s="6"/>
      <c r="K61" s="6"/>
      <c r="L61" s="6"/>
      <c r="M61" s="6"/>
    </row>
    <row r="62" spans="1:17" ht="12" customHeight="1" x14ac:dyDescent="0.2">
      <c r="B62" s="6"/>
      <c r="C62" s="6"/>
      <c r="D62" s="1"/>
      <c r="E62" s="6"/>
      <c r="F62" s="6"/>
      <c r="G62" s="6"/>
      <c r="H62" s="6"/>
      <c r="I62" s="6"/>
      <c r="J62" s="6"/>
      <c r="K62" s="6"/>
      <c r="L62" s="6"/>
      <c r="M62" s="6"/>
    </row>
    <row r="63" spans="1:17" ht="12" customHeight="1" x14ac:dyDescent="0.2">
      <c r="B63" s="6"/>
      <c r="C63" s="6"/>
      <c r="D63" s="1"/>
      <c r="E63" s="6"/>
      <c r="F63" s="6"/>
      <c r="G63" s="6"/>
      <c r="H63" s="6"/>
      <c r="I63" s="6"/>
      <c r="J63" s="6"/>
      <c r="K63" s="6"/>
      <c r="L63" s="6"/>
      <c r="M63" s="6"/>
    </row>
    <row r="64" spans="1:17" ht="12" customHeight="1" x14ac:dyDescent="0.2">
      <c r="B64" s="6"/>
      <c r="C64" s="6"/>
      <c r="D64" s="1"/>
      <c r="E64" s="6"/>
      <c r="F64" s="6"/>
      <c r="G64" s="6"/>
      <c r="H64" s="6"/>
      <c r="I64" s="6"/>
      <c r="J64" s="6"/>
      <c r="K64" s="6"/>
      <c r="L64" s="6"/>
      <c r="M64" s="6"/>
    </row>
    <row r="65" spans="2:13" ht="12" customHeight="1" x14ac:dyDescent="0.2">
      <c r="B65" s="6"/>
      <c r="C65" s="6"/>
      <c r="D65" s="1"/>
      <c r="E65" s="6"/>
      <c r="F65" s="6"/>
      <c r="G65" s="6"/>
      <c r="H65" s="6"/>
      <c r="I65" s="6"/>
      <c r="J65" s="6"/>
      <c r="K65" s="6"/>
      <c r="L65" s="6"/>
      <c r="M65" s="6"/>
    </row>
    <row r="66" spans="2:13" ht="12" customHeight="1" x14ac:dyDescent="0.2">
      <c r="B66" s="6"/>
      <c r="C66" s="6"/>
      <c r="D66" s="1"/>
      <c r="E66" s="6"/>
      <c r="F66" s="6"/>
      <c r="G66" s="6"/>
      <c r="H66" s="6"/>
      <c r="I66" s="6"/>
      <c r="J66" s="6"/>
      <c r="K66" s="6"/>
      <c r="L66" s="6"/>
      <c r="M66" s="6"/>
    </row>
    <row r="67" spans="2:13" ht="12" customHeight="1" x14ac:dyDescent="0.2">
      <c r="B67" s="6"/>
      <c r="C67" s="6"/>
      <c r="D67" s="1"/>
      <c r="E67" s="6"/>
      <c r="F67" s="6"/>
      <c r="G67" s="6"/>
      <c r="H67" s="6"/>
      <c r="I67" s="6"/>
      <c r="J67" s="6"/>
      <c r="K67" s="6"/>
      <c r="L67" s="6"/>
      <c r="M67" s="6"/>
    </row>
    <row r="68" spans="2:13" ht="12" customHeight="1" x14ac:dyDescent="0.2">
      <c r="B68" s="6"/>
      <c r="C68" s="6"/>
      <c r="D68" s="1"/>
      <c r="E68" s="6"/>
      <c r="F68" s="6"/>
      <c r="G68" s="6"/>
      <c r="H68" s="6"/>
      <c r="I68" s="6"/>
      <c r="J68" s="6"/>
      <c r="K68" s="6"/>
      <c r="L68" s="6"/>
      <c r="M68" s="6"/>
    </row>
    <row r="69" spans="2:13" ht="12" customHeight="1" x14ac:dyDescent="0.2">
      <c r="B69" s="6"/>
      <c r="C69" s="6"/>
      <c r="D69" s="1"/>
      <c r="E69" s="6"/>
      <c r="F69" s="6"/>
      <c r="G69" s="6"/>
      <c r="H69" s="6"/>
      <c r="I69" s="6"/>
      <c r="J69" s="6"/>
      <c r="K69" s="6"/>
      <c r="L69" s="6"/>
      <c r="M69" s="6"/>
    </row>
    <row r="70" spans="2:13" ht="12" customHeight="1" x14ac:dyDescent="0.2">
      <c r="B70" s="6"/>
      <c r="C70" s="6"/>
      <c r="D70" s="1"/>
      <c r="E70" s="6"/>
      <c r="F70" s="6"/>
      <c r="G70" s="6"/>
      <c r="H70" s="6"/>
      <c r="I70" s="6"/>
      <c r="J70" s="6"/>
      <c r="K70" s="6"/>
      <c r="L70" s="6"/>
      <c r="M70" s="6"/>
    </row>
    <row r="71" spans="2:13" ht="12" customHeight="1" x14ac:dyDescent="0.2">
      <c r="B71" s="6"/>
      <c r="C71" s="6"/>
      <c r="D71" s="1"/>
      <c r="E71" s="6"/>
      <c r="F71" s="6"/>
      <c r="G71" s="6"/>
      <c r="H71" s="6"/>
      <c r="I71" s="6"/>
      <c r="J71" s="6"/>
      <c r="K71" s="6"/>
      <c r="L71" s="6"/>
      <c r="M71" s="6"/>
    </row>
    <row r="72" spans="2:13" ht="12" customHeight="1" x14ac:dyDescent="0.2">
      <c r="B72" s="6"/>
      <c r="C72" s="6"/>
      <c r="D72" s="1"/>
      <c r="E72" s="6"/>
      <c r="F72" s="6"/>
      <c r="G72" s="6"/>
      <c r="H72" s="6"/>
      <c r="I72" s="6"/>
      <c r="J72" s="6"/>
      <c r="K72" s="6"/>
      <c r="L72" s="6"/>
      <c r="M72" s="6"/>
    </row>
    <row r="73" spans="2:13" ht="12" customHeight="1" x14ac:dyDescent="0.2">
      <c r="B73" s="6"/>
      <c r="C73" s="6"/>
      <c r="D73" s="1"/>
      <c r="E73" s="6"/>
      <c r="F73" s="6"/>
      <c r="G73" s="6"/>
      <c r="H73" s="6"/>
      <c r="I73" s="6"/>
      <c r="J73" s="6"/>
      <c r="K73" s="6"/>
      <c r="L73" s="6"/>
      <c r="M73" s="6"/>
    </row>
    <row r="74" spans="2:13" ht="12" customHeight="1" x14ac:dyDescent="0.2">
      <c r="B74" s="6"/>
      <c r="C74" s="6"/>
      <c r="D74" s="1"/>
      <c r="E74" s="6"/>
      <c r="F74" s="6"/>
      <c r="G74" s="6"/>
      <c r="H74" s="6"/>
      <c r="I74" s="6"/>
      <c r="J74" s="6"/>
      <c r="K74" s="6"/>
      <c r="L74" s="6"/>
      <c r="M74" s="6"/>
    </row>
    <row r="75" spans="2:13" ht="12" customHeight="1" x14ac:dyDescent="0.2">
      <c r="B75" s="6"/>
      <c r="C75" s="6"/>
      <c r="D75" s="1"/>
      <c r="E75" s="6"/>
      <c r="F75" s="6"/>
      <c r="G75" s="6"/>
      <c r="H75" s="6"/>
      <c r="I75" s="6"/>
      <c r="J75" s="6"/>
      <c r="K75" s="6"/>
      <c r="L75" s="6"/>
      <c r="M75" s="6"/>
    </row>
    <row r="76" spans="2:13" ht="12" customHeight="1" x14ac:dyDescent="0.2">
      <c r="B76" s="6"/>
      <c r="C76" s="6"/>
      <c r="D76" s="1"/>
      <c r="E76" s="6"/>
      <c r="F76" s="6"/>
      <c r="G76" s="6"/>
      <c r="H76" s="6"/>
      <c r="I76" s="6"/>
      <c r="J76" s="6"/>
      <c r="K76" s="6"/>
      <c r="L76" s="6"/>
      <c r="M76" s="6"/>
    </row>
    <row r="77" spans="2:13" ht="12" customHeight="1" x14ac:dyDescent="0.2">
      <c r="B77" s="39" t="s">
        <v>31</v>
      </c>
      <c r="C77" s="39" t="s">
        <v>32</v>
      </c>
      <c r="D77" s="39" t="s">
        <v>33</v>
      </c>
      <c r="E77" s="39" t="s">
        <v>26</v>
      </c>
      <c r="F77" s="39" t="s">
        <v>27</v>
      </c>
      <c r="G77" s="39" t="s">
        <v>28</v>
      </c>
      <c r="H77" s="39" t="s">
        <v>29</v>
      </c>
      <c r="I77" s="6"/>
      <c r="J77" s="6"/>
      <c r="K77" s="6"/>
      <c r="L77" s="6"/>
      <c r="M77" s="6"/>
    </row>
    <row r="78" spans="2:13" ht="12" customHeight="1" x14ac:dyDescent="0.2">
      <c r="B78" s="6"/>
      <c r="C78" s="6"/>
      <c r="D78" s="1"/>
      <c r="E78" s="6"/>
      <c r="F78" s="6"/>
      <c r="G78" s="6"/>
      <c r="H78" s="6"/>
      <c r="I78" s="6"/>
      <c r="J78" s="6"/>
      <c r="K78" s="6"/>
      <c r="L78" s="6"/>
      <c r="M78" s="6"/>
    </row>
    <row r="79" spans="2:13" ht="12" customHeight="1" x14ac:dyDescent="0.2">
      <c r="B79" s="6"/>
      <c r="C79" s="6"/>
      <c r="D79" s="1"/>
      <c r="E79" s="6"/>
      <c r="F79" s="6"/>
      <c r="G79" s="6"/>
      <c r="H79" s="6"/>
      <c r="I79" s="6"/>
      <c r="J79" s="6"/>
      <c r="K79" s="6"/>
      <c r="L79" s="6"/>
      <c r="M79" s="6"/>
    </row>
    <row r="80" spans="2:13" ht="12" customHeight="1" x14ac:dyDescent="0.2"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  <c r="M80" s="6"/>
    </row>
    <row r="81" spans="2:13" ht="12" customHeight="1" x14ac:dyDescent="0.2"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  <c r="M81" s="6"/>
    </row>
    <row r="82" spans="2:13" ht="12" customHeight="1" x14ac:dyDescent="0.2">
      <c r="B82" s="6"/>
      <c r="C82" s="6"/>
      <c r="D82" s="1"/>
      <c r="E82" s="6"/>
      <c r="F82" s="6"/>
      <c r="G82" s="6"/>
      <c r="H82" s="6"/>
      <c r="I82" s="6"/>
      <c r="J82" s="6"/>
      <c r="K82" s="6"/>
      <c r="L82" s="6"/>
      <c r="M82" s="6"/>
    </row>
    <row r="83" spans="2:13" ht="12" customHeight="1" x14ac:dyDescent="0.2">
      <c r="B83" s="6"/>
      <c r="C83" s="6"/>
      <c r="D83" s="1"/>
      <c r="E83" s="6"/>
      <c r="F83" s="6"/>
      <c r="G83" s="6"/>
      <c r="H83" s="6"/>
      <c r="I83" s="6"/>
      <c r="J83" s="6"/>
      <c r="K83" s="6"/>
      <c r="L83" s="6"/>
      <c r="M83" s="6"/>
    </row>
    <row r="84" spans="2:13" ht="12" customHeight="1" x14ac:dyDescent="0.2">
      <c r="B84" s="6"/>
      <c r="C84" s="6"/>
      <c r="D84" s="1"/>
      <c r="E84" s="6"/>
      <c r="F84" s="6"/>
      <c r="G84" s="6"/>
      <c r="H84" s="6"/>
      <c r="I84" s="6"/>
      <c r="J84" s="6"/>
      <c r="K84" s="6"/>
      <c r="L84" s="6"/>
      <c r="M84" s="6"/>
    </row>
    <row r="85" spans="2:13" ht="12" customHeight="1" x14ac:dyDescent="0.2">
      <c r="B85" s="6"/>
      <c r="C85" s="6"/>
      <c r="D85" s="1"/>
      <c r="E85" s="6"/>
      <c r="F85" s="6"/>
      <c r="G85" s="6"/>
      <c r="H85" s="6"/>
      <c r="I85" s="6"/>
      <c r="J85" s="6"/>
      <c r="K85" s="6"/>
      <c r="L85" s="6"/>
      <c r="M85" s="6"/>
    </row>
    <row r="86" spans="2:13" ht="12" customHeight="1" x14ac:dyDescent="0.2">
      <c r="B86" s="6"/>
      <c r="C86" s="6"/>
      <c r="D86" s="1"/>
      <c r="E86" s="6"/>
      <c r="F86" s="6"/>
      <c r="G86" s="6"/>
      <c r="H86" s="6"/>
      <c r="I86" s="6"/>
      <c r="J86" s="6"/>
      <c r="K86" s="6"/>
      <c r="L86" s="6"/>
      <c r="M86" s="6"/>
    </row>
    <row r="87" spans="2:13" ht="12" customHeight="1" x14ac:dyDescent="0.2">
      <c r="B87" s="6"/>
      <c r="C87" s="6"/>
      <c r="D87" s="1"/>
      <c r="E87" s="6"/>
      <c r="F87" s="6"/>
      <c r="G87" s="6"/>
      <c r="H87" s="6"/>
      <c r="I87" s="6"/>
      <c r="J87" s="6"/>
      <c r="K87" s="6"/>
      <c r="L87" s="6"/>
      <c r="M87" s="6"/>
    </row>
    <row r="88" spans="2:13" ht="12" customHeight="1" x14ac:dyDescent="0.2">
      <c r="B88" s="6"/>
      <c r="C88" s="6"/>
      <c r="D88" s="1"/>
      <c r="E88" s="6"/>
      <c r="F88" s="6"/>
      <c r="G88" s="6"/>
      <c r="H88" s="6"/>
      <c r="I88" s="6"/>
      <c r="J88" s="6"/>
      <c r="K88" s="6"/>
      <c r="L88" s="6"/>
      <c r="M88" s="6"/>
    </row>
    <row r="89" spans="2:13" ht="12" customHeight="1" x14ac:dyDescent="0.2">
      <c r="B89" s="6"/>
      <c r="C89" s="6"/>
      <c r="D89" s="1"/>
      <c r="E89" s="6"/>
      <c r="F89" s="6"/>
      <c r="G89" s="6"/>
      <c r="H89" s="6"/>
      <c r="I89" s="6"/>
      <c r="J89" s="6"/>
      <c r="K89" s="6"/>
      <c r="L89" s="6"/>
      <c r="M89" s="6"/>
    </row>
    <row r="90" spans="2:13" ht="12" customHeight="1" x14ac:dyDescent="0.2">
      <c r="B90" s="6"/>
      <c r="C90" s="6"/>
      <c r="D90" s="1"/>
      <c r="E90" s="6"/>
      <c r="F90" s="6"/>
      <c r="G90" s="6"/>
      <c r="H90" s="6"/>
      <c r="I90" s="6"/>
      <c r="J90" s="6"/>
      <c r="K90" s="6"/>
      <c r="L90" s="6"/>
      <c r="M90" s="6"/>
    </row>
    <row r="91" spans="2:13" ht="12" customHeight="1" x14ac:dyDescent="0.2">
      <c r="B91" s="6"/>
      <c r="C91" s="6"/>
      <c r="D91" s="1"/>
      <c r="E91" s="6"/>
      <c r="F91" s="6"/>
      <c r="G91" s="6"/>
      <c r="H91" s="6"/>
      <c r="I91" s="6"/>
      <c r="J91" s="6"/>
      <c r="K91" s="6"/>
      <c r="L91" s="6"/>
      <c r="M91" s="6"/>
    </row>
    <row r="92" spans="2:13" ht="12" customHeight="1" x14ac:dyDescent="0.2">
      <c r="B92" s="6"/>
      <c r="C92" s="6"/>
      <c r="D92" s="1"/>
      <c r="E92" s="6"/>
      <c r="F92" s="6"/>
      <c r="G92" s="6"/>
      <c r="H92" s="6"/>
      <c r="I92" s="6"/>
      <c r="J92" s="6"/>
      <c r="K92" s="6"/>
      <c r="L92" s="6"/>
      <c r="M92" s="6"/>
    </row>
    <row r="93" spans="2:13" ht="12" customHeight="1" x14ac:dyDescent="0.2">
      <c r="B93" s="6"/>
      <c r="C93" s="6"/>
      <c r="D93" s="1"/>
      <c r="E93" s="6"/>
      <c r="F93" s="6"/>
      <c r="G93" s="6"/>
      <c r="H93" s="6"/>
      <c r="I93" s="6"/>
      <c r="J93" s="6"/>
      <c r="K93" s="6"/>
      <c r="L93" s="6"/>
      <c r="M93" s="6"/>
    </row>
    <row r="94" spans="2:13" ht="12" customHeight="1" x14ac:dyDescent="0.2">
      <c r="B94" s="6"/>
      <c r="C94" s="6"/>
      <c r="D94" s="1"/>
      <c r="E94" s="6"/>
      <c r="F94" s="6"/>
      <c r="G94" s="6"/>
      <c r="H94" s="6"/>
      <c r="I94" s="6"/>
      <c r="J94" s="6"/>
      <c r="K94" s="6"/>
      <c r="L94" s="6"/>
      <c r="M94" s="6"/>
    </row>
    <row r="95" spans="2:13" ht="12" customHeight="1" x14ac:dyDescent="0.2">
      <c r="B95" s="6"/>
      <c r="C95" s="6"/>
      <c r="D95" s="1"/>
      <c r="E95" s="6"/>
      <c r="F95" s="6"/>
      <c r="G95" s="6"/>
      <c r="H95" s="6"/>
      <c r="I95" s="6"/>
      <c r="J95" s="6"/>
      <c r="K95" s="6"/>
      <c r="L95" s="6"/>
      <c r="M95" s="6"/>
    </row>
    <row r="96" spans="2:13" ht="12" customHeight="1" x14ac:dyDescent="0.2">
      <c r="B96" s="6"/>
      <c r="C96" s="6"/>
      <c r="D96" s="1"/>
      <c r="E96" s="6"/>
      <c r="F96" s="6"/>
      <c r="G96" s="6"/>
      <c r="H96" s="6"/>
      <c r="I96" s="6"/>
      <c r="J96" s="6"/>
      <c r="K96" s="6"/>
      <c r="L96" s="6"/>
      <c r="M96" s="6"/>
    </row>
    <row r="97" spans="2:13" ht="12" customHeight="1" x14ac:dyDescent="0.2">
      <c r="B97" s="6"/>
      <c r="C97" s="6"/>
      <c r="D97" s="1"/>
      <c r="E97" s="6"/>
      <c r="F97" s="6"/>
      <c r="G97" s="6"/>
      <c r="H97" s="6"/>
      <c r="I97" s="6"/>
      <c r="J97" s="6"/>
      <c r="K97" s="6"/>
      <c r="L97" s="6"/>
      <c r="M97" s="6"/>
    </row>
    <row r="98" spans="2:13" ht="12" customHeight="1" x14ac:dyDescent="0.2">
      <c r="B98" s="6"/>
      <c r="C98" s="6"/>
      <c r="D98" s="1"/>
      <c r="E98" s="6"/>
      <c r="F98" s="6"/>
      <c r="G98" s="6"/>
      <c r="H98" s="6"/>
      <c r="I98" s="6"/>
      <c r="J98" s="6"/>
      <c r="K98" s="6"/>
      <c r="L98" s="6"/>
      <c r="M98" s="6"/>
    </row>
    <row r="99" spans="2:13" ht="12" customHeight="1" x14ac:dyDescent="0.2">
      <c r="B99" s="6"/>
      <c r="C99" s="6"/>
      <c r="D99" s="1"/>
      <c r="E99" s="6"/>
      <c r="F99" s="6"/>
      <c r="G99" s="6"/>
      <c r="H99" s="6"/>
      <c r="I99" s="6"/>
      <c r="J99" s="6"/>
      <c r="K99" s="6"/>
      <c r="L99" s="6"/>
      <c r="M99" s="6"/>
    </row>
    <row r="100" spans="2:13" ht="12" customHeight="1" x14ac:dyDescent="0.2">
      <c r="B100" s="6"/>
      <c r="C100" s="6"/>
      <c r="D100" s="1"/>
      <c r="E100" s="6"/>
      <c r="F100" s="6"/>
      <c r="G100" s="6"/>
      <c r="H100" s="6"/>
      <c r="I100" s="6"/>
      <c r="J100" s="6"/>
      <c r="K100" s="6"/>
      <c r="L100" s="6"/>
      <c r="M100" s="6"/>
    </row>
    <row r="101" spans="2:13" ht="12" customHeight="1" x14ac:dyDescent="0.2">
      <c r="B101" s="6"/>
      <c r="C101" s="6"/>
      <c r="D101" s="1"/>
      <c r="E101" s="6"/>
      <c r="F101" s="6"/>
      <c r="G101" s="6"/>
      <c r="H101" s="6"/>
      <c r="I101" s="6"/>
      <c r="J101" s="6"/>
      <c r="K101" s="6"/>
      <c r="L101" s="6"/>
      <c r="M101" s="6"/>
    </row>
    <row r="102" spans="2:13" ht="12" customHeight="1" x14ac:dyDescent="0.2">
      <c r="B102" s="6"/>
      <c r="C102" s="6"/>
      <c r="D102" s="1"/>
      <c r="E102" s="6"/>
      <c r="F102" s="6"/>
      <c r="G102" s="6"/>
      <c r="H102" s="6"/>
      <c r="I102" s="6"/>
      <c r="J102" s="6"/>
      <c r="K102" s="6"/>
      <c r="L102" s="6"/>
      <c r="M102" s="6"/>
    </row>
    <row r="103" spans="2:13" ht="12" customHeight="1" x14ac:dyDescent="0.2">
      <c r="B103" s="6"/>
      <c r="C103" s="6"/>
      <c r="D103" s="1"/>
      <c r="E103" s="6"/>
      <c r="F103" s="6"/>
      <c r="G103" s="6"/>
      <c r="H103" s="6"/>
      <c r="I103" s="6"/>
      <c r="J103" s="6"/>
      <c r="K103" s="6"/>
      <c r="L103" s="6"/>
      <c r="M103" s="6"/>
    </row>
    <row r="104" spans="2:13" ht="12" customHeight="1" x14ac:dyDescent="0.2">
      <c r="B104" s="6"/>
      <c r="C104" s="6"/>
      <c r="D104" s="1"/>
      <c r="E104" s="6"/>
      <c r="F104" s="6"/>
      <c r="G104" s="6"/>
      <c r="H104" s="6"/>
      <c r="I104" s="6"/>
      <c r="J104" s="6"/>
      <c r="K104" s="6"/>
      <c r="L104" s="6"/>
      <c r="M104" s="6"/>
    </row>
    <row r="105" spans="2:13" ht="12" customHeight="1" x14ac:dyDescent="0.2">
      <c r="B105" s="6"/>
      <c r="C105" s="6"/>
      <c r="D105" s="1"/>
      <c r="E105" s="6"/>
      <c r="F105" s="6"/>
      <c r="G105" s="6"/>
      <c r="H105" s="6"/>
      <c r="I105" s="6"/>
      <c r="J105" s="6"/>
      <c r="K105" s="6"/>
      <c r="L105" s="6"/>
      <c r="M105" s="6"/>
    </row>
    <row r="106" spans="2:13" ht="12" customHeight="1" x14ac:dyDescent="0.2">
      <c r="B106" s="6"/>
      <c r="C106" s="6"/>
      <c r="D106" s="1"/>
      <c r="E106" s="6"/>
      <c r="F106" s="6"/>
      <c r="G106" s="6"/>
      <c r="H106" s="6"/>
      <c r="I106" s="6"/>
      <c r="J106" s="6"/>
      <c r="K106" s="6"/>
      <c r="L106" s="6"/>
      <c r="M106" s="6"/>
    </row>
    <row r="107" spans="2:13" ht="12" customHeight="1" x14ac:dyDescent="0.2">
      <c r="B107" s="6"/>
      <c r="C107" s="6"/>
      <c r="D107" s="1"/>
      <c r="E107" s="6"/>
      <c r="F107" s="6"/>
      <c r="G107" s="6"/>
      <c r="H107" s="6"/>
      <c r="I107" s="6"/>
      <c r="J107" s="6"/>
      <c r="K107" s="6"/>
      <c r="L107" s="6"/>
      <c r="M107" s="6"/>
    </row>
    <row r="108" spans="2:13" ht="12" customHeight="1" x14ac:dyDescent="0.2">
      <c r="B108" s="6"/>
      <c r="C108" s="6"/>
      <c r="D108" s="1"/>
      <c r="E108" s="6"/>
      <c r="F108" s="6"/>
      <c r="G108" s="6"/>
      <c r="H108" s="6"/>
      <c r="I108" s="6"/>
      <c r="J108" s="6"/>
      <c r="K108" s="6"/>
      <c r="L108" s="6"/>
      <c r="M108" s="6"/>
    </row>
    <row r="157" spans="2:8" ht="12" customHeight="1" x14ac:dyDescent="0.2">
      <c r="B157" s="39" t="s">
        <v>31</v>
      </c>
      <c r="C157" s="39" t="s">
        <v>32</v>
      </c>
      <c r="D157" s="39" t="s">
        <v>33</v>
      </c>
      <c r="E157" s="39" t="s">
        <v>26</v>
      </c>
      <c r="F157" s="39" t="s">
        <v>27</v>
      </c>
      <c r="G157" s="39" t="s">
        <v>28</v>
      </c>
      <c r="H157" s="39" t="s">
        <v>29</v>
      </c>
    </row>
    <row r="233" spans="2:8" ht="12" customHeight="1" x14ac:dyDescent="0.2">
      <c r="B233" s="39" t="s">
        <v>31</v>
      </c>
      <c r="C233" s="39" t="s">
        <v>32</v>
      </c>
      <c r="D233" s="39" t="s">
        <v>33</v>
      </c>
      <c r="E233" s="39" t="s">
        <v>26</v>
      </c>
      <c r="F233" s="39" t="s">
        <v>27</v>
      </c>
      <c r="G233" s="39" t="s">
        <v>28</v>
      </c>
      <c r="H233" s="39" t="s">
        <v>29</v>
      </c>
    </row>
    <row r="290" spans="2:8" ht="12" customHeight="1" x14ac:dyDescent="0.2">
      <c r="B290" s="39" t="s">
        <v>31</v>
      </c>
      <c r="C290" s="39" t="s">
        <v>32</v>
      </c>
      <c r="D290" s="39" t="s">
        <v>33</v>
      </c>
      <c r="E290" s="39" t="s">
        <v>26</v>
      </c>
      <c r="F290" s="39" t="s">
        <v>27</v>
      </c>
      <c r="G290" s="39" t="s">
        <v>28</v>
      </c>
      <c r="H290" s="39" t="s">
        <v>29</v>
      </c>
    </row>
    <row r="344" spans="2:8" ht="12" customHeight="1" x14ac:dyDescent="0.2">
      <c r="B344" s="39" t="s">
        <v>31</v>
      </c>
      <c r="C344" s="39" t="s">
        <v>32</v>
      </c>
      <c r="D344" s="39" t="s">
        <v>33</v>
      </c>
      <c r="E344" s="39" t="s">
        <v>26</v>
      </c>
      <c r="F344" s="39" t="s">
        <v>27</v>
      </c>
      <c r="G344" s="39" t="s">
        <v>28</v>
      </c>
      <c r="H344" s="39" t="s">
        <v>29</v>
      </c>
    </row>
    <row r="398" spans="2:8" ht="12" customHeight="1" x14ac:dyDescent="0.2">
      <c r="B398" s="39" t="s">
        <v>31</v>
      </c>
      <c r="C398" s="39" t="s">
        <v>32</v>
      </c>
      <c r="D398" s="39" t="s">
        <v>33</v>
      </c>
      <c r="E398" s="39" t="s">
        <v>26</v>
      </c>
      <c r="F398" s="39" t="s">
        <v>27</v>
      </c>
      <c r="G398" s="39" t="s">
        <v>28</v>
      </c>
      <c r="H398" s="39" t="s">
        <v>29</v>
      </c>
    </row>
    <row r="451" spans="2:8" ht="12" customHeight="1" x14ac:dyDescent="0.2">
      <c r="B451" s="39" t="s">
        <v>31</v>
      </c>
      <c r="C451" s="39" t="s">
        <v>32</v>
      </c>
      <c r="D451" s="39" t="s">
        <v>33</v>
      </c>
      <c r="E451" s="39" t="s">
        <v>26</v>
      </c>
      <c r="F451" s="39" t="s">
        <v>27</v>
      </c>
      <c r="G451" s="39" t="s">
        <v>28</v>
      </c>
      <c r="H451" s="39" t="s">
        <v>29</v>
      </c>
    </row>
    <row r="504" spans="2:8" ht="12" customHeight="1" x14ac:dyDescent="0.2">
      <c r="B504" s="39" t="s">
        <v>31</v>
      </c>
      <c r="C504" s="39" t="s">
        <v>32</v>
      </c>
      <c r="D504" s="39" t="s">
        <v>33</v>
      </c>
      <c r="E504" s="39" t="s">
        <v>26</v>
      </c>
      <c r="F504" s="39" t="s">
        <v>27</v>
      </c>
      <c r="G504" s="39" t="s">
        <v>28</v>
      </c>
      <c r="H504" s="39" t="s">
        <v>29</v>
      </c>
    </row>
    <row r="557" spans="2:8" ht="12" customHeight="1" x14ac:dyDescent="0.2">
      <c r="B557" s="39" t="s">
        <v>31</v>
      </c>
      <c r="C557" s="39" t="s">
        <v>32</v>
      </c>
      <c r="D557" s="39" t="s">
        <v>33</v>
      </c>
      <c r="E557" s="39" t="s">
        <v>26</v>
      </c>
      <c r="F557" s="39" t="s">
        <v>27</v>
      </c>
      <c r="G557" s="39" t="s">
        <v>28</v>
      </c>
      <c r="H557" s="39" t="s">
        <v>29</v>
      </c>
    </row>
    <row r="610" spans="2:8" ht="12" customHeight="1" x14ac:dyDescent="0.2">
      <c r="B610" s="39" t="s">
        <v>31</v>
      </c>
      <c r="C610" s="39" t="s">
        <v>32</v>
      </c>
      <c r="D610" s="39" t="s">
        <v>33</v>
      </c>
      <c r="E610" s="39" t="s">
        <v>26</v>
      </c>
      <c r="F610" s="39" t="s">
        <v>27</v>
      </c>
      <c r="G610" s="39" t="s">
        <v>28</v>
      </c>
      <c r="H610" s="39" t="s">
        <v>29</v>
      </c>
    </row>
    <row r="662" spans="2:8" ht="12" customHeight="1" x14ac:dyDescent="0.2">
      <c r="B662" s="39" t="s">
        <v>31</v>
      </c>
      <c r="C662" s="39" t="s">
        <v>32</v>
      </c>
      <c r="D662" s="39" t="s">
        <v>33</v>
      </c>
      <c r="E662" s="39" t="s">
        <v>26</v>
      </c>
      <c r="F662" s="39" t="s">
        <v>27</v>
      </c>
      <c r="G662" s="39" t="s">
        <v>28</v>
      </c>
      <c r="H662" s="39" t="s">
        <v>29</v>
      </c>
    </row>
    <row r="716" spans="2:8" ht="12" customHeight="1" x14ac:dyDescent="0.2">
      <c r="B716" s="39" t="s">
        <v>31</v>
      </c>
      <c r="C716" s="39" t="s">
        <v>32</v>
      </c>
      <c r="D716" s="39" t="s">
        <v>33</v>
      </c>
      <c r="E716" s="39" t="s">
        <v>26</v>
      </c>
      <c r="F716" s="39" t="s">
        <v>27</v>
      </c>
      <c r="G716" s="39" t="s">
        <v>28</v>
      </c>
      <c r="H716" s="39" t="s">
        <v>29</v>
      </c>
    </row>
    <row r="772" spans="2:8" ht="12" customHeight="1" x14ac:dyDescent="0.2">
      <c r="B772" s="39" t="s">
        <v>31</v>
      </c>
      <c r="C772" s="39" t="s">
        <v>32</v>
      </c>
      <c r="D772" s="39" t="s">
        <v>33</v>
      </c>
      <c r="E772" s="39" t="s">
        <v>26</v>
      </c>
      <c r="F772" s="39" t="s">
        <v>27</v>
      </c>
      <c r="G772" s="39" t="s">
        <v>28</v>
      </c>
      <c r="H772" s="39" t="s">
        <v>29</v>
      </c>
    </row>
    <row r="825" spans="2:8" ht="12" customHeight="1" x14ac:dyDescent="0.2">
      <c r="B825" s="39" t="s">
        <v>31</v>
      </c>
      <c r="C825" s="39" t="s">
        <v>32</v>
      </c>
      <c r="D825" s="39" t="s">
        <v>33</v>
      </c>
      <c r="E825" s="39" t="s">
        <v>26</v>
      </c>
      <c r="F825" s="39" t="s">
        <v>27</v>
      </c>
      <c r="G825" s="39" t="s">
        <v>28</v>
      </c>
      <c r="H825" s="39" t="s">
        <v>29</v>
      </c>
    </row>
    <row r="878" spans="2:8" ht="12" customHeight="1" x14ac:dyDescent="0.2">
      <c r="B878" s="39" t="s">
        <v>31</v>
      </c>
      <c r="C878" s="39" t="s">
        <v>32</v>
      </c>
      <c r="D878" s="39" t="s">
        <v>33</v>
      </c>
      <c r="E878" s="39" t="s">
        <v>26</v>
      </c>
      <c r="F878" s="39" t="s">
        <v>27</v>
      </c>
      <c r="G878" s="39" t="s">
        <v>28</v>
      </c>
      <c r="H878" s="39" t="s">
        <v>29</v>
      </c>
    </row>
    <row r="938" spans="2:8" ht="12" customHeight="1" x14ac:dyDescent="0.2">
      <c r="B938" s="39" t="s">
        <v>31</v>
      </c>
      <c r="C938" s="39" t="s">
        <v>32</v>
      </c>
      <c r="D938" s="39" t="s">
        <v>33</v>
      </c>
      <c r="E938" s="39" t="s">
        <v>26</v>
      </c>
      <c r="F938" s="39" t="s">
        <v>27</v>
      </c>
      <c r="G938" s="39" t="s">
        <v>28</v>
      </c>
      <c r="H938" s="39" t="s">
        <v>29</v>
      </c>
    </row>
    <row r="1016" spans="2:8" ht="12" customHeight="1" x14ac:dyDescent="0.2">
      <c r="B1016" s="39" t="s">
        <v>31</v>
      </c>
      <c r="C1016" s="39" t="s">
        <v>32</v>
      </c>
      <c r="D1016" s="39" t="s">
        <v>33</v>
      </c>
      <c r="E1016" s="39" t="s">
        <v>26</v>
      </c>
      <c r="F1016" s="39" t="s">
        <v>27</v>
      </c>
      <c r="G1016" s="39" t="s">
        <v>28</v>
      </c>
      <c r="H1016" s="39" t="s">
        <v>29</v>
      </c>
    </row>
    <row r="1054" spans="2:8" ht="12" customHeight="1" x14ac:dyDescent="0.2">
      <c r="B1054" s="39" t="s">
        <v>31</v>
      </c>
      <c r="C1054" s="39" t="s">
        <v>32</v>
      </c>
      <c r="D1054" s="39" t="s">
        <v>33</v>
      </c>
      <c r="E1054" s="39" t="s">
        <v>26</v>
      </c>
      <c r="F1054" s="39" t="s">
        <v>27</v>
      </c>
      <c r="G1054" s="39" t="s">
        <v>28</v>
      </c>
      <c r="H1054" s="39" t="s">
        <v>29</v>
      </c>
    </row>
    <row r="1092" spans="2:8" ht="12" customHeight="1" x14ac:dyDescent="0.2">
      <c r="B1092" s="39" t="s">
        <v>31</v>
      </c>
      <c r="C1092" s="39" t="s">
        <v>32</v>
      </c>
      <c r="D1092" s="39" t="s">
        <v>33</v>
      </c>
      <c r="E1092" s="39" t="s">
        <v>26</v>
      </c>
      <c r="F1092" s="39" t="s">
        <v>27</v>
      </c>
      <c r="G1092" s="39" t="s">
        <v>28</v>
      </c>
      <c r="H1092" s="39" t="s">
        <v>29</v>
      </c>
    </row>
    <row r="1131" spans="2:8" ht="12" customHeight="1" x14ac:dyDescent="0.2">
      <c r="B1131" s="39" t="s">
        <v>31</v>
      </c>
      <c r="C1131" s="39" t="s">
        <v>32</v>
      </c>
      <c r="D1131" s="39" t="s">
        <v>33</v>
      </c>
      <c r="E1131" s="39" t="s">
        <v>26</v>
      </c>
      <c r="F1131" s="39" t="s">
        <v>27</v>
      </c>
      <c r="G1131" s="39" t="s">
        <v>28</v>
      </c>
      <c r="H1131" s="39" t="s">
        <v>29</v>
      </c>
    </row>
    <row r="1170" spans="2:8" ht="12" customHeight="1" x14ac:dyDescent="0.2">
      <c r="B1170" s="39" t="s">
        <v>31</v>
      </c>
      <c r="C1170" s="39" t="s">
        <v>32</v>
      </c>
      <c r="D1170" s="39" t="s">
        <v>33</v>
      </c>
      <c r="E1170" s="39" t="s">
        <v>26</v>
      </c>
      <c r="F1170" s="39" t="s">
        <v>27</v>
      </c>
      <c r="G1170" s="39" t="s">
        <v>28</v>
      </c>
      <c r="H1170" s="39" t="s">
        <v>29</v>
      </c>
    </row>
    <row r="1220" spans="2:8" ht="12" customHeight="1" x14ac:dyDescent="0.2">
      <c r="B1220" s="39" t="s">
        <v>31</v>
      </c>
      <c r="C1220" s="39" t="s">
        <v>32</v>
      </c>
      <c r="D1220" s="39" t="s">
        <v>33</v>
      </c>
      <c r="E1220" s="39" t="s">
        <v>26</v>
      </c>
      <c r="F1220" s="39" t="s">
        <v>27</v>
      </c>
      <c r="G1220" s="39" t="s">
        <v>28</v>
      </c>
      <c r="H1220" s="39" t="s">
        <v>29</v>
      </c>
    </row>
    <row r="1281" spans="2:8" ht="12" customHeight="1" x14ac:dyDescent="0.2">
      <c r="B1281" s="39" t="s">
        <v>31</v>
      </c>
      <c r="C1281" s="39" t="s">
        <v>32</v>
      </c>
      <c r="D1281" s="39" t="s">
        <v>33</v>
      </c>
      <c r="E1281" s="39" t="s">
        <v>26</v>
      </c>
      <c r="F1281" s="39" t="s">
        <v>27</v>
      </c>
      <c r="G1281" s="39" t="s">
        <v>28</v>
      </c>
      <c r="H1281" s="39" t="s">
        <v>29</v>
      </c>
    </row>
    <row r="1345" spans="2:8" ht="12" customHeight="1" x14ac:dyDescent="0.2">
      <c r="B1345" s="39" t="s">
        <v>31</v>
      </c>
      <c r="C1345" s="39" t="s">
        <v>32</v>
      </c>
      <c r="D1345" s="39" t="s">
        <v>33</v>
      </c>
      <c r="E1345" s="39" t="s">
        <v>26</v>
      </c>
      <c r="F1345" s="39" t="s">
        <v>27</v>
      </c>
      <c r="G1345" s="39" t="s">
        <v>28</v>
      </c>
      <c r="H1345" s="39" t="s">
        <v>29</v>
      </c>
    </row>
    <row r="1426" spans="2:8" ht="12" customHeight="1" x14ac:dyDescent="0.2">
      <c r="B1426" s="39" t="s">
        <v>31</v>
      </c>
      <c r="C1426" s="39" t="s">
        <v>32</v>
      </c>
      <c r="D1426" s="39" t="s">
        <v>33</v>
      </c>
      <c r="E1426" s="39" t="s">
        <v>26</v>
      </c>
      <c r="F1426" s="39" t="s">
        <v>27</v>
      </c>
      <c r="G1426" s="39" t="s">
        <v>28</v>
      </c>
      <c r="H1426" s="39" t="s">
        <v>29</v>
      </c>
    </row>
    <row r="1500" spans="2:8" ht="12" customHeight="1" x14ac:dyDescent="0.2">
      <c r="B1500" s="39" t="s">
        <v>31</v>
      </c>
      <c r="C1500" s="39" t="s">
        <v>32</v>
      </c>
      <c r="D1500" s="39" t="s">
        <v>33</v>
      </c>
      <c r="E1500" s="39" t="s">
        <v>26</v>
      </c>
      <c r="F1500" s="39" t="s">
        <v>27</v>
      </c>
      <c r="G1500" s="39" t="s">
        <v>28</v>
      </c>
      <c r="H1500" s="39" t="s">
        <v>29</v>
      </c>
    </row>
    <row r="1572" spans="2:8" ht="12" customHeight="1" x14ac:dyDescent="0.2">
      <c r="B1572" s="39" t="s">
        <v>31</v>
      </c>
      <c r="C1572" s="39" t="s">
        <v>32</v>
      </c>
      <c r="D1572" s="39" t="s">
        <v>33</v>
      </c>
      <c r="E1572" s="39" t="s">
        <v>26</v>
      </c>
      <c r="F1572" s="39" t="s">
        <v>27</v>
      </c>
      <c r="G1572" s="39" t="s">
        <v>28</v>
      </c>
      <c r="H1572" s="39" t="s">
        <v>29</v>
      </c>
    </row>
    <row r="1620" spans="2:8" ht="12" customHeight="1" x14ac:dyDescent="0.2">
      <c r="B1620" s="39" t="s">
        <v>31</v>
      </c>
      <c r="C1620" s="39" t="s">
        <v>32</v>
      </c>
      <c r="D1620" s="39" t="s">
        <v>33</v>
      </c>
      <c r="E1620" s="39" t="s">
        <v>26</v>
      </c>
      <c r="F1620" s="39" t="s">
        <v>27</v>
      </c>
      <c r="G1620" s="39" t="s">
        <v>28</v>
      </c>
      <c r="H1620" s="39" t="s">
        <v>29</v>
      </c>
    </row>
    <row r="1701" spans="2:8" ht="12" customHeight="1" x14ac:dyDescent="0.2">
      <c r="B1701" s="39" t="s">
        <v>31</v>
      </c>
      <c r="C1701" s="39" t="s">
        <v>32</v>
      </c>
      <c r="D1701" s="39" t="s">
        <v>33</v>
      </c>
      <c r="E1701" s="39" t="s">
        <v>26</v>
      </c>
      <c r="F1701" s="39" t="s">
        <v>27</v>
      </c>
      <c r="G1701" s="39" t="s">
        <v>28</v>
      </c>
      <c r="H1701" s="39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1698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.28515625" style="31" customWidth="1"/>
    <col min="2" max="3" width="5.28515625" style="7" customWidth="1"/>
    <col min="4" max="4" width="5.28515625" style="2" customWidth="1"/>
    <col min="5" max="8" width="5.28515625" style="7" customWidth="1"/>
    <col min="9" max="9" width="5.5703125" style="7" customWidth="1"/>
    <col min="10" max="10" width="7.140625" style="7" bestFit="1" customWidth="1"/>
    <col min="11" max="16" width="5.5703125" style="7" customWidth="1"/>
    <col min="17" max="16384" width="9.140625" style="7"/>
  </cols>
  <sheetData>
    <row r="1" spans="1:18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</row>
    <row r="2" spans="1:18" s="45" customFormat="1" ht="13.5" customHeight="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</row>
    <row r="3" spans="1:18" s="45" customFormat="1" ht="13.5" customHeight="1" x14ac:dyDescent="0.2">
      <c r="A3" s="54" t="s">
        <v>106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56"/>
    </row>
    <row r="4" spans="1:18" s="45" customFormat="1" ht="13.5" customHeight="1" x14ac:dyDescent="0.2">
      <c r="A4" s="55" t="s">
        <v>150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44"/>
    </row>
    <row r="5" spans="1:18" ht="12.75" customHeight="1" x14ac:dyDescent="0.2">
      <c r="A5" s="84"/>
      <c r="B5" s="84"/>
      <c r="C5" s="84"/>
      <c r="D5" s="1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6"/>
    </row>
    <row r="6" spans="1:18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</row>
    <row r="7" spans="1:18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6"/>
      <c r="O7" s="16"/>
      <c r="P7" s="16"/>
      <c r="Q7" s="14"/>
    </row>
    <row r="8" spans="1:18" ht="12.75" customHeight="1" x14ac:dyDescent="0.2">
      <c r="A8" s="23" t="s">
        <v>100</v>
      </c>
      <c r="B8" s="22">
        <f>data!D589</f>
        <v>758.05875455050204</v>
      </c>
      <c r="C8" s="22">
        <f>data!E589</f>
        <v>786.20133448244599</v>
      </c>
      <c r="D8" s="22">
        <f>data!F589</f>
        <v>822.47830996634195</v>
      </c>
      <c r="E8" s="22">
        <f>data!G589</f>
        <v>853.92207492552302</v>
      </c>
      <c r="F8" s="22">
        <f>data!H589</f>
        <v>852.86501529162297</v>
      </c>
      <c r="G8" s="22">
        <f>data!I589</f>
        <v>847.68813789186299</v>
      </c>
      <c r="H8" s="22">
        <f>data!J589</f>
        <v>848.53157588328304</v>
      </c>
      <c r="I8" s="22">
        <f>data!K589</f>
        <v>842.91648010424001</v>
      </c>
      <c r="J8" s="22">
        <f>data!O589</f>
        <v>758.38117945278623</v>
      </c>
      <c r="K8" s="22">
        <f>data!P589</f>
        <v>828.86668366648348</v>
      </c>
      <c r="L8" s="22">
        <f>data!Q589</f>
        <v>843.56361756352726</v>
      </c>
      <c r="M8" s="22">
        <f>data!R589</f>
        <v>831.72717144156081</v>
      </c>
      <c r="N8" s="22">
        <f>data!S589</f>
        <v>839.49161517046286</v>
      </c>
      <c r="O8" s="22">
        <f>data!T589</f>
        <v>859.13054841145276</v>
      </c>
      <c r="P8" s="22">
        <f>data!U589</f>
        <v>865.08936256456354</v>
      </c>
      <c r="Q8" s="33"/>
    </row>
    <row r="9" spans="1:18" ht="12.75" customHeight="1" x14ac:dyDescent="0.2">
      <c r="A9" s="20" t="s">
        <v>39</v>
      </c>
      <c r="B9" s="21">
        <f>data!D590</f>
        <v>0.75997778006731131</v>
      </c>
      <c r="C9" s="21">
        <f>data!E590</f>
        <v>3.7124536538901021</v>
      </c>
      <c r="D9" s="21">
        <f>data!F590</f>
        <v>4.6142093497942183</v>
      </c>
      <c r="E9" s="21">
        <f>data!G590</f>
        <v>3.8230509641607346</v>
      </c>
      <c r="F9" s="21">
        <f>data!H590</f>
        <v>-0.12378877006924416</v>
      </c>
      <c r="G9" s="21">
        <f>data!I590</f>
        <v>-0.60699844722670315</v>
      </c>
      <c r="H9" s="21">
        <f>data!J590</f>
        <v>9.9498619093285612E-2</v>
      </c>
      <c r="I9" s="21">
        <f>data!K590</f>
        <v>-0.66174270217321807</v>
      </c>
      <c r="J9" s="21">
        <f>data!O590</f>
        <v>-1.9904101814738562</v>
      </c>
      <c r="K9" s="21">
        <f>data!P590</f>
        <v>9.2942053578592763</v>
      </c>
      <c r="L9" s="21">
        <f>data!Q590</f>
        <v>1.7731360406515684</v>
      </c>
      <c r="M9" s="21">
        <f>data!R590</f>
        <v>-1.4031480110716199</v>
      </c>
      <c r="N9" s="21">
        <f>data!S590</f>
        <v>0.93353253272279169</v>
      </c>
      <c r="O9" s="21">
        <f>data!T590</f>
        <v>2.3393840850932213</v>
      </c>
      <c r="P9" s="21">
        <f>data!U590</f>
        <v>0.69358657588520778</v>
      </c>
      <c r="Q9" s="6"/>
    </row>
    <row r="10" spans="1:18" ht="12.75" customHeight="1" x14ac:dyDescent="0.2">
      <c r="A10" s="20" t="s">
        <v>41</v>
      </c>
      <c r="B10" s="22">
        <f>data!D591</f>
        <v>83.4186937685012</v>
      </c>
      <c r="C10" s="22">
        <f>data!E591</f>
        <v>83.19</v>
      </c>
      <c r="D10" s="22">
        <f>data!F591</f>
        <v>83.657986882373294</v>
      </c>
      <c r="E10" s="22">
        <f>data!G591</f>
        <v>83.977429589541401</v>
      </c>
      <c r="F10" s="22">
        <f>data!H591</f>
        <v>84.147581948531297</v>
      </c>
      <c r="G10" s="22">
        <f>data!I591</f>
        <v>83.962973511969295</v>
      </c>
      <c r="H10" s="22">
        <f>data!J591</f>
        <v>83.796101010407696</v>
      </c>
      <c r="I10" s="22">
        <f>data!K591</f>
        <v>83.655765223346407</v>
      </c>
      <c r="J10" s="22">
        <f>data!O591</f>
        <v>82.78864906178552</v>
      </c>
      <c r="K10" s="22">
        <f>data!P591</f>
        <v>83.743249605111487</v>
      </c>
      <c r="L10" s="22">
        <f>data!Q591</f>
        <v>83.729102497726174</v>
      </c>
      <c r="M10" s="22">
        <f>data!R591</f>
        <v>83.319876430573032</v>
      </c>
      <c r="N10" s="22">
        <f>data!S591</f>
        <v>82.968949742602888</v>
      </c>
      <c r="O10" s="22">
        <f>data!T591</f>
        <v>82.685254048094095</v>
      </c>
      <c r="P10" s="22">
        <f>data!U591</f>
        <v>82.504649970296001</v>
      </c>
      <c r="Q10" s="33"/>
      <c r="R10" s="83"/>
    </row>
    <row r="11" spans="1:18" ht="12.75" customHeight="1" x14ac:dyDescent="0.2">
      <c r="A11" s="20" t="s">
        <v>101</v>
      </c>
      <c r="B11" s="22">
        <f>data!D592</f>
        <v>51.7100607820013</v>
      </c>
      <c r="C11" s="22">
        <f>data!E592</f>
        <v>50.231334482445803</v>
      </c>
      <c r="D11" s="22">
        <f>data!F592</f>
        <v>50.968544914897102</v>
      </c>
      <c r="E11" s="22">
        <f>data!G592</f>
        <v>51.328741016232101</v>
      </c>
      <c r="F11" s="22">
        <f>data!H592</f>
        <v>51.620022950646302</v>
      </c>
      <c r="G11" s="22">
        <f>data!I592</f>
        <v>51.719345523968201</v>
      </c>
      <c r="H11" s="22">
        <f>data!J592</f>
        <v>51.757839772045898</v>
      </c>
      <c r="I11" s="22">
        <f>data!K592</f>
        <v>51.7665939980334</v>
      </c>
      <c r="J11" s="22">
        <f>data!O592</f>
        <v>51.112530391000654</v>
      </c>
      <c r="K11" s="22">
        <f>data!P592</f>
        <v>51.037160841055325</v>
      </c>
      <c r="L11" s="22">
        <f>data!Q592</f>
        <v>51.755176200940824</v>
      </c>
      <c r="M11" s="22">
        <f>data!R592</f>
        <v>51.830892680738252</v>
      </c>
      <c r="N11" s="22">
        <f>data!S592</f>
        <v>51.896575042634097</v>
      </c>
      <c r="O11" s="22">
        <f>data!T592</f>
        <v>52.008221167884024</v>
      </c>
      <c r="P11" s="22">
        <f>data!U592</f>
        <v>52.505806259184624</v>
      </c>
      <c r="Q11" s="33"/>
      <c r="R11" s="83"/>
    </row>
    <row r="12" spans="1:18" ht="6" customHeight="1" x14ac:dyDescent="0.2">
      <c r="A12" s="2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33"/>
      <c r="R12" s="83"/>
    </row>
    <row r="13" spans="1:18" ht="12.75" customHeight="1" x14ac:dyDescent="0.2">
      <c r="A13" s="23" t="s">
        <v>102</v>
      </c>
      <c r="B13" s="22">
        <f>data!D594</f>
        <v>622.92999999999995</v>
      </c>
      <c r="C13" s="22">
        <f>data!E594</f>
        <v>652.78</v>
      </c>
      <c r="D13" s="22">
        <f>data!F594</f>
        <v>687.85177816907105</v>
      </c>
      <c r="E13" s="22">
        <f>data!G594</f>
        <v>718.61590431975003</v>
      </c>
      <c r="F13" s="22">
        <f>data!H594</f>
        <v>717.09741039244602</v>
      </c>
      <c r="G13" s="22">
        <f>data!I594</f>
        <v>712.00581885592601</v>
      </c>
      <c r="H13" s="22">
        <f>data!J594</f>
        <v>712.97763510082905</v>
      </c>
      <c r="I13" s="22">
        <f>data!K594</f>
        <v>707.49412088286101</v>
      </c>
      <c r="J13" s="22">
        <f>data!O594</f>
        <v>624.48</v>
      </c>
      <c r="K13" s="22">
        <f>data!P594</f>
        <v>694.08627322031668</v>
      </c>
      <c r="L13" s="22">
        <f>data!Q594</f>
        <v>708.07933886486046</v>
      </c>
      <c r="M13" s="22">
        <f>data!R594</f>
        <v>696.57640233024949</v>
      </c>
      <c r="N13" s="22">
        <f>data!S594</f>
        <v>704.62609038522601</v>
      </c>
      <c r="O13" s="22">
        <f>data!T594</f>
        <v>724.43707319547445</v>
      </c>
      <c r="P13" s="22">
        <f>data!U594</f>
        <v>730.07890633508271</v>
      </c>
      <c r="Q13" s="33"/>
      <c r="R13" s="83"/>
    </row>
    <row r="14" spans="1:18" ht="12.75" customHeight="1" x14ac:dyDescent="0.2">
      <c r="A14" s="20" t="s">
        <v>39</v>
      </c>
      <c r="B14" s="21">
        <f>data!D595</f>
        <v>0.87445144365454475</v>
      </c>
      <c r="C14" s="21">
        <f>data!E595</f>
        <v>4.7918706756778562</v>
      </c>
      <c r="D14" s="21">
        <f>data!F595</f>
        <v>5.3726796423099854</v>
      </c>
      <c r="E14" s="21">
        <f>data!G595</f>
        <v>4.4724935119841103</v>
      </c>
      <c r="F14" s="21">
        <f>data!H595</f>
        <v>-0.21130814363778949</v>
      </c>
      <c r="G14" s="21">
        <f>data!I595</f>
        <v>-0.71002787943880152</v>
      </c>
      <c r="H14" s="21">
        <f>data!J595</f>
        <v>0.13648993016159849</v>
      </c>
      <c r="I14" s="21">
        <f>data!K595</f>
        <v>-0.76910045252577275</v>
      </c>
      <c r="J14" s="21">
        <f>data!O595</f>
        <v>-2.6182419261777334</v>
      </c>
      <c r="K14" s="21">
        <f>data!P595</f>
        <v>11.146277418062489</v>
      </c>
      <c r="L14" s="21">
        <f>data!Q595</f>
        <v>2.0160412594850685</v>
      </c>
      <c r="M14" s="21">
        <f>data!R595</f>
        <v>-1.6245265047631019</v>
      </c>
      <c r="N14" s="21">
        <f>data!S595</f>
        <v>1.1556073430061709</v>
      </c>
      <c r="O14" s="21">
        <f>data!T595</f>
        <v>2.8115596456863567</v>
      </c>
      <c r="P14" s="21">
        <f>data!U595</f>
        <v>0.7787885723079091</v>
      </c>
      <c r="Q14" s="6"/>
    </row>
    <row r="15" spans="1:18" ht="12.75" customHeight="1" x14ac:dyDescent="0.2">
      <c r="A15" s="20" t="s">
        <v>103</v>
      </c>
      <c r="B15" s="22">
        <f>data!D596</f>
        <v>193.89</v>
      </c>
      <c r="C15" s="22">
        <f>data!E596</f>
        <v>218.83</v>
      </c>
      <c r="D15" s="22">
        <f>data!F596</f>
        <v>247.07226333547001</v>
      </c>
      <c r="E15" s="22">
        <f>data!G596</f>
        <v>250.182659233213</v>
      </c>
      <c r="F15" s="22">
        <f>data!H596</f>
        <v>243.92104387597399</v>
      </c>
      <c r="G15" s="22">
        <f>data!I596</f>
        <v>241.851905513665</v>
      </c>
      <c r="H15" s="22">
        <f>data!J596</f>
        <v>245.20316549664</v>
      </c>
      <c r="I15" s="22">
        <f>data!K596</f>
        <v>241.231859971181</v>
      </c>
      <c r="J15" s="22">
        <f>data!O596</f>
        <v>195.85249999999999</v>
      </c>
      <c r="K15" s="22">
        <f>data!P596</f>
        <v>240.00149161116425</v>
      </c>
      <c r="L15" s="22">
        <f>data!Q596</f>
        <v>240.74838740130025</v>
      </c>
      <c r="M15" s="22">
        <f>data!R596</f>
        <v>230.29722721118549</v>
      </c>
      <c r="N15" s="22">
        <f>data!S596</f>
        <v>230.71085237047376</v>
      </c>
      <c r="O15" s="22">
        <f>data!T596</f>
        <v>244.6340723674295</v>
      </c>
      <c r="P15" s="22">
        <f>data!U596</f>
        <v>249.80571430893451</v>
      </c>
      <c r="Q15" s="33"/>
      <c r="R15" s="83"/>
    </row>
    <row r="16" spans="1:18" ht="12.75" customHeight="1" x14ac:dyDescent="0.2">
      <c r="A16" s="20" t="s">
        <v>42</v>
      </c>
      <c r="B16" s="22">
        <f>data!D597</f>
        <v>105.65</v>
      </c>
      <c r="C16" s="22">
        <f>data!E597</f>
        <v>104.34</v>
      </c>
      <c r="D16" s="22">
        <f>data!F597</f>
        <v>104.90982579911901</v>
      </c>
      <c r="E16" s="22">
        <f>data!G597</f>
        <v>105.62450750887901</v>
      </c>
      <c r="F16" s="22">
        <f>data!H597</f>
        <v>106.228599446331</v>
      </c>
      <c r="G16" s="22">
        <f>data!I597</f>
        <v>106.52929090297501</v>
      </c>
      <c r="H16" s="22">
        <f>data!J597</f>
        <v>106.686208690974</v>
      </c>
      <c r="I16" s="22">
        <f>data!K597</f>
        <v>106.824614653499</v>
      </c>
      <c r="J16" s="22">
        <f>data!O597</f>
        <v>105.19499999999999</v>
      </c>
      <c r="K16" s="22">
        <f>data!P597</f>
        <v>105.27573318858225</v>
      </c>
      <c r="L16" s="22">
        <f>data!Q597</f>
        <v>106.759819015801</v>
      </c>
      <c r="M16" s="22">
        <f>data!R597</f>
        <v>107.48210102799476</v>
      </c>
      <c r="N16" s="22">
        <f>data!S597</f>
        <v>108.27941074824825</v>
      </c>
      <c r="O16" s="22">
        <f>data!T597</f>
        <v>109.35287023898675</v>
      </c>
      <c r="P16" s="22">
        <f>data!U597</f>
        <v>111.00851268949725</v>
      </c>
      <c r="Q16" s="33"/>
      <c r="R16" s="83"/>
    </row>
    <row r="17" spans="1:18" ht="12.75" customHeight="1" x14ac:dyDescent="0.2">
      <c r="A17" s="20" t="s">
        <v>104</v>
      </c>
      <c r="B17" s="22">
        <f>data!D598</f>
        <v>72.569999999999993</v>
      </c>
      <c r="C17" s="22">
        <f>data!E598</f>
        <v>78.540000000000006</v>
      </c>
      <c r="D17" s="22">
        <f>data!F598</f>
        <v>74.804626101341597</v>
      </c>
      <c r="E17" s="22">
        <f>data!G598</f>
        <v>97.346553752178806</v>
      </c>
      <c r="F17" s="22">
        <f>data!H598</f>
        <v>99.068056611342499</v>
      </c>
      <c r="G17" s="22">
        <f>data!I598</f>
        <v>95.781758610453295</v>
      </c>
      <c r="H17" s="22">
        <f>data!J598</f>
        <v>92.540826300844003</v>
      </c>
      <c r="I17" s="22">
        <f>data!K598</f>
        <v>89.331765165437901</v>
      </c>
      <c r="J17" s="22">
        <f>data!O598</f>
        <v>70.507500000000007</v>
      </c>
      <c r="K17" s="22">
        <f>data!P598</f>
        <v>87.439809116215727</v>
      </c>
      <c r="L17" s="22">
        <f>data!Q598</f>
        <v>91.153194637126404</v>
      </c>
      <c r="M17" s="22">
        <f>data!R598</f>
        <v>83.633267648276856</v>
      </c>
      <c r="N17" s="22">
        <f>data!S598</f>
        <v>85.331196336073106</v>
      </c>
      <c r="O17" s="22">
        <f>data!T598</f>
        <v>87.441802504119664</v>
      </c>
      <c r="P17" s="22">
        <f>data!U598</f>
        <v>88.055170496848845</v>
      </c>
      <c r="Q17" s="33"/>
      <c r="R17" s="83"/>
    </row>
    <row r="18" spans="1:18" ht="12.75" customHeight="1" x14ac:dyDescent="0.2">
      <c r="A18" s="20" t="s">
        <v>43</v>
      </c>
      <c r="B18" s="22">
        <f>data!D599</f>
        <v>120.36</v>
      </c>
      <c r="C18" s="22">
        <f>data!E599</f>
        <v>118.45</v>
      </c>
      <c r="D18" s="22">
        <f>data!F599</f>
        <v>123.099619121838</v>
      </c>
      <c r="E18" s="22">
        <f>data!G599</f>
        <v>125.75581303009901</v>
      </c>
      <c r="F18" s="22">
        <f>data!H599</f>
        <v>127.386112445142</v>
      </c>
      <c r="G18" s="22">
        <f>data!I599</f>
        <v>127.573903459601</v>
      </c>
      <c r="H18" s="22">
        <f>data!J599</f>
        <v>128.284191435363</v>
      </c>
      <c r="I18" s="22">
        <f>data!K599</f>
        <v>129.59631476564999</v>
      </c>
      <c r="J18" s="22">
        <f>data!O599</f>
        <v>121.74000000000001</v>
      </c>
      <c r="K18" s="22">
        <f>data!P599</f>
        <v>123.67288614926974</v>
      </c>
      <c r="L18" s="22">
        <f>data!Q599</f>
        <v>129.03699536651425</v>
      </c>
      <c r="M18" s="22">
        <f>data!R599</f>
        <v>133.38659127659975</v>
      </c>
      <c r="N18" s="22">
        <f>data!S599</f>
        <v>136.39216161354503</v>
      </c>
      <c r="O18" s="22">
        <f>data!T599</f>
        <v>137.75534124983099</v>
      </c>
      <c r="P18" s="22">
        <f>data!U599</f>
        <v>136.93224068628601</v>
      </c>
      <c r="Q18" s="33"/>
      <c r="R18" s="83"/>
    </row>
    <row r="19" spans="1:18" ht="12.75" customHeight="1" x14ac:dyDescent="0.2">
      <c r="A19" s="20" t="s">
        <v>44</v>
      </c>
      <c r="B19" s="22">
        <f>data!D600</f>
        <v>68.739999999999995</v>
      </c>
      <c r="C19" s="22">
        <f>data!E600</f>
        <v>67.84</v>
      </c>
      <c r="D19" s="22">
        <f>data!F600</f>
        <v>69.610581507207002</v>
      </c>
      <c r="E19" s="22">
        <f>data!G600</f>
        <v>70.367725969189195</v>
      </c>
      <c r="F19" s="22">
        <f>data!H600</f>
        <v>70.794066383346703</v>
      </c>
      <c r="G19" s="22">
        <f>data!I600</f>
        <v>70.462703557514502</v>
      </c>
      <c r="H19" s="22">
        <f>data!J600</f>
        <v>70.422172732050598</v>
      </c>
      <c r="I19" s="22">
        <f>data!K600</f>
        <v>70.496095407648099</v>
      </c>
      <c r="J19" s="22">
        <f>data!O600</f>
        <v>68.597499999999997</v>
      </c>
      <c r="K19" s="22">
        <f>data!P600</f>
        <v>69.653093464935722</v>
      </c>
      <c r="L19" s="22">
        <f>data!Q600</f>
        <v>70.454025238466912</v>
      </c>
      <c r="M19" s="22">
        <f>data!R600</f>
        <v>71.095767837521464</v>
      </c>
      <c r="N19" s="22">
        <f>data!S600</f>
        <v>71.954479734207283</v>
      </c>
      <c r="O19" s="22">
        <f>data!T600</f>
        <v>72.419015436544171</v>
      </c>
      <c r="P19" s="22">
        <f>data!U600</f>
        <v>71.863632874770346</v>
      </c>
      <c r="Q19" s="33"/>
      <c r="R19" s="83"/>
    </row>
    <row r="20" spans="1:18" ht="12.75" customHeight="1" x14ac:dyDescent="0.2">
      <c r="A20" s="20" t="s">
        <v>105</v>
      </c>
      <c r="B20" s="22">
        <f>data!D601</f>
        <v>61.72</v>
      </c>
      <c r="C20" s="22">
        <f>data!E601</f>
        <v>64.78</v>
      </c>
      <c r="D20" s="22">
        <f>data!F601</f>
        <v>68.354862304094794</v>
      </c>
      <c r="E20" s="22">
        <f>data!G601</f>
        <v>69.338644826189807</v>
      </c>
      <c r="F20" s="22">
        <f>data!H601</f>
        <v>69.699531630309096</v>
      </c>
      <c r="G20" s="22">
        <f>data!I601</f>
        <v>69.806256811717503</v>
      </c>
      <c r="H20" s="22">
        <f>data!J601</f>
        <v>69.841070444956401</v>
      </c>
      <c r="I20" s="22">
        <f>data!K601</f>
        <v>70.013470919445396</v>
      </c>
      <c r="J20" s="22">
        <f>data!O601</f>
        <v>62.587499999999999</v>
      </c>
      <c r="K20" s="22">
        <f>data!P601</f>
        <v>68.043259690148417</v>
      </c>
      <c r="L20" s="22">
        <f>data!Q601</f>
        <v>69.926917205651534</v>
      </c>
      <c r="M20" s="22">
        <f>data!R601</f>
        <v>70.681447328671425</v>
      </c>
      <c r="N20" s="22">
        <f>data!S601</f>
        <v>71.957989582678451</v>
      </c>
      <c r="O20" s="22">
        <f>data!T601</f>
        <v>72.833971398563847</v>
      </c>
      <c r="P20" s="22">
        <f>data!U601</f>
        <v>72.413635278746071</v>
      </c>
      <c r="Q20" s="33"/>
      <c r="R20" s="83"/>
    </row>
    <row r="21" spans="1:18" ht="12.75" customHeight="1" x14ac:dyDescent="0.2">
      <c r="A21" s="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3"/>
      <c r="R21" s="83"/>
    </row>
    <row r="22" spans="1:18" ht="12.75" customHeight="1" x14ac:dyDescent="0.2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3"/>
      <c r="R22" s="83"/>
    </row>
    <row r="23" spans="1:18" ht="12.75" customHeight="1" x14ac:dyDescent="0.2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6"/>
    </row>
    <row r="24" spans="1:18" ht="12.75" customHeight="1" x14ac:dyDescent="0.2">
      <c r="A24" s="8" t="s">
        <v>1882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6"/>
    </row>
    <row r="25" spans="1:18" ht="12.75" customHeight="1" x14ac:dyDescent="0.2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6"/>
    </row>
    <row r="26" spans="1:18" ht="12.7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6"/>
    </row>
    <row r="27" spans="1:18" ht="12.75" customHeight="1" x14ac:dyDescent="0.2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6"/>
    </row>
    <row r="28" spans="1:18" ht="12" customHeight="1" x14ac:dyDescent="0.2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6"/>
    </row>
    <row r="29" spans="1:18" ht="12" customHeight="1" x14ac:dyDescent="0.2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6"/>
    </row>
    <row r="30" spans="1:18" ht="12" customHeight="1" x14ac:dyDescent="0.2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6"/>
    </row>
    <row r="31" spans="1:18" ht="12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6"/>
    </row>
    <row r="32" spans="1:18" ht="12" customHeight="1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6"/>
    </row>
    <row r="33" spans="1:17" ht="12" customHeight="1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6"/>
    </row>
    <row r="34" spans="1:17" ht="12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</row>
    <row r="35" spans="1:17" ht="12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</row>
    <row r="36" spans="1:17" ht="12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</row>
    <row r="37" spans="1:17" ht="12" customHeight="1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/>
    </row>
    <row r="38" spans="1:17" ht="12" customHeight="1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6"/>
    </row>
    <row r="39" spans="1:17" ht="12" customHeight="1" x14ac:dyDescent="0.2">
      <c r="B39" s="34"/>
      <c r="C39" s="34"/>
      <c r="D39" s="35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6"/>
    </row>
    <row r="40" spans="1:17" ht="12" customHeight="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6"/>
    </row>
    <row r="41" spans="1:17" ht="12" customHeight="1" x14ac:dyDescent="0.2">
      <c r="B41" s="6"/>
      <c r="C41" s="6"/>
      <c r="D41" s="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12" customHeight="1" x14ac:dyDescent="0.2">
      <c r="A42" s="37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6"/>
    </row>
    <row r="43" spans="1:17" ht="12" customHeight="1" x14ac:dyDescent="0.2">
      <c r="A43" s="37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6"/>
    </row>
    <row r="44" spans="1:17" ht="12" customHeight="1" x14ac:dyDescent="0.2">
      <c r="A44" s="37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6"/>
    </row>
    <row r="45" spans="1:17" ht="12" customHeight="1" x14ac:dyDescent="0.2">
      <c r="A45" s="38"/>
      <c r="B45" s="6"/>
      <c r="C45" s="6"/>
      <c r="D45" s="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2" customHeight="1" x14ac:dyDescent="0.2">
      <c r="A46" s="38"/>
      <c r="B46" s="6"/>
      <c r="C46" s="6"/>
      <c r="D46" s="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12" customHeight="1" x14ac:dyDescent="0.2">
      <c r="A47" s="38"/>
      <c r="B47" s="6"/>
      <c r="C47" s="6"/>
      <c r="D47" s="1"/>
      <c r="E47" s="6"/>
      <c r="F47" s="6"/>
      <c r="G47" s="6"/>
      <c r="H47" s="6"/>
      <c r="I47" s="6"/>
      <c r="J47" s="6"/>
      <c r="K47" s="6"/>
      <c r="L47" s="6"/>
    </row>
    <row r="48" spans="1:17" ht="12" customHeight="1" x14ac:dyDescent="0.2">
      <c r="A48" s="38"/>
      <c r="B48" s="6"/>
      <c r="C48" s="6"/>
      <c r="D48" s="1"/>
      <c r="E48" s="6"/>
      <c r="F48" s="6"/>
      <c r="G48" s="6"/>
      <c r="H48" s="6"/>
      <c r="I48" s="6"/>
      <c r="J48" s="6"/>
      <c r="K48" s="6"/>
      <c r="L48" s="6"/>
    </row>
    <row r="49" spans="1:12" ht="12" customHeight="1" x14ac:dyDescent="0.2">
      <c r="A49" s="38"/>
      <c r="B49" s="6"/>
      <c r="C49" s="6"/>
      <c r="D49" s="1"/>
      <c r="E49" s="6"/>
      <c r="F49" s="6"/>
      <c r="G49" s="6"/>
      <c r="H49" s="6"/>
      <c r="I49" s="6"/>
      <c r="J49" s="6"/>
      <c r="K49" s="6"/>
      <c r="L49" s="6"/>
    </row>
    <row r="50" spans="1:12" ht="12" customHeight="1" x14ac:dyDescent="0.2">
      <c r="A50" s="38"/>
      <c r="B50" s="6"/>
      <c r="C50" s="6"/>
      <c r="D50" s="1"/>
      <c r="E50" s="6"/>
      <c r="F50" s="6"/>
      <c r="G50" s="6"/>
      <c r="H50" s="6"/>
      <c r="I50" s="6"/>
      <c r="J50" s="6"/>
      <c r="K50" s="6"/>
      <c r="L50" s="6"/>
    </row>
    <row r="51" spans="1:12" ht="12" customHeight="1" x14ac:dyDescent="0.2">
      <c r="A51" s="38"/>
      <c r="B51" s="6"/>
      <c r="C51" s="6"/>
      <c r="D51" s="1"/>
      <c r="E51" s="6"/>
      <c r="F51" s="6"/>
      <c r="G51" s="6"/>
      <c r="H51" s="6"/>
      <c r="I51" s="6"/>
      <c r="J51" s="6"/>
      <c r="K51" s="6"/>
      <c r="L51" s="6"/>
    </row>
    <row r="52" spans="1:12" ht="12" customHeight="1" x14ac:dyDescent="0.2">
      <c r="A52" s="38"/>
      <c r="B52" s="6"/>
      <c r="C52" s="6"/>
      <c r="D52" s="1"/>
      <c r="E52" s="6"/>
      <c r="F52" s="6"/>
      <c r="G52" s="6"/>
      <c r="H52" s="6"/>
      <c r="I52" s="6"/>
      <c r="J52" s="6"/>
      <c r="K52" s="6"/>
      <c r="L52" s="6"/>
    </row>
    <row r="53" spans="1:12" ht="12" customHeight="1" x14ac:dyDescent="0.2">
      <c r="A53" s="38"/>
      <c r="B53" s="6"/>
      <c r="C53" s="6"/>
      <c r="D53" s="1"/>
      <c r="E53" s="6"/>
      <c r="F53" s="6"/>
      <c r="G53" s="6"/>
      <c r="H53" s="6"/>
      <c r="I53" s="6"/>
      <c r="J53" s="6"/>
      <c r="K53" s="6"/>
      <c r="L53" s="6"/>
    </row>
    <row r="54" spans="1:12" ht="12" customHeight="1" x14ac:dyDescent="0.2">
      <c r="A54" s="38"/>
      <c r="B54" s="6"/>
      <c r="C54" s="6"/>
      <c r="D54" s="1"/>
      <c r="E54" s="6"/>
      <c r="F54" s="6"/>
      <c r="G54" s="6"/>
      <c r="H54" s="6"/>
      <c r="I54" s="6"/>
      <c r="J54" s="6"/>
      <c r="K54" s="6"/>
      <c r="L54" s="6"/>
    </row>
    <row r="55" spans="1:12" ht="12" customHeight="1" x14ac:dyDescent="0.2">
      <c r="B55" s="6"/>
      <c r="C55" s="6"/>
      <c r="D55" s="1"/>
      <c r="E55" s="6"/>
      <c r="F55" s="6"/>
      <c r="G55" s="6"/>
      <c r="H55" s="6"/>
      <c r="I55" s="6"/>
      <c r="J55" s="6"/>
      <c r="K55" s="6"/>
      <c r="L55" s="6"/>
    </row>
    <row r="56" spans="1:12" ht="12" customHeight="1" x14ac:dyDescent="0.2">
      <c r="B56" s="6"/>
      <c r="C56" s="6"/>
      <c r="D56" s="1"/>
      <c r="E56" s="6"/>
      <c r="F56" s="6"/>
      <c r="G56" s="6"/>
      <c r="H56" s="6"/>
      <c r="I56" s="6"/>
      <c r="J56" s="6"/>
      <c r="K56" s="6"/>
      <c r="L56" s="6"/>
    </row>
    <row r="57" spans="1:12" ht="12" customHeight="1" x14ac:dyDescent="0.2">
      <c r="B57" s="6"/>
      <c r="C57" s="6"/>
      <c r="D57" s="1"/>
      <c r="E57" s="6"/>
      <c r="F57" s="6"/>
      <c r="G57" s="6"/>
      <c r="H57" s="6"/>
      <c r="I57" s="6"/>
      <c r="J57" s="6"/>
      <c r="K57" s="6"/>
      <c r="L57" s="6"/>
    </row>
    <row r="58" spans="1:12" ht="12" customHeight="1" x14ac:dyDescent="0.2">
      <c r="B58" s="6"/>
      <c r="C58" s="6"/>
      <c r="D58" s="1"/>
      <c r="E58" s="6"/>
      <c r="F58" s="6"/>
      <c r="G58" s="6"/>
      <c r="H58" s="6"/>
      <c r="I58" s="6"/>
      <c r="J58" s="6"/>
      <c r="K58" s="6"/>
      <c r="L58" s="6"/>
    </row>
    <row r="59" spans="1:12" ht="12" customHeight="1" x14ac:dyDescent="0.2">
      <c r="B59" s="6"/>
      <c r="C59" s="6"/>
      <c r="D59" s="1"/>
      <c r="E59" s="6"/>
      <c r="F59" s="6"/>
      <c r="G59" s="6"/>
      <c r="H59" s="6"/>
      <c r="I59" s="6"/>
      <c r="J59" s="6"/>
      <c r="K59" s="6"/>
      <c r="L59" s="6"/>
    </row>
    <row r="60" spans="1:12" ht="12" customHeight="1" x14ac:dyDescent="0.2">
      <c r="B60" s="6"/>
      <c r="C60" s="6"/>
      <c r="D60" s="1"/>
      <c r="E60" s="6"/>
      <c r="F60" s="6"/>
      <c r="G60" s="6"/>
      <c r="H60" s="6"/>
      <c r="I60" s="6"/>
      <c r="J60" s="6"/>
      <c r="K60" s="6"/>
      <c r="L60" s="6"/>
    </row>
    <row r="61" spans="1:12" ht="12" customHeight="1" x14ac:dyDescent="0.2">
      <c r="B61" s="6"/>
      <c r="C61" s="6"/>
      <c r="D61" s="1"/>
      <c r="E61" s="6"/>
      <c r="F61" s="6"/>
      <c r="G61" s="6"/>
      <c r="H61" s="6"/>
      <c r="I61" s="6"/>
      <c r="J61" s="6"/>
      <c r="K61" s="6"/>
      <c r="L61" s="6"/>
    </row>
    <row r="62" spans="1:12" ht="12" customHeight="1" x14ac:dyDescent="0.2">
      <c r="B62" s="6"/>
      <c r="C62" s="6"/>
      <c r="D62" s="1"/>
      <c r="E62" s="6"/>
      <c r="F62" s="6"/>
      <c r="G62" s="6"/>
      <c r="H62" s="6"/>
      <c r="I62" s="6"/>
      <c r="J62" s="6"/>
      <c r="K62" s="6"/>
      <c r="L62" s="6"/>
    </row>
    <row r="63" spans="1:12" ht="12" customHeight="1" x14ac:dyDescent="0.2">
      <c r="B63" s="6"/>
      <c r="C63" s="6"/>
      <c r="D63" s="1"/>
      <c r="E63" s="6"/>
      <c r="F63" s="6"/>
      <c r="G63" s="6"/>
      <c r="H63" s="6"/>
      <c r="I63" s="6"/>
      <c r="J63" s="6"/>
      <c r="K63" s="6"/>
      <c r="L63" s="6"/>
    </row>
    <row r="64" spans="1:12" ht="12" customHeight="1" x14ac:dyDescent="0.2">
      <c r="B64" s="6"/>
      <c r="C64" s="6"/>
      <c r="D64" s="1"/>
      <c r="E64" s="6"/>
      <c r="F64" s="6"/>
      <c r="G64" s="6"/>
      <c r="H64" s="6"/>
      <c r="I64" s="6"/>
      <c r="J64" s="6"/>
      <c r="K64" s="6"/>
      <c r="L64" s="6"/>
    </row>
    <row r="65" spans="2:12" ht="12" customHeight="1" x14ac:dyDescent="0.2">
      <c r="B65" s="6"/>
      <c r="C65" s="6"/>
      <c r="D65" s="1"/>
      <c r="E65" s="6"/>
      <c r="F65" s="6"/>
      <c r="G65" s="6"/>
      <c r="H65" s="6"/>
      <c r="I65" s="6"/>
      <c r="J65" s="6"/>
      <c r="K65" s="6"/>
      <c r="L65" s="6"/>
    </row>
    <row r="66" spans="2:12" ht="12" customHeight="1" x14ac:dyDescent="0.2">
      <c r="B66" s="6"/>
      <c r="C66" s="6"/>
      <c r="D66" s="1"/>
      <c r="E66" s="6"/>
      <c r="F66" s="6"/>
      <c r="G66" s="6"/>
      <c r="H66" s="6"/>
      <c r="I66" s="6"/>
      <c r="J66" s="6"/>
      <c r="K66" s="6"/>
      <c r="L66" s="6"/>
    </row>
    <row r="67" spans="2:12" ht="12" customHeight="1" x14ac:dyDescent="0.2">
      <c r="B67" s="6"/>
      <c r="C67" s="6"/>
      <c r="D67" s="1"/>
      <c r="E67" s="6"/>
      <c r="F67" s="6"/>
      <c r="G67" s="6"/>
      <c r="H67" s="6"/>
      <c r="I67" s="6"/>
      <c r="J67" s="6"/>
      <c r="K67" s="6"/>
      <c r="L67" s="6"/>
    </row>
    <row r="68" spans="2:12" ht="12" customHeight="1" x14ac:dyDescent="0.2">
      <c r="B68" s="6"/>
      <c r="C68" s="6"/>
      <c r="D68" s="1"/>
      <c r="E68" s="6"/>
      <c r="F68" s="6"/>
      <c r="G68" s="6"/>
      <c r="H68" s="6"/>
      <c r="I68" s="6"/>
      <c r="J68" s="6"/>
      <c r="K68" s="6"/>
      <c r="L68" s="6"/>
    </row>
    <row r="69" spans="2:12" ht="12" customHeight="1" x14ac:dyDescent="0.2">
      <c r="B69" s="6"/>
      <c r="C69" s="6"/>
      <c r="D69" s="1"/>
      <c r="E69" s="6"/>
      <c r="F69" s="6"/>
      <c r="G69" s="6"/>
      <c r="H69" s="6"/>
      <c r="I69" s="6"/>
      <c r="J69" s="6"/>
      <c r="K69" s="6"/>
      <c r="L69" s="6"/>
    </row>
    <row r="70" spans="2:12" ht="12" customHeight="1" x14ac:dyDescent="0.2">
      <c r="B70" s="6"/>
      <c r="C70" s="6"/>
      <c r="D70" s="1"/>
      <c r="E70" s="6"/>
      <c r="F70" s="6"/>
      <c r="G70" s="6"/>
      <c r="H70" s="6"/>
      <c r="I70" s="6"/>
      <c r="J70" s="6"/>
      <c r="K70" s="6"/>
      <c r="L70" s="6"/>
    </row>
    <row r="71" spans="2:12" ht="12" customHeight="1" x14ac:dyDescent="0.2">
      <c r="B71" s="6"/>
      <c r="C71" s="6"/>
      <c r="D71" s="1"/>
      <c r="E71" s="6"/>
      <c r="F71" s="6"/>
      <c r="G71" s="6"/>
      <c r="H71" s="6"/>
      <c r="I71" s="6"/>
      <c r="J71" s="6"/>
      <c r="K71" s="6"/>
      <c r="L71" s="6"/>
    </row>
    <row r="72" spans="2:12" ht="12" customHeight="1" x14ac:dyDescent="0.2">
      <c r="B72" s="6"/>
      <c r="C72" s="6"/>
      <c r="D72" s="1"/>
      <c r="E72" s="6"/>
      <c r="F72" s="6"/>
      <c r="G72" s="6"/>
      <c r="H72" s="6"/>
      <c r="I72" s="6"/>
      <c r="J72" s="6"/>
      <c r="K72" s="6"/>
      <c r="L72" s="6"/>
    </row>
    <row r="73" spans="2:12" ht="12" customHeight="1" x14ac:dyDescent="0.2">
      <c r="B73" s="6"/>
      <c r="C73" s="6"/>
      <c r="D73" s="1"/>
      <c r="E73" s="6"/>
      <c r="F73" s="6"/>
      <c r="G73" s="6"/>
      <c r="H73" s="6"/>
      <c r="I73" s="6"/>
      <c r="J73" s="6"/>
      <c r="K73" s="6"/>
      <c r="L73" s="6"/>
    </row>
    <row r="74" spans="2:12" ht="12" customHeight="1" x14ac:dyDescent="0.2">
      <c r="B74" s="39" t="s">
        <v>31</v>
      </c>
      <c r="C74" s="39" t="s">
        <v>32</v>
      </c>
      <c r="D74" s="39" t="s">
        <v>33</v>
      </c>
      <c r="E74" s="39" t="s">
        <v>26</v>
      </c>
      <c r="F74" s="39" t="s">
        <v>27</v>
      </c>
      <c r="G74" s="39" t="s">
        <v>28</v>
      </c>
      <c r="H74" s="39" t="s">
        <v>29</v>
      </c>
      <c r="I74" s="6"/>
      <c r="J74" s="6"/>
      <c r="K74" s="6"/>
      <c r="L74" s="6"/>
    </row>
    <row r="75" spans="2:12" ht="12" customHeight="1" x14ac:dyDescent="0.2">
      <c r="B75" s="6"/>
      <c r="C75" s="6"/>
      <c r="D75" s="1"/>
      <c r="E75" s="6"/>
      <c r="F75" s="6"/>
      <c r="G75" s="6"/>
      <c r="H75" s="6"/>
      <c r="I75" s="6"/>
      <c r="J75" s="6"/>
      <c r="K75" s="6"/>
      <c r="L75" s="6"/>
    </row>
    <row r="76" spans="2:12" ht="12" customHeight="1" x14ac:dyDescent="0.2">
      <c r="B76" s="6"/>
      <c r="C76" s="6"/>
      <c r="D76" s="1"/>
      <c r="E76" s="6"/>
      <c r="F76" s="6"/>
      <c r="G76" s="6"/>
      <c r="H76" s="6"/>
      <c r="I76" s="6"/>
      <c r="J76" s="6"/>
      <c r="K76" s="6"/>
      <c r="L76" s="6"/>
    </row>
    <row r="77" spans="2:12" ht="12" customHeight="1" x14ac:dyDescent="0.2">
      <c r="B77" s="6"/>
      <c r="C77" s="6"/>
      <c r="D77" s="1"/>
      <c r="E77" s="6"/>
      <c r="F77" s="6"/>
      <c r="G77" s="6"/>
      <c r="H77" s="6"/>
      <c r="I77" s="6"/>
      <c r="J77" s="6"/>
      <c r="K77" s="6"/>
      <c r="L77" s="6"/>
    </row>
    <row r="78" spans="2:12" ht="12" customHeight="1" x14ac:dyDescent="0.2">
      <c r="B78" s="6"/>
      <c r="C78" s="6"/>
      <c r="D78" s="1"/>
      <c r="E78" s="6"/>
      <c r="F78" s="6"/>
      <c r="G78" s="6"/>
      <c r="H78" s="6"/>
      <c r="I78" s="6"/>
      <c r="J78" s="6"/>
      <c r="K78" s="6"/>
      <c r="L78" s="6"/>
    </row>
    <row r="79" spans="2:12" ht="12" customHeight="1" x14ac:dyDescent="0.2">
      <c r="B79" s="6"/>
      <c r="C79" s="6"/>
      <c r="D79" s="1"/>
      <c r="E79" s="6"/>
      <c r="F79" s="6"/>
      <c r="G79" s="6"/>
      <c r="H79" s="6"/>
      <c r="I79" s="6"/>
      <c r="J79" s="6"/>
      <c r="K79" s="6"/>
      <c r="L79" s="6"/>
    </row>
    <row r="80" spans="2:12" ht="12" customHeight="1" x14ac:dyDescent="0.2"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</row>
    <row r="81" spans="2:12" ht="12" customHeight="1" x14ac:dyDescent="0.2"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</row>
    <row r="82" spans="2:12" ht="12" customHeight="1" x14ac:dyDescent="0.2">
      <c r="B82" s="6"/>
      <c r="C82" s="6"/>
      <c r="D82" s="1"/>
      <c r="E82" s="6"/>
      <c r="F82" s="6"/>
      <c r="G82" s="6"/>
      <c r="H82" s="6"/>
      <c r="I82" s="6"/>
      <c r="J82" s="6"/>
      <c r="K82" s="6"/>
      <c r="L82" s="6"/>
    </row>
    <row r="83" spans="2:12" ht="12" customHeight="1" x14ac:dyDescent="0.2">
      <c r="B83" s="6"/>
      <c r="C83" s="6"/>
      <c r="D83" s="1"/>
      <c r="E83" s="6"/>
      <c r="F83" s="6"/>
      <c r="G83" s="6"/>
      <c r="H83" s="6"/>
      <c r="I83" s="6"/>
      <c r="J83" s="6"/>
      <c r="K83" s="6"/>
      <c r="L83" s="6"/>
    </row>
    <row r="84" spans="2:12" ht="12" customHeight="1" x14ac:dyDescent="0.2">
      <c r="B84" s="6"/>
      <c r="C84" s="6"/>
      <c r="D84" s="1"/>
      <c r="E84" s="6"/>
      <c r="F84" s="6"/>
      <c r="G84" s="6"/>
      <c r="H84" s="6"/>
      <c r="I84" s="6"/>
      <c r="J84" s="6"/>
      <c r="K84" s="6"/>
      <c r="L84" s="6"/>
    </row>
    <row r="85" spans="2:12" ht="12" customHeight="1" x14ac:dyDescent="0.2">
      <c r="B85" s="6"/>
      <c r="C85" s="6"/>
      <c r="D85" s="1"/>
      <c r="E85" s="6"/>
      <c r="F85" s="6"/>
      <c r="G85" s="6"/>
      <c r="H85" s="6"/>
      <c r="I85" s="6"/>
      <c r="J85" s="6"/>
      <c r="K85" s="6"/>
      <c r="L85" s="6"/>
    </row>
    <row r="86" spans="2:12" ht="12" customHeight="1" x14ac:dyDescent="0.2">
      <c r="B86" s="6"/>
      <c r="C86" s="6"/>
      <c r="D86" s="1"/>
      <c r="E86" s="6"/>
      <c r="F86" s="6"/>
      <c r="G86" s="6"/>
      <c r="H86" s="6"/>
      <c r="I86" s="6"/>
      <c r="J86" s="6"/>
      <c r="K86" s="6"/>
      <c r="L86" s="6"/>
    </row>
    <row r="87" spans="2:12" ht="12" customHeight="1" x14ac:dyDescent="0.2">
      <c r="B87" s="6"/>
      <c r="C87" s="6"/>
      <c r="D87" s="1"/>
      <c r="E87" s="6"/>
      <c r="F87" s="6"/>
      <c r="G87" s="6"/>
      <c r="H87" s="6"/>
      <c r="I87" s="6"/>
      <c r="J87" s="6"/>
      <c r="K87" s="6"/>
      <c r="L87" s="6"/>
    </row>
    <row r="88" spans="2:12" ht="12" customHeight="1" x14ac:dyDescent="0.2">
      <c r="B88" s="6"/>
      <c r="C88" s="6"/>
      <c r="D88" s="1"/>
      <c r="E88" s="6"/>
      <c r="F88" s="6"/>
      <c r="G88" s="6"/>
      <c r="H88" s="6"/>
      <c r="I88" s="6"/>
      <c r="J88" s="6"/>
      <c r="K88" s="6"/>
      <c r="L88" s="6"/>
    </row>
    <row r="89" spans="2:12" ht="12" customHeight="1" x14ac:dyDescent="0.2">
      <c r="B89" s="6"/>
      <c r="C89" s="6"/>
      <c r="D89" s="1"/>
      <c r="E89" s="6"/>
      <c r="F89" s="6"/>
      <c r="G89" s="6"/>
      <c r="H89" s="6"/>
      <c r="I89" s="6"/>
      <c r="J89" s="6"/>
      <c r="K89" s="6"/>
      <c r="L89" s="6"/>
    </row>
    <row r="90" spans="2:12" ht="12" customHeight="1" x14ac:dyDescent="0.2">
      <c r="B90" s="6"/>
      <c r="C90" s="6"/>
      <c r="D90" s="1"/>
      <c r="E90" s="6"/>
      <c r="F90" s="6"/>
      <c r="G90" s="6"/>
      <c r="H90" s="6"/>
      <c r="I90" s="6"/>
      <c r="J90" s="6"/>
      <c r="K90" s="6"/>
      <c r="L90" s="6"/>
    </row>
    <row r="91" spans="2:12" ht="12" customHeight="1" x14ac:dyDescent="0.2">
      <c r="B91" s="6"/>
      <c r="C91" s="6"/>
      <c r="D91" s="1"/>
      <c r="E91" s="6"/>
      <c r="F91" s="6"/>
      <c r="G91" s="6"/>
      <c r="H91" s="6"/>
      <c r="I91" s="6"/>
      <c r="J91" s="6"/>
      <c r="K91" s="6"/>
      <c r="L91" s="6"/>
    </row>
    <row r="92" spans="2:12" ht="12" customHeight="1" x14ac:dyDescent="0.2">
      <c r="B92" s="6"/>
      <c r="C92" s="6"/>
      <c r="D92" s="1"/>
      <c r="E92" s="6"/>
      <c r="F92" s="6"/>
      <c r="G92" s="6"/>
      <c r="H92" s="6"/>
      <c r="I92" s="6"/>
      <c r="J92" s="6"/>
      <c r="K92" s="6"/>
      <c r="L92" s="6"/>
    </row>
    <row r="93" spans="2:12" ht="12" customHeight="1" x14ac:dyDescent="0.2">
      <c r="B93" s="6"/>
      <c r="C93" s="6"/>
      <c r="D93" s="1"/>
      <c r="E93" s="6"/>
      <c r="F93" s="6"/>
      <c r="G93" s="6"/>
      <c r="H93" s="6"/>
      <c r="I93" s="6"/>
      <c r="J93" s="6"/>
      <c r="K93" s="6"/>
      <c r="L93" s="6"/>
    </row>
    <row r="94" spans="2:12" ht="12" customHeight="1" x14ac:dyDescent="0.2">
      <c r="B94" s="6"/>
      <c r="C94" s="6"/>
      <c r="D94" s="1"/>
      <c r="E94" s="6"/>
      <c r="F94" s="6"/>
      <c r="G94" s="6"/>
      <c r="H94" s="6"/>
      <c r="I94" s="6"/>
      <c r="J94" s="6"/>
      <c r="K94" s="6"/>
      <c r="L94" s="6"/>
    </row>
    <row r="95" spans="2:12" ht="12" customHeight="1" x14ac:dyDescent="0.2">
      <c r="B95" s="6"/>
      <c r="C95" s="6"/>
      <c r="D95" s="1"/>
      <c r="E95" s="6"/>
      <c r="F95" s="6"/>
      <c r="G95" s="6"/>
      <c r="H95" s="6"/>
      <c r="I95" s="6"/>
      <c r="J95" s="6"/>
      <c r="K95" s="6"/>
      <c r="L95" s="6"/>
    </row>
    <row r="96" spans="2:12" ht="12" customHeight="1" x14ac:dyDescent="0.2">
      <c r="B96" s="6"/>
      <c r="C96" s="6"/>
      <c r="D96" s="1"/>
      <c r="E96" s="6"/>
      <c r="F96" s="6"/>
      <c r="G96" s="6"/>
      <c r="H96" s="6"/>
      <c r="I96" s="6"/>
      <c r="J96" s="6"/>
      <c r="K96" s="6"/>
      <c r="L96" s="6"/>
    </row>
    <row r="97" spans="2:12" ht="12" customHeight="1" x14ac:dyDescent="0.2">
      <c r="B97" s="6"/>
      <c r="C97" s="6"/>
      <c r="D97" s="1"/>
      <c r="E97" s="6"/>
      <c r="F97" s="6"/>
      <c r="G97" s="6"/>
      <c r="H97" s="6"/>
      <c r="I97" s="6"/>
      <c r="J97" s="6"/>
      <c r="K97" s="6"/>
      <c r="L97" s="6"/>
    </row>
    <row r="98" spans="2:12" ht="12" customHeight="1" x14ac:dyDescent="0.2">
      <c r="B98" s="6"/>
      <c r="C98" s="6"/>
      <c r="D98" s="1"/>
      <c r="E98" s="6"/>
      <c r="F98" s="6"/>
      <c r="G98" s="6"/>
      <c r="H98" s="6"/>
      <c r="I98" s="6"/>
      <c r="J98" s="6"/>
      <c r="K98" s="6"/>
      <c r="L98" s="6"/>
    </row>
    <row r="99" spans="2:12" ht="12" customHeight="1" x14ac:dyDescent="0.2">
      <c r="B99" s="6"/>
      <c r="C99" s="6"/>
      <c r="D99" s="1"/>
      <c r="E99" s="6"/>
      <c r="F99" s="6"/>
      <c r="G99" s="6"/>
      <c r="H99" s="6"/>
      <c r="I99" s="6"/>
      <c r="J99" s="6"/>
      <c r="K99" s="6"/>
      <c r="L99" s="6"/>
    </row>
    <row r="100" spans="2:12" ht="12" customHeight="1" x14ac:dyDescent="0.2">
      <c r="B100" s="6"/>
      <c r="C100" s="6"/>
      <c r="D100" s="1"/>
      <c r="E100" s="6"/>
      <c r="F100" s="6"/>
      <c r="G100" s="6"/>
      <c r="H100" s="6"/>
      <c r="I100" s="6"/>
      <c r="J100" s="6"/>
      <c r="K100" s="6"/>
      <c r="L100" s="6"/>
    </row>
    <row r="101" spans="2:12" ht="12" customHeight="1" x14ac:dyDescent="0.2">
      <c r="B101" s="6"/>
      <c r="C101" s="6"/>
      <c r="D101" s="1"/>
      <c r="E101" s="6"/>
      <c r="F101" s="6"/>
      <c r="G101" s="6"/>
      <c r="H101" s="6"/>
      <c r="I101" s="6"/>
      <c r="J101" s="6"/>
      <c r="K101" s="6"/>
      <c r="L101" s="6"/>
    </row>
    <row r="102" spans="2:12" ht="12" customHeight="1" x14ac:dyDescent="0.2">
      <c r="B102" s="6"/>
      <c r="C102" s="6"/>
      <c r="D102" s="1"/>
      <c r="E102" s="6"/>
      <c r="F102" s="6"/>
      <c r="G102" s="6"/>
      <c r="H102" s="6"/>
      <c r="I102" s="6"/>
      <c r="J102" s="6"/>
      <c r="K102" s="6"/>
      <c r="L102" s="6"/>
    </row>
    <row r="103" spans="2:12" ht="12" customHeight="1" x14ac:dyDescent="0.2">
      <c r="B103" s="6"/>
      <c r="C103" s="6"/>
      <c r="D103" s="1"/>
      <c r="E103" s="6"/>
      <c r="F103" s="6"/>
      <c r="G103" s="6"/>
      <c r="H103" s="6"/>
      <c r="I103" s="6"/>
      <c r="J103" s="6"/>
      <c r="K103" s="6"/>
      <c r="L103" s="6"/>
    </row>
    <row r="104" spans="2:12" ht="12" customHeight="1" x14ac:dyDescent="0.2">
      <c r="B104" s="6"/>
      <c r="C104" s="6"/>
      <c r="D104" s="1"/>
      <c r="E104" s="6"/>
      <c r="F104" s="6"/>
      <c r="G104" s="6"/>
      <c r="H104" s="6"/>
      <c r="I104" s="6"/>
      <c r="J104" s="6"/>
      <c r="K104" s="6"/>
      <c r="L104" s="6"/>
    </row>
    <row r="105" spans="2:12" ht="12" customHeight="1" x14ac:dyDescent="0.2">
      <c r="B105" s="6"/>
      <c r="C105" s="6"/>
      <c r="D105" s="1"/>
      <c r="E105" s="6"/>
      <c r="F105" s="6"/>
      <c r="G105" s="6"/>
      <c r="H105" s="6"/>
      <c r="I105" s="6"/>
      <c r="J105" s="6"/>
      <c r="K105" s="6"/>
      <c r="L105" s="6"/>
    </row>
    <row r="154" spans="2:8" ht="12" customHeight="1" x14ac:dyDescent="0.2">
      <c r="B154" s="39" t="s">
        <v>31</v>
      </c>
      <c r="C154" s="39" t="s">
        <v>32</v>
      </c>
      <c r="D154" s="39" t="s">
        <v>33</v>
      </c>
      <c r="E154" s="39" t="s">
        <v>26</v>
      </c>
      <c r="F154" s="39" t="s">
        <v>27</v>
      </c>
      <c r="G154" s="39" t="s">
        <v>28</v>
      </c>
      <c r="H154" s="39" t="s">
        <v>29</v>
      </c>
    </row>
    <row r="230" spans="2:8" ht="12" customHeight="1" x14ac:dyDescent="0.2">
      <c r="B230" s="39" t="s">
        <v>31</v>
      </c>
      <c r="C230" s="39" t="s">
        <v>32</v>
      </c>
      <c r="D230" s="39" t="s">
        <v>33</v>
      </c>
      <c r="E230" s="39" t="s">
        <v>26</v>
      </c>
      <c r="F230" s="39" t="s">
        <v>27</v>
      </c>
      <c r="G230" s="39" t="s">
        <v>28</v>
      </c>
      <c r="H230" s="39" t="s">
        <v>29</v>
      </c>
    </row>
    <row r="287" spans="2:8" ht="12" customHeight="1" x14ac:dyDescent="0.2">
      <c r="B287" s="39" t="s">
        <v>31</v>
      </c>
      <c r="C287" s="39" t="s">
        <v>32</v>
      </c>
      <c r="D287" s="39" t="s">
        <v>33</v>
      </c>
      <c r="E287" s="39" t="s">
        <v>26</v>
      </c>
      <c r="F287" s="39" t="s">
        <v>27</v>
      </c>
      <c r="G287" s="39" t="s">
        <v>28</v>
      </c>
      <c r="H287" s="39" t="s">
        <v>29</v>
      </c>
    </row>
    <row r="341" spans="2:8" ht="12" customHeight="1" x14ac:dyDescent="0.2">
      <c r="B341" s="39" t="s">
        <v>31</v>
      </c>
      <c r="C341" s="39" t="s">
        <v>32</v>
      </c>
      <c r="D341" s="39" t="s">
        <v>33</v>
      </c>
      <c r="E341" s="39" t="s">
        <v>26</v>
      </c>
      <c r="F341" s="39" t="s">
        <v>27</v>
      </c>
      <c r="G341" s="39" t="s">
        <v>28</v>
      </c>
      <c r="H341" s="39" t="s">
        <v>29</v>
      </c>
    </row>
    <row r="395" spans="2:8" ht="12" customHeight="1" x14ac:dyDescent="0.2">
      <c r="B395" s="39" t="s">
        <v>31</v>
      </c>
      <c r="C395" s="39" t="s">
        <v>32</v>
      </c>
      <c r="D395" s="39" t="s">
        <v>33</v>
      </c>
      <c r="E395" s="39" t="s">
        <v>26</v>
      </c>
      <c r="F395" s="39" t="s">
        <v>27</v>
      </c>
      <c r="G395" s="39" t="s">
        <v>28</v>
      </c>
      <c r="H395" s="39" t="s">
        <v>29</v>
      </c>
    </row>
    <row r="448" spans="2:8" ht="12" customHeight="1" x14ac:dyDescent="0.2">
      <c r="B448" s="39" t="s">
        <v>31</v>
      </c>
      <c r="C448" s="39" t="s">
        <v>32</v>
      </c>
      <c r="D448" s="39" t="s">
        <v>33</v>
      </c>
      <c r="E448" s="39" t="s">
        <v>26</v>
      </c>
      <c r="F448" s="39" t="s">
        <v>27</v>
      </c>
      <c r="G448" s="39" t="s">
        <v>28</v>
      </c>
      <c r="H448" s="39" t="s">
        <v>29</v>
      </c>
    </row>
    <row r="501" spans="2:8" ht="12" customHeight="1" x14ac:dyDescent="0.2">
      <c r="B501" s="39" t="s">
        <v>31</v>
      </c>
      <c r="C501" s="39" t="s">
        <v>32</v>
      </c>
      <c r="D501" s="39" t="s">
        <v>33</v>
      </c>
      <c r="E501" s="39" t="s">
        <v>26</v>
      </c>
      <c r="F501" s="39" t="s">
        <v>27</v>
      </c>
      <c r="G501" s="39" t="s">
        <v>28</v>
      </c>
      <c r="H501" s="39" t="s">
        <v>29</v>
      </c>
    </row>
    <row r="554" spans="2:8" ht="12" customHeight="1" x14ac:dyDescent="0.2">
      <c r="B554" s="39" t="s">
        <v>31</v>
      </c>
      <c r="C554" s="39" t="s">
        <v>32</v>
      </c>
      <c r="D554" s="39" t="s">
        <v>33</v>
      </c>
      <c r="E554" s="39" t="s">
        <v>26</v>
      </c>
      <c r="F554" s="39" t="s">
        <v>27</v>
      </c>
      <c r="G554" s="39" t="s">
        <v>28</v>
      </c>
      <c r="H554" s="39" t="s">
        <v>29</v>
      </c>
    </row>
    <row r="607" spans="2:8" ht="12" customHeight="1" x14ac:dyDescent="0.2">
      <c r="B607" s="39" t="s">
        <v>31</v>
      </c>
      <c r="C607" s="39" t="s">
        <v>32</v>
      </c>
      <c r="D607" s="39" t="s">
        <v>33</v>
      </c>
      <c r="E607" s="39" t="s">
        <v>26</v>
      </c>
      <c r="F607" s="39" t="s">
        <v>27</v>
      </c>
      <c r="G607" s="39" t="s">
        <v>28</v>
      </c>
      <c r="H607" s="39" t="s">
        <v>29</v>
      </c>
    </row>
    <row r="659" spans="2:8" ht="12" customHeight="1" x14ac:dyDescent="0.2">
      <c r="B659" s="39" t="s">
        <v>31</v>
      </c>
      <c r="C659" s="39" t="s">
        <v>32</v>
      </c>
      <c r="D659" s="39" t="s">
        <v>33</v>
      </c>
      <c r="E659" s="39" t="s">
        <v>26</v>
      </c>
      <c r="F659" s="39" t="s">
        <v>27</v>
      </c>
      <c r="G659" s="39" t="s">
        <v>28</v>
      </c>
      <c r="H659" s="39" t="s">
        <v>29</v>
      </c>
    </row>
    <row r="713" spans="2:8" ht="12" customHeight="1" x14ac:dyDescent="0.2">
      <c r="B713" s="39" t="s">
        <v>31</v>
      </c>
      <c r="C713" s="39" t="s">
        <v>32</v>
      </c>
      <c r="D713" s="39" t="s">
        <v>33</v>
      </c>
      <c r="E713" s="39" t="s">
        <v>26</v>
      </c>
      <c r="F713" s="39" t="s">
        <v>27</v>
      </c>
      <c r="G713" s="39" t="s">
        <v>28</v>
      </c>
      <c r="H713" s="39" t="s">
        <v>29</v>
      </c>
    </row>
    <row r="769" spans="2:8" ht="12" customHeight="1" x14ac:dyDescent="0.2">
      <c r="B769" s="39" t="s">
        <v>31</v>
      </c>
      <c r="C769" s="39" t="s">
        <v>32</v>
      </c>
      <c r="D769" s="39" t="s">
        <v>33</v>
      </c>
      <c r="E769" s="39" t="s">
        <v>26</v>
      </c>
      <c r="F769" s="39" t="s">
        <v>27</v>
      </c>
      <c r="G769" s="39" t="s">
        <v>28</v>
      </c>
      <c r="H769" s="39" t="s">
        <v>29</v>
      </c>
    </row>
    <row r="822" spans="2:8" ht="12" customHeight="1" x14ac:dyDescent="0.2">
      <c r="B822" s="39" t="s">
        <v>31</v>
      </c>
      <c r="C822" s="39" t="s">
        <v>32</v>
      </c>
      <c r="D822" s="39" t="s">
        <v>33</v>
      </c>
      <c r="E822" s="39" t="s">
        <v>26</v>
      </c>
      <c r="F822" s="39" t="s">
        <v>27</v>
      </c>
      <c r="G822" s="39" t="s">
        <v>28</v>
      </c>
      <c r="H822" s="39" t="s">
        <v>29</v>
      </c>
    </row>
    <row r="875" spans="2:8" ht="12" customHeight="1" x14ac:dyDescent="0.2">
      <c r="B875" s="39" t="s">
        <v>31</v>
      </c>
      <c r="C875" s="39" t="s">
        <v>32</v>
      </c>
      <c r="D875" s="39" t="s">
        <v>33</v>
      </c>
      <c r="E875" s="39" t="s">
        <v>26</v>
      </c>
      <c r="F875" s="39" t="s">
        <v>27</v>
      </c>
      <c r="G875" s="39" t="s">
        <v>28</v>
      </c>
      <c r="H875" s="39" t="s">
        <v>29</v>
      </c>
    </row>
    <row r="935" spans="2:8" ht="12" customHeight="1" x14ac:dyDescent="0.2">
      <c r="B935" s="39" t="s">
        <v>31</v>
      </c>
      <c r="C935" s="39" t="s">
        <v>32</v>
      </c>
      <c r="D935" s="39" t="s">
        <v>33</v>
      </c>
      <c r="E935" s="39" t="s">
        <v>26</v>
      </c>
      <c r="F935" s="39" t="s">
        <v>27</v>
      </c>
      <c r="G935" s="39" t="s">
        <v>28</v>
      </c>
      <c r="H935" s="39" t="s">
        <v>29</v>
      </c>
    </row>
    <row r="1013" spans="2:8" ht="12" customHeight="1" x14ac:dyDescent="0.2">
      <c r="B1013" s="39" t="s">
        <v>31</v>
      </c>
      <c r="C1013" s="39" t="s">
        <v>32</v>
      </c>
      <c r="D1013" s="39" t="s">
        <v>33</v>
      </c>
      <c r="E1013" s="39" t="s">
        <v>26</v>
      </c>
      <c r="F1013" s="39" t="s">
        <v>27</v>
      </c>
      <c r="G1013" s="39" t="s">
        <v>28</v>
      </c>
      <c r="H1013" s="39" t="s">
        <v>29</v>
      </c>
    </row>
    <row r="1051" spans="2:8" ht="12" customHeight="1" x14ac:dyDescent="0.2">
      <c r="B1051" s="39" t="s">
        <v>31</v>
      </c>
      <c r="C1051" s="39" t="s">
        <v>32</v>
      </c>
      <c r="D1051" s="39" t="s">
        <v>33</v>
      </c>
      <c r="E1051" s="39" t="s">
        <v>26</v>
      </c>
      <c r="F1051" s="39" t="s">
        <v>27</v>
      </c>
      <c r="G1051" s="39" t="s">
        <v>28</v>
      </c>
      <c r="H1051" s="39" t="s">
        <v>29</v>
      </c>
    </row>
    <row r="1089" spans="2:8" ht="12" customHeight="1" x14ac:dyDescent="0.2">
      <c r="B1089" s="39" t="s">
        <v>31</v>
      </c>
      <c r="C1089" s="39" t="s">
        <v>32</v>
      </c>
      <c r="D1089" s="39" t="s">
        <v>33</v>
      </c>
      <c r="E1089" s="39" t="s">
        <v>26</v>
      </c>
      <c r="F1089" s="39" t="s">
        <v>27</v>
      </c>
      <c r="G1089" s="39" t="s">
        <v>28</v>
      </c>
      <c r="H1089" s="39" t="s">
        <v>29</v>
      </c>
    </row>
    <row r="1128" spans="2:8" ht="12" customHeight="1" x14ac:dyDescent="0.2">
      <c r="B1128" s="39" t="s">
        <v>31</v>
      </c>
      <c r="C1128" s="39" t="s">
        <v>32</v>
      </c>
      <c r="D1128" s="39" t="s">
        <v>33</v>
      </c>
      <c r="E1128" s="39" t="s">
        <v>26</v>
      </c>
      <c r="F1128" s="39" t="s">
        <v>27</v>
      </c>
      <c r="G1128" s="39" t="s">
        <v>28</v>
      </c>
      <c r="H1128" s="39" t="s">
        <v>29</v>
      </c>
    </row>
    <row r="1167" spans="2:8" ht="12" customHeight="1" x14ac:dyDescent="0.2">
      <c r="B1167" s="39" t="s">
        <v>31</v>
      </c>
      <c r="C1167" s="39" t="s">
        <v>32</v>
      </c>
      <c r="D1167" s="39" t="s">
        <v>33</v>
      </c>
      <c r="E1167" s="39" t="s">
        <v>26</v>
      </c>
      <c r="F1167" s="39" t="s">
        <v>27</v>
      </c>
      <c r="G1167" s="39" t="s">
        <v>28</v>
      </c>
      <c r="H1167" s="39" t="s">
        <v>29</v>
      </c>
    </row>
    <row r="1217" spans="2:8" ht="12" customHeight="1" x14ac:dyDescent="0.2">
      <c r="B1217" s="39" t="s">
        <v>31</v>
      </c>
      <c r="C1217" s="39" t="s">
        <v>32</v>
      </c>
      <c r="D1217" s="39" t="s">
        <v>33</v>
      </c>
      <c r="E1217" s="39" t="s">
        <v>26</v>
      </c>
      <c r="F1217" s="39" t="s">
        <v>27</v>
      </c>
      <c r="G1217" s="39" t="s">
        <v>28</v>
      </c>
      <c r="H1217" s="39" t="s">
        <v>29</v>
      </c>
    </row>
    <row r="1278" spans="2:8" ht="12" customHeight="1" x14ac:dyDescent="0.2">
      <c r="B1278" s="39" t="s">
        <v>31</v>
      </c>
      <c r="C1278" s="39" t="s">
        <v>32</v>
      </c>
      <c r="D1278" s="39" t="s">
        <v>33</v>
      </c>
      <c r="E1278" s="39" t="s">
        <v>26</v>
      </c>
      <c r="F1278" s="39" t="s">
        <v>27</v>
      </c>
      <c r="G1278" s="39" t="s">
        <v>28</v>
      </c>
      <c r="H1278" s="39" t="s">
        <v>29</v>
      </c>
    </row>
    <row r="1342" spans="2:8" ht="12" customHeight="1" x14ac:dyDescent="0.2">
      <c r="B1342" s="39" t="s">
        <v>31</v>
      </c>
      <c r="C1342" s="39" t="s">
        <v>32</v>
      </c>
      <c r="D1342" s="39" t="s">
        <v>33</v>
      </c>
      <c r="E1342" s="39" t="s">
        <v>26</v>
      </c>
      <c r="F1342" s="39" t="s">
        <v>27</v>
      </c>
      <c r="G1342" s="39" t="s">
        <v>28</v>
      </c>
      <c r="H1342" s="39" t="s">
        <v>29</v>
      </c>
    </row>
    <row r="1423" spans="2:8" ht="12" customHeight="1" x14ac:dyDescent="0.2">
      <c r="B1423" s="39" t="s">
        <v>31</v>
      </c>
      <c r="C1423" s="39" t="s">
        <v>32</v>
      </c>
      <c r="D1423" s="39" t="s">
        <v>33</v>
      </c>
      <c r="E1423" s="39" t="s">
        <v>26</v>
      </c>
      <c r="F1423" s="39" t="s">
        <v>27</v>
      </c>
      <c r="G1423" s="39" t="s">
        <v>28</v>
      </c>
      <c r="H1423" s="39" t="s">
        <v>29</v>
      </c>
    </row>
    <row r="1497" spans="2:8" ht="12" customHeight="1" x14ac:dyDescent="0.2">
      <c r="B1497" s="39" t="s">
        <v>31</v>
      </c>
      <c r="C1497" s="39" t="s">
        <v>32</v>
      </c>
      <c r="D1497" s="39" t="s">
        <v>33</v>
      </c>
      <c r="E1497" s="39" t="s">
        <v>26</v>
      </c>
      <c r="F1497" s="39" t="s">
        <v>27</v>
      </c>
      <c r="G1497" s="39" t="s">
        <v>28</v>
      </c>
      <c r="H1497" s="39" t="s">
        <v>29</v>
      </c>
    </row>
    <row r="1569" spans="2:8" ht="12" customHeight="1" x14ac:dyDescent="0.2">
      <c r="B1569" s="39" t="s">
        <v>31</v>
      </c>
      <c r="C1569" s="39" t="s">
        <v>32</v>
      </c>
      <c r="D1569" s="39" t="s">
        <v>33</v>
      </c>
      <c r="E1569" s="39" t="s">
        <v>26</v>
      </c>
      <c r="F1569" s="39" t="s">
        <v>27</v>
      </c>
      <c r="G1569" s="39" t="s">
        <v>28</v>
      </c>
      <c r="H1569" s="39" t="s">
        <v>29</v>
      </c>
    </row>
    <row r="1617" spans="2:8" ht="12" customHeight="1" x14ac:dyDescent="0.2">
      <c r="B1617" s="39" t="s">
        <v>31</v>
      </c>
      <c r="C1617" s="39" t="s">
        <v>32</v>
      </c>
      <c r="D1617" s="39" t="s">
        <v>33</v>
      </c>
      <c r="E1617" s="39" t="s">
        <v>26</v>
      </c>
      <c r="F1617" s="39" t="s">
        <v>27</v>
      </c>
      <c r="G1617" s="39" t="s">
        <v>28</v>
      </c>
      <c r="H1617" s="39" t="s">
        <v>29</v>
      </c>
    </row>
    <row r="1698" spans="2:8" ht="12" customHeight="1" x14ac:dyDescent="0.2">
      <c r="B1698" s="39" t="s">
        <v>31</v>
      </c>
      <c r="C1698" s="39" t="s">
        <v>32</v>
      </c>
      <c r="D1698" s="39" t="s">
        <v>33</v>
      </c>
      <c r="E1698" s="39" t="s">
        <v>26</v>
      </c>
      <c r="F1698" s="39" t="s">
        <v>27</v>
      </c>
      <c r="G1698" s="39" t="s">
        <v>28</v>
      </c>
      <c r="H1698" s="39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1701"/>
  <sheetViews>
    <sheetView showGridLines="0" zoomScaleNormal="100" zoomScaleSheetLayoutView="100" workbookViewId="0">
      <pane xSplit="1" ySplit="6" topLeftCell="B7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40625" defaultRowHeight="12" customHeight="1" x14ac:dyDescent="0.2"/>
  <cols>
    <col min="1" max="1" width="23.28515625" style="31" customWidth="1"/>
    <col min="2" max="2" width="4.7109375" style="7" customWidth="1"/>
    <col min="3" max="4" width="5.140625" style="7" customWidth="1"/>
    <col min="5" max="5" width="5.140625" style="2" customWidth="1"/>
    <col min="6" max="9" width="5.140625" style="7" customWidth="1"/>
    <col min="10" max="10" width="7.140625" style="7" bestFit="1" customWidth="1"/>
    <col min="11" max="16" width="5.14062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6"/>
      <c r="R1" s="6"/>
      <c r="S1" s="6"/>
    </row>
    <row r="2" spans="1:19" s="45" customFormat="1" ht="13.5" customHeight="1" x14ac:dyDescent="0.2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107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98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ht="12.75" customHeight="1" x14ac:dyDescent="0.2">
      <c r="A5" s="13"/>
      <c r="B5" s="31"/>
      <c r="C5" s="31"/>
      <c r="D5" s="31"/>
      <c r="E5" s="4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s="45" customFormat="1" ht="12" customHeight="1" x14ac:dyDescent="0.2">
      <c r="A7" s="121" t="s">
        <v>108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56"/>
      <c r="R7" s="56"/>
      <c r="S7" s="56"/>
    </row>
    <row r="8" spans="1:19" ht="12" customHeight="1" x14ac:dyDescent="0.2">
      <c r="A8" s="23" t="s">
        <v>109</v>
      </c>
      <c r="B8" s="42"/>
      <c r="C8" s="42"/>
      <c r="D8" s="42"/>
      <c r="E8" s="76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6"/>
      <c r="R8" s="6"/>
      <c r="S8" s="6"/>
    </row>
    <row r="9" spans="1:19" ht="12" customHeight="1" x14ac:dyDescent="0.2">
      <c r="A9" s="20" t="s">
        <v>110</v>
      </c>
      <c r="B9" s="42">
        <f>data!E610</f>
        <v>978.33333333333337</v>
      </c>
      <c r="C9" s="42">
        <f>data!F610</f>
        <v>1031.6666666666667</v>
      </c>
      <c r="D9" s="42">
        <f>data!G610</f>
        <v>1105</v>
      </c>
      <c r="E9" s="42">
        <f>data!H610</f>
        <v>1158.3330000000001</v>
      </c>
      <c r="F9" s="42">
        <f>data!I610</f>
        <v>1215</v>
      </c>
      <c r="G9" s="42">
        <f>data!J610</f>
        <v>1248.058</v>
      </c>
      <c r="H9" s="42">
        <f>data!K610</f>
        <v>1237.874</v>
      </c>
      <c r="I9" s="42">
        <f>data!L610</f>
        <v>1227.9259999999999</v>
      </c>
      <c r="J9" s="42">
        <f>data!O610</f>
        <v>972.08333333333337</v>
      </c>
      <c r="K9" s="42">
        <f>data!P610</f>
        <v>1068.3332500000001</v>
      </c>
      <c r="L9" s="42">
        <f>data!Q610</f>
        <v>1232.2145</v>
      </c>
      <c r="M9" s="42">
        <f>data!R610</f>
        <v>1193.2527500000001</v>
      </c>
      <c r="N9" s="42">
        <f>data!S610</f>
        <v>1172.5287499999999</v>
      </c>
      <c r="O9" s="42">
        <f>data!T610</f>
        <v>1151.4880000000001</v>
      </c>
      <c r="P9" s="42">
        <f>data!U610</f>
        <v>1137.212</v>
      </c>
      <c r="Q9" s="6"/>
      <c r="R9" s="6"/>
      <c r="S9" s="6"/>
    </row>
    <row r="10" spans="1:19" ht="12" customHeight="1" x14ac:dyDescent="0.2">
      <c r="A10" s="49" t="s">
        <v>39</v>
      </c>
      <c r="B10" s="21">
        <f>data!E611</f>
        <v>1.3816925734024155</v>
      </c>
      <c r="C10" s="21">
        <f>data!F611</f>
        <v>5.4514480408858645</v>
      </c>
      <c r="D10" s="21">
        <f>data!G611</f>
        <v>7.1082390953150165</v>
      </c>
      <c r="E10" s="21">
        <f>data!H611</f>
        <v>4.8265158371040728</v>
      </c>
      <c r="F10" s="21">
        <f>data!I611</f>
        <v>4.892116515716971</v>
      </c>
      <c r="G10" s="21">
        <f>data!J611</f>
        <v>2.7208230452674842</v>
      </c>
      <c r="H10" s="21">
        <f>data!K611</f>
        <v>-0.81598771851948415</v>
      </c>
      <c r="I10" s="21">
        <f>data!L611</f>
        <v>-0.80363591124783529</v>
      </c>
      <c r="J10" s="21">
        <f>data!O611</f>
        <v>-4.8143614851081207</v>
      </c>
      <c r="K10" s="21">
        <f>data!P611</f>
        <v>9.9014059151307343</v>
      </c>
      <c r="L10" s="21">
        <f>data!Q611</f>
        <v>15.339899792503875</v>
      </c>
      <c r="M10" s="21">
        <f>data!R611</f>
        <v>-3.161929193334434</v>
      </c>
      <c r="N10" s="21">
        <f>data!S611</f>
        <v>-1.7367653248651749</v>
      </c>
      <c r="O10" s="21">
        <f>data!T611</f>
        <v>-1.794476254846622</v>
      </c>
      <c r="P10" s="21">
        <f>data!U611</f>
        <v>-1.2397871276122796</v>
      </c>
      <c r="Q10" s="6"/>
      <c r="R10" s="6"/>
      <c r="S10" s="6"/>
    </row>
    <row r="11" spans="1:19" ht="12" customHeight="1" x14ac:dyDescent="0.2">
      <c r="A11" s="49" t="s">
        <v>1897</v>
      </c>
      <c r="B11" s="42">
        <f>data!E612</f>
        <v>939.2430891301899</v>
      </c>
      <c r="C11" s="42">
        <f>data!F612</f>
        <v>967.12451755238737</v>
      </c>
      <c r="D11" s="42">
        <f>data!G612</f>
        <v>1025.7628024728147</v>
      </c>
      <c r="E11" s="42">
        <f>data!H612</f>
        <v>1069.9611786144851</v>
      </c>
      <c r="F11" s="42">
        <f>data!I612</f>
        <v>1127.9877200659691</v>
      </c>
      <c r="G11" s="42">
        <f>data!J612</f>
        <v>1157.522430298749</v>
      </c>
      <c r="H11" s="42">
        <f>data!K612</f>
        <v>1144.3759618403444</v>
      </c>
      <c r="I11" s="42">
        <f>data!L612</f>
        <v>1134.0470445301376</v>
      </c>
      <c r="J11" s="42">
        <f>data!O612</f>
        <v>972.19386031044303</v>
      </c>
      <c r="K11" s="42">
        <f>data!P612</f>
        <v>1000.5228969424693</v>
      </c>
      <c r="L11" s="42">
        <f>data!Q612</f>
        <v>1140.9832891838</v>
      </c>
      <c r="M11" s="42">
        <f>data!R612</f>
        <v>1087.5643150127007</v>
      </c>
      <c r="N11" s="42">
        <f>data!S612</f>
        <v>1050.4147964048875</v>
      </c>
      <c r="O11" s="42">
        <f>data!T612</f>
        <v>1019.8053869050906</v>
      </c>
      <c r="P11" s="42">
        <f>data!U612</f>
        <v>1010.3881460343913</v>
      </c>
      <c r="Q11" s="6"/>
      <c r="R11" s="6"/>
      <c r="S11" s="6"/>
    </row>
    <row r="12" spans="1:19" ht="6" customHeight="1" x14ac:dyDescent="0.2">
      <c r="A12" s="20"/>
      <c r="B12" s="42"/>
      <c r="C12" s="42"/>
      <c r="D12" s="42"/>
      <c r="E12" s="76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6"/>
      <c r="R12" s="6"/>
      <c r="S12" s="6"/>
    </row>
    <row r="13" spans="1:19" ht="12" customHeight="1" x14ac:dyDescent="0.2">
      <c r="A13" s="20" t="s">
        <v>111</v>
      </c>
      <c r="B13" s="42">
        <f>data!E614</f>
        <v>843.33333333333337</v>
      </c>
      <c r="C13" s="42">
        <f>data!F614</f>
        <v>896.66666666666663</v>
      </c>
      <c r="D13" s="42">
        <f>data!G614</f>
        <v>970</v>
      </c>
      <c r="E13" s="42">
        <f>data!H614</f>
        <v>1023.333</v>
      </c>
      <c r="F13" s="42">
        <f>data!I614</f>
        <v>1080</v>
      </c>
      <c r="G13" s="42">
        <f>data!J614</f>
        <v>1115</v>
      </c>
      <c r="H13" s="42">
        <f>data!K614</f>
        <v>1105</v>
      </c>
      <c r="I13" s="42">
        <f>data!L614</f>
        <v>1095</v>
      </c>
      <c r="J13" s="42">
        <f>data!O614</f>
        <v>837.08333333333337</v>
      </c>
      <c r="K13" s="42">
        <f>data!P614</f>
        <v>933.33325000000002</v>
      </c>
      <c r="L13" s="42">
        <f>data!Q614</f>
        <v>1098.75</v>
      </c>
      <c r="M13" s="42">
        <f>data!R614</f>
        <v>1058.7570000000001</v>
      </c>
      <c r="N13" s="42">
        <f>data!S614</f>
        <v>1037.45425</v>
      </c>
      <c r="O13" s="42">
        <f>data!T614</f>
        <v>1016.40125</v>
      </c>
      <c r="P13" s="42">
        <f>data!U614</f>
        <v>1002.4557</v>
      </c>
      <c r="Q13" s="6"/>
      <c r="R13" s="6"/>
      <c r="S13" s="6"/>
    </row>
    <row r="14" spans="1:19" ht="12" customHeight="1" x14ac:dyDescent="0.2">
      <c r="A14" s="49" t="s">
        <v>39</v>
      </c>
      <c r="B14" s="21">
        <f>data!E615</f>
        <v>1.6064257028112428</v>
      </c>
      <c r="C14" s="21">
        <f>data!F615</f>
        <v>6.3241106719367446</v>
      </c>
      <c r="D14" s="21">
        <f>data!G615</f>
        <v>8.1784386617100413</v>
      </c>
      <c r="E14" s="21">
        <f>data!H615</f>
        <v>5.4982474226804134</v>
      </c>
      <c r="F14" s="21">
        <f>data!I615</f>
        <v>5.5374936604213998</v>
      </c>
      <c r="G14" s="21">
        <f>data!J615</f>
        <v>3.240740740740744</v>
      </c>
      <c r="H14" s="21">
        <f>data!K615</f>
        <v>-0.89686098654708779</v>
      </c>
      <c r="I14" s="21">
        <f>data!L615</f>
        <v>-0.90497737556560764</v>
      </c>
      <c r="J14" s="21">
        <f>data!O615</f>
        <v>-5.7692307692307709</v>
      </c>
      <c r="K14" s="21">
        <f>data!P615</f>
        <v>11.498247884519653</v>
      </c>
      <c r="L14" s="21">
        <f>data!Q615</f>
        <v>17.723224796716508</v>
      </c>
      <c r="M14" s="21">
        <f>data!R615</f>
        <v>-3.6398634812286668</v>
      </c>
      <c r="N14" s="21">
        <f>data!S615</f>
        <v>-2.0120528128739656</v>
      </c>
      <c r="O14" s="21">
        <f>data!T615</f>
        <v>-2.0292943038211053</v>
      </c>
      <c r="P14" s="21">
        <f>data!U615</f>
        <v>-1.3720516380710923</v>
      </c>
      <c r="Q14" s="6"/>
      <c r="R14" s="6"/>
      <c r="S14" s="6"/>
    </row>
    <row r="15" spans="1:19" ht="12" customHeight="1" x14ac:dyDescent="0.2">
      <c r="A15" s="49" t="s">
        <v>1897</v>
      </c>
      <c r="B15" s="42">
        <f>data!E616</f>
        <v>809.63714327065782</v>
      </c>
      <c r="C15" s="42">
        <f>data!F616</f>
        <v>840.57025919738987</v>
      </c>
      <c r="D15" s="42">
        <f>data!G616</f>
        <v>900.44336506663365</v>
      </c>
      <c r="E15" s="42">
        <f>data!H616</f>
        <v>945.26063126501333</v>
      </c>
      <c r="F15" s="42">
        <f>data!I616</f>
        <v>1002.6557511697503</v>
      </c>
      <c r="G15" s="42">
        <f>data!J616</f>
        <v>1034.1166113939457</v>
      </c>
      <c r="H15" s="42">
        <f>data!K616</f>
        <v>1021.5380869406583</v>
      </c>
      <c r="I15" s="42">
        <f>data!L616</f>
        <v>1011.2836716223134</v>
      </c>
      <c r="J15" s="42">
        <f>data!O616</f>
        <v>837.17532310038996</v>
      </c>
      <c r="K15" s="42">
        <f>data!P616</f>
        <v>873.97784969992369</v>
      </c>
      <c r="L15" s="42">
        <f>data!Q616</f>
        <v>1017.3985302816669</v>
      </c>
      <c r="M15" s="42">
        <f>data!R616</f>
        <v>964.98730561559591</v>
      </c>
      <c r="N15" s="42">
        <f>data!S616</f>
        <v>929.41005599965433</v>
      </c>
      <c r="O15" s="42">
        <f>data!T616</f>
        <v>900.16738630488521</v>
      </c>
      <c r="P15" s="42">
        <f>data!U616</f>
        <v>890.66192796046619</v>
      </c>
      <c r="Q15" s="6"/>
      <c r="R15" s="6"/>
      <c r="S15" s="6"/>
    </row>
    <row r="16" spans="1:19" ht="6" customHeight="1" x14ac:dyDescent="0.2">
      <c r="A16" s="20"/>
      <c r="B16" s="21"/>
      <c r="C16" s="21"/>
      <c r="D16" s="21"/>
      <c r="E16" s="6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57"/>
      <c r="Q16" s="6"/>
      <c r="R16" s="6"/>
      <c r="S16" s="6"/>
    </row>
    <row r="17" spans="1:19" ht="12" customHeight="1" x14ac:dyDescent="0.2">
      <c r="A17" s="23" t="s">
        <v>136</v>
      </c>
      <c r="B17" s="42"/>
      <c r="C17" s="42"/>
      <c r="D17" s="42"/>
      <c r="E17" s="76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6"/>
      <c r="R17" s="6"/>
      <c r="S17" s="6"/>
    </row>
    <row r="18" spans="1:19" ht="12" customHeight="1" x14ac:dyDescent="0.2">
      <c r="A18" s="20" t="s">
        <v>87</v>
      </c>
      <c r="B18" s="42">
        <f>data!E619</f>
        <v>933.33333333333337</v>
      </c>
      <c r="C18" s="42">
        <f>data!F619</f>
        <v>986.66666666666663</v>
      </c>
      <c r="D18" s="42">
        <f>data!G619</f>
        <v>1063.3333333333333</v>
      </c>
      <c r="E18" s="42">
        <f>data!H619</f>
        <v>1123.3330000000001</v>
      </c>
      <c r="F18" s="42">
        <f>data!I619</f>
        <v>1180</v>
      </c>
      <c r="G18" s="42">
        <f>data!J619</f>
        <v>1217.8</v>
      </c>
      <c r="H18" s="42">
        <f>data!K619</f>
        <v>1207</v>
      </c>
      <c r="I18" s="42">
        <f>data!L619</f>
        <v>1196.2</v>
      </c>
      <c r="J18" s="42">
        <f>data!O619</f>
        <v>927.08333333333337</v>
      </c>
      <c r="K18" s="42">
        <f>data!P619</f>
        <v>1026.6665833333332</v>
      </c>
      <c r="L18" s="42">
        <f>data!Q619</f>
        <v>1200.25</v>
      </c>
      <c r="M18" s="42">
        <f>data!R619</f>
        <v>1157.0574999999999</v>
      </c>
      <c r="N18" s="42">
        <f>data!S619</f>
        <v>1134.0505000000001</v>
      </c>
      <c r="O18" s="42">
        <f>data!T619</f>
        <v>1111.3132499999999</v>
      </c>
      <c r="P18" s="42">
        <f>data!U619</f>
        <v>1096.2520000000002</v>
      </c>
      <c r="Q18" s="6"/>
      <c r="R18" s="6"/>
      <c r="S18" s="6"/>
    </row>
    <row r="19" spans="1:19" ht="12" customHeight="1" x14ac:dyDescent="0.2">
      <c r="A19" s="49" t="s">
        <v>39</v>
      </c>
      <c r="B19" s="21">
        <f>data!E620</f>
        <v>1.449275362318847</v>
      </c>
      <c r="C19" s="21">
        <f>data!F620</f>
        <v>5.7142857142857162</v>
      </c>
      <c r="D19" s="21">
        <f>data!G620</f>
        <v>7.7702702702702631</v>
      </c>
      <c r="E19" s="21">
        <f>data!H620</f>
        <v>5.6426018808777512</v>
      </c>
      <c r="F19" s="21">
        <f>data!I620</f>
        <v>5.0445415562437868</v>
      </c>
      <c r="G19" s="21">
        <f>data!J620</f>
        <v>3.203389830508474</v>
      </c>
      <c r="H19" s="21">
        <f>data!K620</f>
        <v>-0.88684513056330738</v>
      </c>
      <c r="I19" s="21">
        <f>data!L620</f>
        <v>-0.89478044739021989</v>
      </c>
      <c r="J19" s="21">
        <f>data!O620</f>
        <v>-4.9876163634810844</v>
      </c>
      <c r="K19" s="21">
        <f>data!P620</f>
        <v>10.741564044943797</v>
      </c>
      <c r="L19" s="21">
        <f>data!Q620</f>
        <v>16.907477021710825</v>
      </c>
      <c r="M19" s="21">
        <f>data!R620</f>
        <v>-3.5986252863986712</v>
      </c>
      <c r="N19" s="21">
        <f>data!S620</f>
        <v>-1.9884059348822203</v>
      </c>
      <c r="O19" s="21">
        <f>data!T620</f>
        <v>-2.004959214779245</v>
      </c>
      <c r="P19" s="21">
        <f>data!U620</f>
        <v>-1.3552659432432557</v>
      </c>
      <c r="Q19" s="6"/>
      <c r="R19" s="6"/>
      <c r="S19" s="6"/>
    </row>
    <row r="20" spans="1:19" ht="12" customHeight="1" x14ac:dyDescent="0.2">
      <c r="A20" s="20" t="s">
        <v>1897</v>
      </c>
      <c r="B20" s="42">
        <f>data!E621</f>
        <v>896.04110717701258</v>
      </c>
      <c r="C20" s="42">
        <f>data!F621</f>
        <v>924.93976476738817</v>
      </c>
      <c r="D20" s="42">
        <f>data!G621</f>
        <v>987.08396376720304</v>
      </c>
      <c r="E20" s="42">
        <f>data!H621</f>
        <v>1037.6314070794367</v>
      </c>
      <c r="F20" s="42">
        <f>data!I621</f>
        <v>1095.4942466484308</v>
      </c>
      <c r="G20" s="42">
        <f>data!J621</f>
        <v>1129.4593805879344</v>
      </c>
      <c r="H20" s="42">
        <f>data!K621</f>
        <v>1115.8339103505652</v>
      </c>
      <c r="I20" s="42">
        <f>data!L621</f>
        <v>1104.7466009083209</v>
      </c>
      <c r="J20" s="42">
        <f>data!O621</f>
        <v>927.18768124042538</v>
      </c>
      <c r="K20" s="42">
        <f>data!P621</f>
        <v>961.42406069776007</v>
      </c>
      <c r="L20" s="42">
        <f>data!Q621</f>
        <v>1111.3835346238129</v>
      </c>
      <c r="M20" s="42">
        <f>data!R621</f>
        <v>1054.5810694322822</v>
      </c>
      <c r="N20" s="42">
        <f>data!S621</f>
        <v>1015.9461744458074</v>
      </c>
      <c r="O20" s="42">
        <f>data!T621</f>
        <v>984.22527882553379</v>
      </c>
      <c r="P20" s="42">
        <f>data!U621</f>
        <v>973.99790785391406</v>
      </c>
      <c r="Q20" s="6"/>
      <c r="R20" s="6"/>
      <c r="S20" s="6"/>
    </row>
    <row r="21" spans="1:19" ht="6" customHeight="1" x14ac:dyDescent="0.2">
      <c r="A21" s="57"/>
      <c r="B21" s="57"/>
      <c r="C21" s="57"/>
      <c r="D21" s="57"/>
      <c r="E21" s="78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6"/>
      <c r="R21" s="6"/>
      <c r="S21" s="6"/>
    </row>
    <row r="22" spans="1:19" ht="12" customHeight="1" x14ac:dyDescent="0.2">
      <c r="A22" s="23" t="s">
        <v>112</v>
      </c>
      <c r="B22" s="42"/>
      <c r="C22" s="42"/>
      <c r="D22" s="42"/>
      <c r="E22" s="76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6"/>
      <c r="R22" s="6"/>
      <c r="S22" s="6"/>
    </row>
    <row r="23" spans="1:19" ht="12" customHeight="1" x14ac:dyDescent="0.2">
      <c r="A23" s="20" t="s">
        <v>151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6"/>
      <c r="R23" s="6"/>
      <c r="S23" s="6"/>
    </row>
    <row r="24" spans="1:19" ht="12" customHeight="1" x14ac:dyDescent="0.2">
      <c r="A24" s="49" t="s">
        <v>57</v>
      </c>
      <c r="B24" s="42">
        <f>data!E625</f>
        <v>799.19705524811798</v>
      </c>
      <c r="C24" s="42">
        <f>data!F625</f>
        <v>825.21870434975301</v>
      </c>
      <c r="D24" s="42">
        <f>data!G625</f>
        <v>853.24692119332497</v>
      </c>
      <c r="E24" s="42">
        <f>data!H625</f>
        <v>858.96536924209897</v>
      </c>
      <c r="F24" s="42">
        <f>data!I625</f>
        <v>859.29223537420205</v>
      </c>
      <c r="G24" s="42">
        <f>data!J625</f>
        <v>858.45071321848604</v>
      </c>
      <c r="H24" s="42">
        <f>data!K625</f>
        <v>857.34738013036394</v>
      </c>
      <c r="I24" s="42">
        <f>data!L625</f>
        <v>854.41288982169499</v>
      </c>
      <c r="J24" s="42">
        <f>data!O625</f>
        <v>760.7733051671562</v>
      </c>
      <c r="K24" s="42">
        <f>data!P625</f>
        <v>834.15701250832365</v>
      </c>
      <c r="L24" s="42">
        <f>data!Q625</f>
        <v>857.37580463618679</v>
      </c>
      <c r="M24" s="42">
        <f>data!R625</f>
        <v>855.28946527178937</v>
      </c>
      <c r="N24" s="42">
        <f>data!S625</f>
        <v>863.53207881497826</v>
      </c>
      <c r="O24" s="42">
        <f>data!T625</f>
        <v>875.83147760413874</v>
      </c>
      <c r="P24" s="42">
        <f>data!U625</f>
        <v>880.84821920515287</v>
      </c>
      <c r="Q24" s="6"/>
      <c r="R24" s="6"/>
      <c r="S24" s="6"/>
    </row>
    <row r="25" spans="1:19" ht="12" customHeight="1" x14ac:dyDescent="0.2">
      <c r="A25" s="77" t="s">
        <v>39</v>
      </c>
      <c r="B25" s="41">
        <f>data!E626</f>
        <v>2.8797176600449337</v>
      </c>
      <c r="C25" s="41">
        <f>data!F626</f>
        <v>3.2559740968460371</v>
      </c>
      <c r="D25" s="41">
        <f>data!G626</f>
        <v>3.3964592290303575</v>
      </c>
      <c r="E25" s="41">
        <f>data!H626</f>
        <v>0.67019849784824004</v>
      </c>
      <c r="F25" s="41">
        <f>data!I626</f>
        <v>3.8053470350196683E-2</v>
      </c>
      <c r="G25" s="41">
        <f>data!J626</f>
        <v>-9.7932009748646909E-2</v>
      </c>
      <c r="H25" s="41">
        <f>data!K626</f>
        <v>-0.12852608439051227</v>
      </c>
      <c r="I25" s="41">
        <f>data!L626</f>
        <v>-0.34227553226123808</v>
      </c>
      <c r="J25" s="41">
        <f>data!O626</f>
        <v>-1.1882528178243978</v>
      </c>
      <c r="K25" s="41">
        <f>data!P626</f>
        <v>9.6459361603183034</v>
      </c>
      <c r="L25" s="41">
        <f>data!Q626</f>
        <v>2.7835037984088595</v>
      </c>
      <c r="M25" s="41">
        <f>data!R626</f>
        <v>-0.24334012612855505</v>
      </c>
      <c r="N25" s="41">
        <f>data!S626</f>
        <v>0.96372209384920637</v>
      </c>
      <c r="O25" s="41">
        <f>data!T626</f>
        <v>1.4243128994164245</v>
      </c>
      <c r="P25" s="41">
        <f>data!U626</f>
        <v>0.5727975905521987</v>
      </c>
      <c r="Q25" s="6"/>
      <c r="R25" s="6"/>
      <c r="S25" s="6"/>
    </row>
    <row r="26" spans="1:19" ht="6" customHeight="1" x14ac:dyDescent="0.2">
      <c r="A26" s="20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6"/>
      <c r="R26" s="6"/>
      <c r="S26" s="6"/>
    </row>
    <row r="27" spans="1:19" ht="12" customHeight="1" x14ac:dyDescent="0.2">
      <c r="A27" s="20" t="s">
        <v>102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6"/>
      <c r="R27" s="6"/>
      <c r="S27" s="6"/>
    </row>
    <row r="28" spans="1:19" ht="12" customHeight="1" x14ac:dyDescent="0.2">
      <c r="A28" s="49" t="s">
        <v>57</v>
      </c>
      <c r="B28" s="42">
        <f>data!E629</f>
        <v>702.75</v>
      </c>
      <c r="C28" s="42">
        <f>data!F629</f>
        <v>727.64388527439701</v>
      </c>
      <c r="D28" s="42">
        <f>data!G629</f>
        <v>754.68918293999502</v>
      </c>
      <c r="E28" s="42">
        <f>data!H629</f>
        <v>759.76693288718002</v>
      </c>
      <c r="F28" s="42">
        <f>data!I629</f>
        <v>760.03954206965898</v>
      </c>
      <c r="G28" s="42">
        <f>data!J629</f>
        <v>759.39790885750404</v>
      </c>
      <c r="H28" s="42">
        <f>data!K629</f>
        <v>758.52105341235904</v>
      </c>
      <c r="I28" s="42">
        <f>data!L629</f>
        <v>755.86979464674596</v>
      </c>
      <c r="J28" s="42">
        <f>data!O629</f>
        <v>664.82999999999993</v>
      </c>
      <c r="K28" s="42">
        <f>data!P629</f>
        <v>736.21250027539304</v>
      </c>
      <c r="L28" s="42">
        <f>data!Q629</f>
        <v>758.45707474656695</v>
      </c>
      <c r="M28" s="42">
        <f>data!R629</f>
        <v>757.02686465470038</v>
      </c>
      <c r="N28" s="42">
        <f>data!S629</f>
        <v>765.45173592642652</v>
      </c>
      <c r="O28" s="42">
        <f>data!T629</f>
        <v>777.93741927309839</v>
      </c>
      <c r="P28" s="42">
        <f>data!U629</f>
        <v>782.81628710648715</v>
      </c>
      <c r="Q28" s="6"/>
      <c r="R28" s="6"/>
      <c r="S28" s="6"/>
    </row>
    <row r="29" spans="1:19" ht="12" customHeight="1" x14ac:dyDescent="0.2">
      <c r="A29" s="77" t="s">
        <v>39</v>
      </c>
      <c r="B29" s="41">
        <f>data!E630</f>
        <v>3.3759929390997367</v>
      </c>
      <c r="C29" s="41">
        <f>data!F630</f>
        <v>3.5423529383702634</v>
      </c>
      <c r="D29" s="41">
        <f>data!G630</f>
        <v>3.7168315728234536</v>
      </c>
      <c r="E29" s="41">
        <f>data!H630</f>
        <v>0.67282664995991226</v>
      </c>
      <c r="F29" s="41">
        <f>data!I630</f>
        <v>3.5880632688645164E-2</v>
      </c>
      <c r="G29" s="41">
        <f>data!J630</f>
        <v>-8.4421030306880418E-2</v>
      </c>
      <c r="H29" s="41">
        <f>data!K630</f>
        <v>-0.11546719248466397</v>
      </c>
      <c r="I29" s="41">
        <f>data!L630</f>
        <v>-0.34953001682496154</v>
      </c>
      <c r="J29" s="41">
        <f>data!O630</f>
        <v>-1.1383153527588119</v>
      </c>
      <c r="K29" s="41">
        <f>data!P630</f>
        <v>10.736955353307319</v>
      </c>
      <c r="L29" s="41">
        <f>data!Q630</f>
        <v>3.0214882880762017</v>
      </c>
      <c r="M29" s="41">
        <f>data!R630</f>
        <v>-0.18856836325832349</v>
      </c>
      <c r="N29" s="41">
        <f>data!S630</f>
        <v>1.1128893392137407</v>
      </c>
      <c r="O29" s="41">
        <f>data!T630</f>
        <v>1.6311522674333556</v>
      </c>
      <c r="P29" s="41">
        <f>data!U630</f>
        <v>0.62715428163200304</v>
      </c>
      <c r="Q29" s="47"/>
      <c r="R29" s="6"/>
      <c r="S29" s="6"/>
    </row>
    <row r="30" spans="1:19" ht="6" customHeight="1" x14ac:dyDescent="0.2">
      <c r="A30" s="2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"/>
      <c r="R30" s="6"/>
      <c r="S30" s="6"/>
    </row>
    <row r="31" spans="1:19" s="45" customFormat="1" ht="12" customHeight="1" x14ac:dyDescent="0.2">
      <c r="A31" s="121" t="s">
        <v>113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44"/>
      <c r="R31" s="44"/>
      <c r="S31" s="44"/>
    </row>
    <row r="32" spans="1:19" ht="12" customHeight="1" x14ac:dyDescent="0.2">
      <c r="A32" s="23" t="s">
        <v>114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6"/>
      <c r="R32" s="6"/>
      <c r="S32" s="6"/>
    </row>
    <row r="33" spans="1:19" ht="12" customHeight="1" x14ac:dyDescent="0.2">
      <c r="A33" s="20" t="s">
        <v>87</v>
      </c>
      <c r="B33" s="42">
        <f>data!E634</f>
        <v>1443.3333333333333</v>
      </c>
      <c r="C33" s="42">
        <f>data!F634</f>
        <v>1500</v>
      </c>
      <c r="D33" s="42">
        <f>data!G634</f>
        <v>1556.6666666666667</v>
      </c>
      <c r="E33" s="42">
        <f>data!H634</f>
        <v>1603.3330000000001</v>
      </c>
      <c r="F33" s="42">
        <f>data!I634</f>
        <v>1660.0060000000001</v>
      </c>
      <c r="G33" s="42">
        <f>data!J634</f>
        <v>1700.998</v>
      </c>
      <c r="H33" s="42">
        <f>data!K634</f>
        <v>1690.4269999999999</v>
      </c>
      <c r="I33" s="42">
        <f>data!L634</f>
        <v>1680.5229999999999</v>
      </c>
      <c r="J33" s="42">
        <f>data!O634</f>
        <v>1437.0833333333333</v>
      </c>
      <c r="K33" s="42">
        <f>data!P634</f>
        <v>1525.8332500000001</v>
      </c>
      <c r="L33" s="42">
        <f>data!Q634</f>
        <v>1682.9884999999999</v>
      </c>
      <c r="M33" s="42">
        <f>data!R634</f>
        <v>1649.8670000000002</v>
      </c>
      <c r="N33" s="42">
        <f>data!S634</f>
        <v>1592.6660000000002</v>
      </c>
      <c r="O33" s="42">
        <f>data!T634</f>
        <v>1555.2179999999998</v>
      </c>
      <c r="P33" s="42">
        <f>data!U634</f>
        <v>1528.4892499999999</v>
      </c>
      <c r="Q33" s="6"/>
      <c r="R33" s="6"/>
      <c r="S33" s="6"/>
    </row>
    <row r="34" spans="1:19" ht="12" customHeight="1" x14ac:dyDescent="0.2">
      <c r="A34" s="49" t="s">
        <v>39</v>
      </c>
      <c r="B34" s="41">
        <f>data!E635</f>
        <v>0.93240093240092303</v>
      </c>
      <c r="C34" s="41">
        <f>data!F635</f>
        <v>3.9260969976905313</v>
      </c>
      <c r="D34" s="41">
        <f>data!G635</f>
        <v>3.777777777777791</v>
      </c>
      <c r="E34" s="41">
        <f>data!H635</f>
        <v>2.997837259100633</v>
      </c>
      <c r="F34" s="41">
        <f>data!I635</f>
        <v>3.5346992795632692</v>
      </c>
      <c r="G34" s="41">
        <f>data!J635</f>
        <v>2.4693886648602392</v>
      </c>
      <c r="H34" s="41">
        <f>data!K635</f>
        <v>-0.62145869660047426</v>
      </c>
      <c r="I34" s="41">
        <f>data!L635</f>
        <v>-0.58588747103542893</v>
      </c>
      <c r="J34" s="41">
        <f>data!O635</f>
        <v>-3.2267115600449037</v>
      </c>
      <c r="K34" s="41">
        <f>data!P635</f>
        <v>6.1756973035662632</v>
      </c>
      <c r="L34" s="41">
        <f>data!Q635</f>
        <v>10.299634642252009</v>
      </c>
      <c r="M34" s="41">
        <f>data!R635</f>
        <v>-1.9680170125939478</v>
      </c>
      <c r="N34" s="41">
        <f>data!S635</f>
        <v>-3.4670067344822364</v>
      </c>
      <c r="O34" s="41">
        <f>data!T635</f>
        <v>-2.3512776690153725</v>
      </c>
      <c r="P34" s="41">
        <f>data!U635</f>
        <v>-1.7186497327062789</v>
      </c>
      <c r="Q34" s="6"/>
      <c r="R34" s="6"/>
      <c r="S34" s="6"/>
    </row>
    <row r="35" spans="1:19" ht="12" customHeight="1" x14ac:dyDescent="0.2">
      <c r="A35" s="20" t="s">
        <v>1897</v>
      </c>
      <c r="B35" s="42">
        <f>data!E636</f>
        <v>1385.6635693130229</v>
      </c>
      <c r="C35" s="42">
        <f>data!F636</f>
        <v>1406.1584261666374</v>
      </c>
      <c r="D35" s="42">
        <f>data!G636</f>
        <v>1445.0414140416424</v>
      </c>
      <c r="E35" s="42">
        <f>data!H636</f>
        <v>1481.011130988669</v>
      </c>
      <c r="F35" s="42">
        <f>data!I636</f>
        <v>1541.1245952558265</v>
      </c>
      <c r="G35" s="42">
        <f>data!J636</f>
        <v>1577.6056392357659</v>
      </c>
      <c r="H35" s="42">
        <f>data!K636</f>
        <v>1562.7471164641051</v>
      </c>
      <c r="I35" s="42">
        <f>data!L636</f>
        <v>1552.0415248271643</v>
      </c>
      <c r="J35" s="42">
        <f>data!O636</f>
        <v>1437.2577107006259</v>
      </c>
      <c r="K35" s="42">
        <f>data!P636</f>
        <v>1429.4686351274929</v>
      </c>
      <c r="L35" s="42">
        <f>data!Q636</f>
        <v>1558.3797189457155</v>
      </c>
      <c r="M35" s="42">
        <f>data!R636</f>
        <v>1503.7233248689754</v>
      </c>
      <c r="N35" s="42">
        <f>data!S636</f>
        <v>1426.8196699105943</v>
      </c>
      <c r="O35" s="42">
        <f>data!T636</f>
        <v>1377.3677298116527</v>
      </c>
      <c r="P35" s="42">
        <f>data!U636</f>
        <v>1358.0435856782281</v>
      </c>
      <c r="Q35" s="6"/>
      <c r="R35" s="6"/>
      <c r="S35" s="6"/>
    </row>
    <row r="36" spans="1:19" ht="6" customHeight="1" x14ac:dyDescent="0.2">
      <c r="A36" s="23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6"/>
      <c r="R36" s="6"/>
      <c r="S36" s="6"/>
    </row>
    <row r="37" spans="1:19" ht="12" customHeight="1" x14ac:dyDescent="0.2">
      <c r="A37" s="23" t="s">
        <v>115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6"/>
      <c r="R37" s="6"/>
      <c r="S37" s="6"/>
    </row>
    <row r="38" spans="1:19" ht="12" customHeight="1" x14ac:dyDescent="0.2">
      <c r="A38" s="20" t="s">
        <v>87</v>
      </c>
      <c r="B38" s="42">
        <f>data!E639</f>
        <v>1166.3333333333333</v>
      </c>
      <c r="C38" s="42">
        <f>data!F639</f>
        <v>1235.8333333333333</v>
      </c>
      <c r="D38" s="42">
        <f>data!G639</f>
        <v>1319.1666666666667</v>
      </c>
      <c r="E38" s="42">
        <f>data!H639</f>
        <v>1365.8330000000001</v>
      </c>
      <c r="F38" s="42">
        <f>data!I639</f>
        <v>1422.5060000000001</v>
      </c>
      <c r="G38" s="42">
        <f>data!J639</f>
        <v>1464.498</v>
      </c>
      <c r="H38" s="42">
        <f>data!K639</f>
        <v>1453.9269999999999</v>
      </c>
      <c r="I38" s="42">
        <f>data!L639</f>
        <v>1444.0229999999999</v>
      </c>
      <c r="J38" s="42">
        <f>data!O639</f>
        <v>1160.0833333333333</v>
      </c>
      <c r="K38" s="42">
        <f>data!P639</f>
        <v>1271.7915833333332</v>
      </c>
      <c r="L38" s="42">
        <f>data!Q639</f>
        <v>1446.2384999999999</v>
      </c>
      <c r="M38" s="42">
        <f>data!R639</f>
        <v>1413.3670000000002</v>
      </c>
      <c r="N38" s="42">
        <f>data!S639</f>
        <v>1356.1660000000002</v>
      </c>
      <c r="O38" s="42">
        <f>data!T639</f>
        <v>1318.7179999999998</v>
      </c>
      <c r="P38" s="42">
        <f>data!U639</f>
        <v>1291.9892499999999</v>
      </c>
      <c r="Q38" s="6"/>
      <c r="R38" s="6"/>
      <c r="S38" s="6"/>
    </row>
    <row r="39" spans="1:19" ht="12" customHeight="1" x14ac:dyDescent="0.2">
      <c r="A39" s="49" t="s">
        <v>39</v>
      </c>
      <c r="B39" s="41">
        <f>data!E640</f>
        <v>1.1564035848510956</v>
      </c>
      <c r="C39" s="41">
        <f>data!F640</f>
        <v>5.9588453843955502</v>
      </c>
      <c r="D39" s="41">
        <f>data!G640</f>
        <v>6.7430883344572035</v>
      </c>
      <c r="E39" s="41">
        <f>data!H640</f>
        <v>3.5375615919140957</v>
      </c>
      <c r="F39" s="41">
        <f>data!I640</f>
        <v>4.1493359729922963</v>
      </c>
      <c r="G39" s="41">
        <f>data!J640</f>
        <v>2.951973489039772</v>
      </c>
      <c r="H39" s="41">
        <f>data!K640</f>
        <v>-0.72181730531555299</v>
      </c>
      <c r="I39" s="41">
        <f>data!L640</f>
        <v>-0.68118963331721405</v>
      </c>
      <c r="J39" s="41">
        <f>data!O640</f>
        <v>-3.9666114790287033</v>
      </c>
      <c r="K39" s="41">
        <f>data!P640</f>
        <v>9.6293297895265972</v>
      </c>
      <c r="L39" s="41">
        <f>data!Q640</f>
        <v>13.716627704788387</v>
      </c>
      <c r="M39" s="41">
        <f>data!R640</f>
        <v>-2.272896206261954</v>
      </c>
      <c r="N39" s="41">
        <f>data!S640</f>
        <v>-4.0471441600093971</v>
      </c>
      <c r="O39" s="41">
        <f>data!T640</f>
        <v>-2.7613138804541859</v>
      </c>
      <c r="P39" s="41">
        <f>data!U640</f>
        <v>-2.0268738274596965</v>
      </c>
      <c r="Q39" s="6"/>
      <c r="R39" s="6"/>
      <c r="S39" s="6"/>
    </row>
    <row r="40" spans="1:19" ht="12" customHeight="1" x14ac:dyDescent="0.2">
      <c r="A40" s="20" t="s">
        <v>1897</v>
      </c>
      <c r="B40" s="42">
        <f>data!E641</f>
        <v>1119.7313692901309</v>
      </c>
      <c r="C40" s="42">
        <f>data!F641</f>
        <v>1158.5183033361795</v>
      </c>
      <c r="D40" s="42">
        <f>data!G641</f>
        <v>1224.5720334196574</v>
      </c>
      <c r="E40" s="42">
        <f>data!H641</f>
        <v>1261.6305384294135</v>
      </c>
      <c r="F40" s="42">
        <f>data!I641</f>
        <v>1320.6331684939601</v>
      </c>
      <c r="G40" s="42">
        <f>data!J641</f>
        <v>1358.2616225589334</v>
      </c>
      <c r="H40" s="42">
        <f>data!K641</f>
        <v>1344.1102317930954</v>
      </c>
      <c r="I40" s="42">
        <f>data!L641</f>
        <v>1333.6227226913861</v>
      </c>
      <c r="J40" s="42">
        <f>data!O641</f>
        <v>1160.2196750918504</v>
      </c>
      <c r="K40" s="42">
        <f>data!P641</f>
        <v>1191.1130611188455</v>
      </c>
      <c r="L40" s="42">
        <f>data!Q641</f>
        <v>1339.1569363843437</v>
      </c>
      <c r="M40" s="42">
        <f>data!R641</f>
        <v>1288.1807996014616</v>
      </c>
      <c r="N40" s="42">
        <f>data!S641</f>
        <v>1214.9540053594937</v>
      </c>
      <c r="O40" s="42">
        <f>data!T641</f>
        <v>1167.9158418094555</v>
      </c>
      <c r="P40" s="42">
        <f>data!U641</f>
        <v>1147.9209176375518</v>
      </c>
      <c r="Q40" s="6"/>
      <c r="R40" s="6"/>
      <c r="S40" s="6"/>
    </row>
    <row r="41" spans="1:19" ht="6" customHeight="1" x14ac:dyDescent="0.2">
      <c r="A41" s="23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6"/>
      <c r="R41" s="6"/>
      <c r="S41" s="6"/>
    </row>
    <row r="42" spans="1:19" ht="12" customHeight="1" x14ac:dyDescent="0.2">
      <c r="A42" s="23" t="s">
        <v>138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6"/>
      <c r="R42" s="6"/>
      <c r="S42" s="6"/>
    </row>
    <row r="43" spans="1:19" ht="12" customHeight="1" x14ac:dyDescent="0.2">
      <c r="A43" s="20" t="s">
        <v>87</v>
      </c>
      <c r="B43" s="42">
        <f>data!E644</f>
        <v>1010</v>
      </c>
      <c r="C43" s="42">
        <f>data!F644</f>
        <v>1053.3333333333333</v>
      </c>
      <c r="D43" s="42">
        <f>data!G644</f>
        <v>1126.6666666666667</v>
      </c>
      <c r="E43" s="42">
        <f>data!H644</f>
        <v>1193.3330000000001</v>
      </c>
      <c r="F43" s="42">
        <f>data!I644</f>
        <v>1250.0060000000001</v>
      </c>
      <c r="G43" s="42">
        <f>data!J644</f>
        <v>1289.998</v>
      </c>
      <c r="H43" s="42">
        <f>data!K644</f>
        <v>1279.931</v>
      </c>
      <c r="I43" s="42">
        <f>data!L644</f>
        <v>1270.499</v>
      </c>
      <c r="J43" s="42">
        <f>data!O644</f>
        <v>987.08333333333337</v>
      </c>
      <c r="K43" s="42">
        <f>data!P644</f>
        <v>1095.8332500000001</v>
      </c>
      <c r="L43" s="42">
        <f>data!Q644</f>
        <v>1272.6085</v>
      </c>
      <c r="M43" s="42">
        <f>data!R644</f>
        <v>1241.3019999999999</v>
      </c>
      <c r="N43" s="42">
        <f>data!S644</f>
        <v>1186.8249999999998</v>
      </c>
      <c r="O43" s="42">
        <f>data!T644</f>
        <v>1151.1595000000002</v>
      </c>
      <c r="P43" s="42">
        <f>data!U644</f>
        <v>1125.70425</v>
      </c>
      <c r="Q43" s="6"/>
      <c r="R43" s="6"/>
      <c r="S43" s="6"/>
    </row>
    <row r="44" spans="1:19" ht="12" customHeight="1" x14ac:dyDescent="0.2">
      <c r="A44" s="49" t="s">
        <v>39</v>
      </c>
      <c r="B44" s="41">
        <f>data!E645</f>
        <v>3.0612244897959107</v>
      </c>
      <c r="C44" s="41">
        <f>data!F645</f>
        <v>4.2904290429042868</v>
      </c>
      <c r="D44" s="41">
        <f>data!G645</f>
        <v>6.9620253164557111</v>
      </c>
      <c r="E44" s="41">
        <f>data!H645</f>
        <v>5.9171301775147844</v>
      </c>
      <c r="F44" s="41">
        <f>data!I645</f>
        <v>4.7491354047864309</v>
      </c>
      <c r="G44" s="41">
        <f>data!J645</f>
        <v>3.1993446431457073</v>
      </c>
      <c r="H44" s="41">
        <f>data!K645</f>
        <v>-0.78038880680435518</v>
      </c>
      <c r="I44" s="41">
        <f>data!L645</f>
        <v>-0.73691472430935656</v>
      </c>
      <c r="J44" s="41">
        <f>data!O645</f>
        <v>-4.629629629629628</v>
      </c>
      <c r="K44" s="41">
        <f>data!P645</f>
        <v>11.017298438159573</v>
      </c>
      <c r="L44" s="41">
        <f>data!Q645</f>
        <v>16.131582975785761</v>
      </c>
      <c r="M44" s="41">
        <f>data!R645</f>
        <v>-2.4600260017122455</v>
      </c>
      <c r="N44" s="41">
        <f>data!S645</f>
        <v>-4.3886983183786139</v>
      </c>
      <c r="O44" s="41">
        <f>data!T645</f>
        <v>-3.0051186990499579</v>
      </c>
      <c r="P44" s="41">
        <f>data!U645</f>
        <v>-2.2112704625206314</v>
      </c>
      <c r="Q44" s="6"/>
      <c r="R44" s="6"/>
      <c r="S44" s="6"/>
    </row>
    <row r="45" spans="1:19" ht="12" customHeight="1" x14ac:dyDescent="0.2">
      <c r="A45" s="20" t="s">
        <v>1897</v>
      </c>
      <c r="B45" s="42">
        <f>data!E646</f>
        <v>969.6444838379814</v>
      </c>
      <c r="C45" s="42">
        <f>data!F646</f>
        <v>987.43569481923862</v>
      </c>
      <c r="D45" s="42">
        <f>data!G646</f>
        <v>1045.8757985997327</v>
      </c>
      <c r="E45" s="42">
        <f>data!H646</f>
        <v>1102.2909501495333</v>
      </c>
      <c r="F45" s="42">
        <f>data!I646</f>
        <v>1160.4867637932362</v>
      </c>
      <c r="G45" s="42">
        <f>data!J646</f>
        <v>1196.4200542286701</v>
      </c>
      <c r="H45" s="42">
        <f>data!K646</f>
        <v>1183.2563485575058</v>
      </c>
      <c r="I45" s="42">
        <f>data!L646</f>
        <v>1173.3651995547741</v>
      </c>
      <c r="J45" s="42">
        <f>data!O646</f>
        <v>987.19592000044895</v>
      </c>
      <c r="K45" s="42">
        <f>data!P646</f>
        <v>1026.3117318516215</v>
      </c>
      <c r="L45" s="42">
        <f>data!Q646</f>
        <v>1178.3820915335466</v>
      </c>
      <c r="M45" s="42">
        <f>data!R646</f>
        <v>1131.3605264637461</v>
      </c>
      <c r="N45" s="42">
        <f>data!S646</f>
        <v>1063.2495817522426</v>
      </c>
      <c r="O45" s="42">
        <f>data!T646</f>
        <v>1019.5198996929853</v>
      </c>
      <c r="P45" s="42">
        <f>data!U646</f>
        <v>1000.1806031361506</v>
      </c>
      <c r="Q45" s="6"/>
      <c r="R45" s="6"/>
      <c r="S45" s="6"/>
    </row>
    <row r="46" spans="1:19" ht="6" customHeight="1" x14ac:dyDescent="0.2">
      <c r="A46" s="23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"/>
      <c r="R46" s="6"/>
      <c r="S46" s="6"/>
    </row>
    <row r="47" spans="1:19" ht="12" customHeight="1" x14ac:dyDescent="0.2">
      <c r="A47" s="23" t="s">
        <v>116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6"/>
      <c r="R47" s="6"/>
      <c r="S47" s="6"/>
    </row>
    <row r="48" spans="1:19" ht="12" customHeight="1" x14ac:dyDescent="0.2">
      <c r="A48" s="20" t="s">
        <v>151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6"/>
      <c r="R48" s="6"/>
      <c r="S48" s="6"/>
    </row>
    <row r="49" spans="1:19" ht="12" customHeight="1" x14ac:dyDescent="0.2">
      <c r="A49" s="49" t="s">
        <v>58</v>
      </c>
      <c r="B49" s="42">
        <f>data!E650</f>
        <v>836.21637666696904</v>
      </c>
      <c r="C49" s="42">
        <f>data!F650</f>
        <v>873.33581764799897</v>
      </c>
      <c r="D49" s="42">
        <f>data!G650</f>
        <v>892.63074146083397</v>
      </c>
      <c r="E49" s="42">
        <f>data!H650</f>
        <v>891.83805977380598</v>
      </c>
      <c r="F49" s="42">
        <f>data!I650</f>
        <v>889.07250147731895</v>
      </c>
      <c r="G49" s="42">
        <f>data!J650</f>
        <v>891.41789012373204</v>
      </c>
      <c r="H49" s="42">
        <f>data!K650</f>
        <v>889.99209898646495</v>
      </c>
      <c r="I49" s="42">
        <f>data!L650</f>
        <v>885.67749914666604</v>
      </c>
      <c r="J49" s="42">
        <f>data!O650</f>
        <v>822.44925565536903</v>
      </c>
      <c r="K49" s="42">
        <f>data!P650</f>
        <v>873.50524888740199</v>
      </c>
      <c r="L49" s="42">
        <f>data!Q650</f>
        <v>889.03999743354541</v>
      </c>
      <c r="M49" s="42">
        <f>data!R650</f>
        <v>885.55918542898405</v>
      </c>
      <c r="N49" s="42">
        <f>data!S650</f>
        <v>893.21639324525245</v>
      </c>
      <c r="O49" s="42">
        <f>data!T650</f>
        <v>911.50380348995895</v>
      </c>
      <c r="P49" s="42">
        <f>data!U650</f>
        <v>917.52827833817355</v>
      </c>
      <c r="Q49" s="6"/>
      <c r="R49" s="6"/>
      <c r="S49" s="6"/>
    </row>
    <row r="50" spans="1:19" ht="12" customHeight="1" x14ac:dyDescent="0.2">
      <c r="A50" s="77" t="s">
        <v>39</v>
      </c>
      <c r="B50" s="41">
        <f>data!E651</f>
        <v>2.1095348019736004</v>
      </c>
      <c r="C50" s="41">
        <f>data!F651</f>
        <v>4.4389756068856645</v>
      </c>
      <c r="D50" s="41">
        <f>data!G651</f>
        <v>2.2093361365618236</v>
      </c>
      <c r="E50" s="41">
        <f>data!H651</f>
        <v>-8.8802866651305212E-2</v>
      </c>
      <c r="F50" s="41">
        <f>data!I651</f>
        <v>-0.31009646495557819</v>
      </c>
      <c r="G50" s="41">
        <f>data!J651</f>
        <v>0.26380173073803359</v>
      </c>
      <c r="H50" s="41">
        <f>data!K651</f>
        <v>-0.15994643511912932</v>
      </c>
      <c r="I50" s="41">
        <f>data!L651</f>
        <v>-0.48479080260515062</v>
      </c>
      <c r="J50" s="41">
        <f>data!O651</f>
        <v>-2.3920677883531805</v>
      </c>
      <c r="K50" s="41">
        <f>data!P651</f>
        <v>6.2077985822175608</v>
      </c>
      <c r="L50" s="41">
        <f>data!Q651</f>
        <v>1.7784379161922992</v>
      </c>
      <c r="M50" s="41">
        <f>data!R651</f>
        <v>-0.39152479242887672</v>
      </c>
      <c r="N50" s="41">
        <f>data!S651</f>
        <v>0.86467487913404195</v>
      </c>
      <c r="O50" s="41">
        <f>data!T651</f>
        <v>2.0473661682657074</v>
      </c>
      <c r="P50" s="41">
        <f>data!U651</f>
        <v>0.6609379823921957</v>
      </c>
      <c r="Q50" s="6"/>
      <c r="R50" s="6"/>
      <c r="S50" s="6"/>
    </row>
    <row r="51" spans="1:19" ht="6" customHeight="1" x14ac:dyDescent="0.2">
      <c r="A51" s="2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"/>
      <c r="R51" s="6"/>
      <c r="S51" s="6"/>
    </row>
    <row r="52" spans="1:19" ht="12" customHeight="1" x14ac:dyDescent="0.2">
      <c r="A52" s="20" t="s">
        <v>102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"/>
      <c r="R52" s="6"/>
      <c r="S52" s="6"/>
    </row>
    <row r="53" spans="1:19" ht="12" customHeight="1" x14ac:dyDescent="0.2">
      <c r="A53" s="49" t="s">
        <v>58</v>
      </c>
      <c r="B53" s="42">
        <f>data!E654</f>
        <v>717.96</v>
      </c>
      <c r="C53" s="42">
        <f>data!F654</f>
        <v>753.98994839351803</v>
      </c>
      <c r="D53" s="42">
        <f>data!G654</f>
        <v>772.82674332460203</v>
      </c>
      <c r="E53" s="42">
        <f>data!H654</f>
        <v>771.69311433860503</v>
      </c>
      <c r="F53" s="42">
        <f>data!I654</f>
        <v>768.99211547551397</v>
      </c>
      <c r="G53" s="42">
        <f>data!J654</f>
        <v>771.37367852197599</v>
      </c>
      <c r="H53" s="42">
        <f>data!K654</f>
        <v>769.989637270034</v>
      </c>
      <c r="I53" s="42">
        <f>data!L654</f>
        <v>765.70672693531105</v>
      </c>
      <c r="J53" s="42">
        <f>data!O654</f>
        <v>704.55499999999995</v>
      </c>
      <c r="K53" s="42">
        <f>data!P654</f>
        <v>754.11745151418131</v>
      </c>
      <c r="L53" s="42">
        <f>data!Q654</f>
        <v>769.01553955070881</v>
      </c>
      <c r="M53" s="42">
        <f>data!R654</f>
        <v>765.58654530105298</v>
      </c>
      <c r="N53" s="42">
        <f>data!S654</f>
        <v>773.43277099063766</v>
      </c>
      <c r="O53" s="42">
        <f>data!T654</f>
        <v>791.77458573007493</v>
      </c>
      <c r="P53" s="42">
        <f>data!U654</f>
        <v>797.32368679470858</v>
      </c>
      <c r="Q53" s="6"/>
      <c r="R53" s="6"/>
      <c r="S53" s="6"/>
    </row>
    <row r="54" spans="1:19" ht="12" customHeight="1" x14ac:dyDescent="0.2">
      <c r="A54" s="77" t="s">
        <v>39</v>
      </c>
      <c r="B54" s="41">
        <f>data!E655</f>
        <v>2.7065690089265404</v>
      </c>
      <c r="C54" s="41">
        <f>data!F655</f>
        <v>5.0183782374391361</v>
      </c>
      <c r="D54" s="41">
        <f>data!G655</f>
        <v>2.4982819693045499</v>
      </c>
      <c r="E54" s="41">
        <f>data!H655</f>
        <v>-0.1466860451956209</v>
      </c>
      <c r="F54" s="41">
        <f>data!I655</f>
        <v>-0.35000945491213686</v>
      </c>
      <c r="G54" s="41">
        <f>data!J655</f>
        <v>0.30969928020514459</v>
      </c>
      <c r="H54" s="41">
        <f>data!K655</f>
        <v>-0.17942552234786469</v>
      </c>
      <c r="I54" s="41">
        <f>data!L655</f>
        <v>-0.55622960718118009</v>
      </c>
      <c r="J54" s="41">
        <f>data!O655</f>
        <v>-3.2656451657193331</v>
      </c>
      <c r="K54" s="41">
        <f>data!P655</f>
        <v>7.0345752303484277</v>
      </c>
      <c r="L54" s="41">
        <f>data!Q655</f>
        <v>1.9755660085327253</v>
      </c>
      <c r="M54" s="41">
        <f>data!R655</f>
        <v>-0.44589401296873943</v>
      </c>
      <c r="N54" s="41">
        <f>data!S655</f>
        <v>1.0248646267025707</v>
      </c>
      <c r="O54" s="41">
        <f>data!T655</f>
        <v>2.3714814560992226</v>
      </c>
      <c r="P54" s="41">
        <f>data!U655</f>
        <v>0.70084354368573631</v>
      </c>
      <c r="Q54" s="6"/>
      <c r="R54" s="6"/>
      <c r="S54" s="6"/>
    </row>
    <row r="55" spans="1:19" ht="12" customHeight="1" x14ac:dyDescent="0.2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6"/>
      <c r="R55" s="6"/>
      <c r="S55" s="6"/>
    </row>
    <row r="56" spans="1:19" s="81" customFormat="1" ht="12" customHeight="1" x14ac:dyDescent="0.2">
      <c r="A56" s="80" t="s">
        <v>243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80"/>
      <c r="R56" s="80"/>
      <c r="S56" s="80"/>
    </row>
    <row r="57" spans="1:19" s="81" customFormat="1" ht="12" customHeight="1" x14ac:dyDescent="0.2">
      <c r="A57" s="80" t="s">
        <v>232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80"/>
      <c r="R57" s="80"/>
      <c r="S57" s="80"/>
    </row>
    <row r="58" spans="1:19" ht="12.75" customHeight="1" x14ac:dyDescent="0.2">
      <c r="A58" s="236"/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</row>
    <row r="59" spans="1:19" ht="12.75" customHeight="1" x14ac:dyDescent="0.2">
      <c r="A59" s="82" t="s">
        <v>35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6"/>
      <c r="R59" s="6"/>
      <c r="S59" s="6"/>
    </row>
    <row r="60" spans="1:19" ht="12.75" customHeight="1" x14ac:dyDescent="0.2">
      <c r="A60" s="28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6"/>
      <c r="R60" s="6"/>
      <c r="S60" s="6"/>
    </row>
    <row r="61" spans="1:19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A62" s="8" t="s">
        <v>1882</v>
      </c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83"/>
      <c r="C77" s="83"/>
      <c r="D77" s="83"/>
      <c r="E77" s="83"/>
      <c r="F77" s="83"/>
      <c r="G77" s="83"/>
      <c r="H77" s="83"/>
      <c r="I77" s="83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.75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  <c r="K112" s="6"/>
      <c r="L112" s="6"/>
      <c r="M112" s="6"/>
      <c r="N112" s="6"/>
    </row>
    <row r="113" spans="2:14" ht="12.75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  <c r="K113" s="6"/>
      <c r="L113" s="6"/>
      <c r="M113" s="6"/>
      <c r="N113" s="6"/>
    </row>
    <row r="114" spans="2:14" ht="12.75" customHeight="1" x14ac:dyDescent="0.2">
      <c r="B114" s="6"/>
      <c r="C114" s="6"/>
      <c r="D114" s="6"/>
      <c r="E114" s="1"/>
      <c r="F114" s="6"/>
      <c r="G114" s="6"/>
      <c r="H114" s="6"/>
      <c r="I114" s="6"/>
      <c r="J114" s="6"/>
      <c r="K114" s="6"/>
      <c r="L114" s="6"/>
      <c r="M114" s="6"/>
      <c r="N114" s="6"/>
    </row>
    <row r="115" spans="2:14" ht="12.75" customHeight="1" x14ac:dyDescent="0.2">
      <c r="B115" s="6"/>
      <c r="C115" s="6"/>
      <c r="D115" s="6"/>
      <c r="E115" s="1"/>
      <c r="F115" s="6"/>
      <c r="G115" s="6"/>
      <c r="H115" s="6"/>
      <c r="I115" s="6"/>
      <c r="J115" s="6"/>
      <c r="K115" s="6"/>
      <c r="L115" s="6"/>
      <c r="M115" s="6"/>
      <c r="N115" s="6"/>
    </row>
    <row r="116" spans="2:14" ht="12.75" customHeight="1" x14ac:dyDescent="0.2"/>
    <row r="117" spans="2:14" ht="12.75" customHeight="1" x14ac:dyDescent="0.2"/>
    <row r="118" spans="2:14" ht="12.75" customHeight="1" x14ac:dyDescent="0.2"/>
    <row r="119" spans="2:14" ht="12.75" customHeight="1" x14ac:dyDescent="0.2"/>
    <row r="120" spans="2:14" ht="12.75" customHeight="1" x14ac:dyDescent="0.2"/>
    <row r="121" spans="2:14" ht="12.75" customHeight="1" x14ac:dyDescent="0.2"/>
    <row r="122" spans="2:14" ht="12.75" customHeight="1" x14ac:dyDescent="0.2"/>
    <row r="123" spans="2:14" ht="12.75" customHeight="1" x14ac:dyDescent="0.2"/>
    <row r="124" spans="2:14" ht="12.75" customHeight="1" x14ac:dyDescent="0.2"/>
    <row r="125" spans="2:14" ht="12.75" customHeight="1" x14ac:dyDescent="0.2"/>
    <row r="126" spans="2:14" ht="12.75" customHeight="1" x14ac:dyDescent="0.2"/>
    <row r="127" spans="2:14" ht="12.75" customHeight="1" x14ac:dyDescent="0.2"/>
    <row r="128" spans="2:14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/>
    <row r="148" spans="2:9" ht="12.75" customHeight="1" x14ac:dyDescent="0.2"/>
    <row r="149" spans="2:9" ht="12.75" customHeight="1" x14ac:dyDescent="0.2"/>
    <row r="150" spans="2:9" ht="12.75" customHeight="1" x14ac:dyDescent="0.2"/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>
      <c r="B157" s="83" t="s">
        <v>30</v>
      </c>
      <c r="C157" s="83" t="s">
        <v>31</v>
      </c>
      <c r="D157" s="83" t="s">
        <v>32</v>
      </c>
      <c r="E157" s="83" t="s">
        <v>33</v>
      </c>
      <c r="F157" s="83" t="s">
        <v>26</v>
      </c>
      <c r="G157" s="83" t="s">
        <v>27</v>
      </c>
      <c r="H157" s="83" t="s">
        <v>28</v>
      </c>
      <c r="I157" s="83" t="s">
        <v>29</v>
      </c>
    </row>
    <row r="158" spans="2:9" ht="12.75" customHeight="1" x14ac:dyDescent="0.2"/>
    <row r="159" spans="2:9" ht="12.75" customHeight="1" x14ac:dyDescent="0.2"/>
    <row r="160" spans="2:9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spans="2:9" ht="12.75" customHeight="1" x14ac:dyDescent="0.2"/>
    <row r="226" spans="2:9" ht="12.75" customHeight="1" x14ac:dyDescent="0.2"/>
    <row r="227" spans="2:9" ht="12.75" customHeight="1" x14ac:dyDescent="0.2"/>
    <row r="228" spans="2:9" ht="12.75" customHeight="1" x14ac:dyDescent="0.2"/>
    <row r="229" spans="2:9" ht="12.75" customHeight="1" x14ac:dyDescent="0.2"/>
    <row r="230" spans="2:9" ht="12.75" customHeight="1" x14ac:dyDescent="0.2"/>
    <row r="231" spans="2:9" ht="12.75" customHeight="1" x14ac:dyDescent="0.2"/>
    <row r="232" spans="2:9" ht="12.75" customHeight="1" x14ac:dyDescent="0.2"/>
    <row r="233" spans="2:9" ht="12.75" customHeight="1" x14ac:dyDescent="0.2">
      <c r="B233" s="83" t="s">
        <v>30</v>
      </c>
      <c r="C233" s="83" t="s">
        <v>31</v>
      </c>
      <c r="D233" s="83" t="s">
        <v>32</v>
      </c>
      <c r="E233" s="83" t="s">
        <v>33</v>
      </c>
      <c r="F233" s="83" t="s">
        <v>26</v>
      </c>
      <c r="G233" s="83" t="s">
        <v>27</v>
      </c>
      <c r="H233" s="83" t="s">
        <v>28</v>
      </c>
      <c r="I233" s="83" t="s">
        <v>29</v>
      </c>
    </row>
    <row r="234" spans="2:9" ht="12.75" customHeight="1" x14ac:dyDescent="0.2"/>
    <row r="235" spans="2:9" ht="12.75" customHeight="1" x14ac:dyDescent="0.2"/>
    <row r="236" spans="2:9" ht="12.75" customHeight="1" x14ac:dyDescent="0.2"/>
    <row r="237" spans="2:9" ht="12.75" customHeight="1" x14ac:dyDescent="0.2"/>
    <row r="238" spans="2:9" ht="12.75" customHeight="1" x14ac:dyDescent="0.2"/>
    <row r="239" spans="2:9" ht="12.75" customHeight="1" x14ac:dyDescent="0.2"/>
    <row r="240" spans="2:9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90" spans="2:9" ht="12" customHeight="1" x14ac:dyDescent="0.2">
      <c r="B290" s="83" t="s">
        <v>30</v>
      </c>
      <c r="C290" s="83" t="s">
        <v>31</v>
      </c>
      <c r="D290" s="83" t="s">
        <v>32</v>
      </c>
      <c r="E290" s="83" t="s">
        <v>33</v>
      </c>
      <c r="F290" s="83" t="s">
        <v>26</v>
      </c>
      <c r="G290" s="83" t="s">
        <v>27</v>
      </c>
      <c r="H290" s="83" t="s">
        <v>28</v>
      </c>
      <c r="I290" s="83" t="s">
        <v>29</v>
      </c>
    </row>
    <row r="344" spans="2:9" ht="12" customHeight="1" x14ac:dyDescent="0.2">
      <c r="B344" s="83" t="s">
        <v>30</v>
      </c>
      <c r="C344" s="83" t="s">
        <v>31</v>
      </c>
      <c r="D344" s="83" t="s">
        <v>32</v>
      </c>
      <c r="E344" s="83" t="s">
        <v>33</v>
      </c>
      <c r="F344" s="83" t="s">
        <v>26</v>
      </c>
      <c r="G344" s="83" t="s">
        <v>27</v>
      </c>
      <c r="H344" s="83" t="s">
        <v>28</v>
      </c>
      <c r="I344" s="83" t="s">
        <v>29</v>
      </c>
    </row>
    <row r="398" spans="2:9" ht="12" customHeight="1" x14ac:dyDescent="0.2">
      <c r="B398" s="83" t="s">
        <v>30</v>
      </c>
      <c r="C398" s="83" t="s">
        <v>31</v>
      </c>
      <c r="D398" s="83" t="s">
        <v>32</v>
      </c>
      <c r="E398" s="83" t="s">
        <v>33</v>
      </c>
      <c r="F398" s="83" t="s">
        <v>26</v>
      </c>
      <c r="G398" s="83" t="s">
        <v>27</v>
      </c>
      <c r="H398" s="83" t="s">
        <v>28</v>
      </c>
      <c r="I398" s="83" t="s">
        <v>29</v>
      </c>
    </row>
    <row r="451" spans="2:9" ht="12" customHeight="1" x14ac:dyDescent="0.2">
      <c r="B451" s="83" t="s">
        <v>30</v>
      </c>
      <c r="C451" s="83" t="s">
        <v>31</v>
      </c>
      <c r="D451" s="83" t="s">
        <v>32</v>
      </c>
      <c r="E451" s="83" t="s">
        <v>33</v>
      </c>
      <c r="F451" s="83" t="s">
        <v>26</v>
      </c>
      <c r="G451" s="83" t="s">
        <v>27</v>
      </c>
      <c r="H451" s="83" t="s">
        <v>28</v>
      </c>
      <c r="I451" s="83" t="s">
        <v>29</v>
      </c>
    </row>
    <row r="504" spans="2:9" ht="12" customHeight="1" x14ac:dyDescent="0.2">
      <c r="B504" s="83" t="s">
        <v>30</v>
      </c>
      <c r="C504" s="83" t="s">
        <v>31</v>
      </c>
      <c r="D504" s="83" t="s">
        <v>32</v>
      </c>
      <c r="E504" s="83" t="s">
        <v>33</v>
      </c>
      <c r="F504" s="83" t="s">
        <v>26</v>
      </c>
      <c r="G504" s="83" t="s">
        <v>27</v>
      </c>
      <c r="H504" s="83" t="s">
        <v>28</v>
      </c>
      <c r="I504" s="83" t="s">
        <v>29</v>
      </c>
    </row>
    <row r="557" spans="2:9" ht="12" customHeight="1" x14ac:dyDescent="0.2">
      <c r="B557" s="83" t="s">
        <v>30</v>
      </c>
      <c r="C557" s="83" t="s">
        <v>31</v>
      </c>
      <c r="D557" s="83" t="s">
        <v>32</v>
      </c>
      <c r="E557" s="83" t="s">
        <v>33</v>
      </c>
      <c r="F557" s="83" t="s">
        <v>26</v>
      </c>
      <c r="G557" s="83" t="s">
        <v>27</v>
      </c>
      <c r="H557" s="83" t="s">
        <v>28</v>
      </c>
      <c r="I557" s="83" t="s">
        <v>29</v>
      </c>
    </row>
    <row r="610" spans="2:9" ht="12" customHeight="1" x14ac:dyDescent="0.2">
      <c r="B610" s="83" t="s">
        <v>30</v>
      </c>
      <c r="C610" s="83" t="s">
        <v>31</v>
      </c>
      <c r="D610" s="83" t="s">
        <v>32</v>
      </c>
      <c r="E610" s="83" t="s">
        <v>33</v>
      </c>
      <c r="F610" s="83" t="s">
        <v>26</v>
      </c>
      <c r="G610" s="83" t="s">
        <v>27</v>
      </c>
      <c r="H610" s="83" t="s">
        <v>28</v>
      </c>
      <c r="I610" s="83" t="s">
        <v>29</v>
      </c>
    </row>
    <row r="662" spans="2:9" ht="12" customHeight="1" x14ac:dyDescent="0.2">
      <c r="B662" s="83" t="s">
        <v>30</v>
      </c>
      <c r="C662" s="83" t="s">
        <v>31</v>
      </c>
      <c r="D662" s="83" t="s">
        <v>32</v>
      </c>
      <c r="E662" s="83" t="s">
        <v>33</v>
      </c>
      <c r="F662" s="83" t="s">
        <v>26</v>
      </c>
      <c r="G662" s="83" t="s">
        <v>27</v>
      </c>
      <c r="H662" s="83" t="s">
        <v>28</v>
      </c>
      <c r="I662" s="83" t="s">
        <v>29</v>
      </c>
    </row>
    <row r="716" spans="2:9" ht="12" customHeight="1" x14ac:dyDescent="0.2">
      <c r="B716" s="83" t="s">
        <v>30</v>
      </c>
      <c r="C716" s="83" t="s">
        <v>31</v>
      </c>
      <c r="D716" s="83" t="s">
        <v>32</v>
      </c>
      <c r="E716" s="83" t="s">
        <v>33</v>
      </c>
      <c r="F716" s="83" t="s">
        <v>26</v>
      </c>
      <c r="G716" s="83" t="s">
        <v>27</v>
      </c>
      <c r="H716" s="83" t="s">
        <v>28</v>
      </c>
      <c r="I716" s="83" t="s">
        <v>29</v>
      </c>
    </row>
    <row r="772" spans="2:9" ht="12" customHeight="1" x14ac:dyDescent="0.2">
      <c r="B772" s="83" t="s">
        <v>30</v>
      </c>
      <c r="C772" s="83" t="s">
        <v>31</v>
      </c>
      <c r="D772" s="83" t="s">
        <v>32</v>
      </c>
      <c r="E772" s="83" t="s">
        <v>33</v>
      </c>
      <c r="F772" s="83" t="s">
        <v>26</v>
      </c>
      <c r="G772" s="83" t="s">
        <v>27</v>
      </c>
      <c r="H772" s="83" t="s">
        <v>28</v>
      </c>
      <c r="I772" s="83" t="s">
        <v>29</v>
      </c>
    </row>
    <row r="825" spans="2:9" ht="12" customHeight="1" x14ac:dyDescent="0.2">
      <c r="B825" s="83" t="s">
        <v>30</v>
      </c>
      <c r="C825" s="83" t="s">
        <v>31</v>
      </c>
      <c r="D825" s="83" t="s">
        <v>32</v>
      </c>
      <c r="E825" s="83" t="s">
        <v>33</v>
      </c>
      <c r="F825" s="83" t="s">
        <v>26</v>
      </c>
      <c r="G825" s="83" t="s">
        <v>27</v>
      </c>
      <c r="H825" s="83" t="s">
        <v>28</v>
      </c>
      <c r="I825" s="83" t="s">
        <v>29</v>
      </c>
    </row>
    <row r="878" spans="2:9" ht="12" customHeight="1" x14ac:dyDescent="0.2">
      <c r="B878" s="83" t="s">
        <v>30</v>
      </c>
      <c r="C878" s="83" t="s">
        <v>31</v>
      </c>
      <c r="D878" s="83" t="s">
        <v>32</v>
      </c>
      <c r="E878" s="83" t="s">
        <v>33</v>
      </c>
      <c r="F878" s="83" t="s">
        <v>26</v>
      </c>
      <c r="G878" s="83" t="s">
        <v>27</v>
      </c>
      <c r="H878" s="83" t="s">
        <v>28</v>
      </c>
      <c r="I878" s="83" t="s">
        <v>29</v>
      </c>
    </row>
    <row r="938" spans="2:9" ht="12" customHeight="1" x14ac:dyDescent="0.2">
      <c r="B938" s="83" t="s">
        <v>30</v>
      </c>
      <c r="C938" s="83" t="s">
        <v>31</v>
      </c>
      <c r="D938" s="83" t="s">
        <v>32</v>
      </c>
      <c r="E938" s="83" t="s">
        <v>33</v>
      </c>
      <c r="F938" s="83" t="s">
        <v>26</v>
      </c>
      <c r="G938" s="83" t="s">
        <v>27</v>
      </c>
      <c r="H938" s="83" t="s">
        <v>28</v>
      </c>
      <c r="I938" s="83" t="s">
        <v>29</v>
      </c>
    </row>
    <row r="1016" spans="2:9" ht="12" customHeight="1" x14ac:dyDescent="0.2">
      <c r="B1016" s="83" t="s">
        <v>30</v>
      </c>
      <c r="C1016" s="83" t="s">
        <v>31</v>
      </c>
      <c r="D1016" s="83" t="s">
        <v>32</v>
      </c>
      <c r="E1016" s="83" t="s">
        <v>33</v>
      </c>
      <c r="F1016" s="83" t="s">
        <v>26</v>
      </c>
      <c r="G1016" s="83" t="s">
        <v>27</v>
      </c>
      <c r="H1016" s="83" t="s">
        <v>28</v>
      </c>
      <c r="I1016" s="83" t="s">
        <v>29</v>
      </c>
    </row>
    <row r="1054" spans="2:9" ht="12" customHeight="1" x14ac:dyDescent="0.2">
      <c r="B1054" s="83" t="s">
        <v>30</v>
      </c>
      <c r="C1054" s="83" t="s">
        <v>31</v>
      </c>
      <c r="D1054" s="83" t="s">
        <v>32</v>
      </c>
      <c r="E1054" s="83" t="s">
        <v>33</v>
      </c>
      <c r="F1054" s="83" t="s">
        <v>26</v>
      </c>
      <c r="G1054" s="83" t="s">
        <v>27</v>
      </c>
      <c r="H1054" s="83" t="s">
        <v>28</v>
      </c>
      <c r="I1054" s="83" t="s">
        <v>29</v>
      </c>
    </row>
    <row r="1092" spans="2:9" ht="12" customHeight="1" x14ac:dyDescent="0.2">
      <c r="B1092" s="83" t="s">
        <v>30</v>
      </c>
      <c r="C1092" s="83" t="s">
        <v>31</v>
      </c>
      <c r="D1092" s="83" t="s">
        <v>32</v>
      </c>
      <c r="E1092" s="83" t="s">
        <v>33</v>
      </c>
      <c r="F1092" s="83" t="s">
        <v>26</v>
      </c>
      <c r="G1092" s="83" t="s">
        <v>27</v>
      </c>
      <c r="H1092" s="83" t="s">
        <v>28</v>
      </c>
      <c r="I1092" s="83" t="s">
        <v>29</v>
      </c>
    </row>
    <row r="1131" spans="2:9" ht="12" customHeight="1" x14ac:dyDescent="0.2">
      <c r="B1131" s="83" t="s">
        <v>30</v>
      </c>
      <c r="C1131" s="83" t="s">
        <v>31</v>
      </c>
      <c r="D1131" s="83" t="s">
        <v>32</v>
      </c>
      <c r="E1131" s="83" t="s">
        <v>33</v>
      </c>
      <c r="F1131" s="83" t="s">
        <v>26</v>
      </c>
      <c r="G1131" s="83" t="s">
        <v>27</v>
      </c>
      <c r="H1131" s="83" t="s">
        <v>28</v>
      </c>
      <c r="I1131" s="83" t="s">
        <v>29</v>
      </c>
    </row>
    <row r="1170" spans="2:9" ht="12" customHeight="1" x14ac:dyDescent="0.2">
      <c r="B1170" s="83" t="s">
        <v>30</v>
      </c>
      <c r="C1170" s="83" t="s">
        <v>31</v>
      </c>
      <c r="D1170" s="83" t="s">
        <v>32</v>
      </c>
      <c r="E1170" s="83" t="s">
        <v>33</v>
      </c>
      <c r="F1170" s="83" t="s">
        <v>26</v>
      </c>
      <c r="G1170" s="83" t="s">
        <v>27</v>
      </c>
      <c r="H1170" s="83" t="s">
        <v>28</v>
      </c>
      <c r="I1170" s="83" t="s">
        <v>29</v>
      </c>
    </row>
    <row r="1220" spans="2:9" ht="12" customHeight="1" x14ac:dyDescent="0.2">
      <c r="B1220" s="83" t="s">
        <v>30</v>
      </c>
      <c r="C1220" s="83" t="s">
        <v>31</v>
      </c>
      <c r="D1220" s="83" t="s">
        <v>32</v>
      </c>
      <c r="E1220" s="83" t="s">
        <v>33</v>
      </c>
      <c r="F1220" s="83" t="s">
        <v>26</v>
      </c>
      <c r="G1220" s="83" t="s">
        <v>27</v>
      </c>
      <c r="H1220" s="83" t="s">
        <v>28</v>
      </c>
      <c r="I1220" s="83" t="s">
        <v>29</v>
      </c>
    </row>
    <row r="1281" spans="2:9" ht="12" customHeight="1" x14ac:dyDescent="0.2">
      <c r="B1281" s="83" t="s">
        <v>30</v>
      </c>
      <c r="C1281" s="83" t="s">
        <v>31</v>
      </c>
      <c r="D1281" s="83" t="s">
        <v>32</v>
      </c>
      <c r="E1281" s="83" t="s">
        <v>33</v>
      </c>
      <c r="F1281" s="83" t="s">
        <v>26</v>
      </c>
      <c r="G1281" s="83" t="s">
        <v>27</v>
      </c>
      <c r="H1281" s="83" t="s">
        <v>28</v>
      </c>
      <c r="I1281" s="83" t="s">
        <v>29</v>
      </c>
    </row>
    <row r="1345" spans="2:9" ht="12" customHeight="1" x14ac:dyDescent="0.2">
      <c r="B1345" s="83" t="s">
        <v>30</v>
      </c>
      <c r="C1345" s="83" t="s">
        <v>31</v>
      </c>
      <c r="D1345" s="83" t="s">
        <v>32</v>
      </c>
      <c r="E1345" s="83" t="s">
        <v>33</v>
      </c>
      <c r="F1345" s="83" t="s">
        <v>26</v>
      </c>
      <c r="G1345" s="83" t="s">
        <v>27</v>
      </c>
      <c r="H1345" s="83" t="s">
        <v>28</v>
      </c>
      <c r="I1345" s="83" t="s">
        <v>29</v>
      </c>
    </row>
    <row r="1426" spans="2:9" ht="12" customHeight="1" x14ac:dyDescent="0.2">
      <c r="B1426" s="83" t="s">
        <v>30</v>
      </c>
      <c r="C1426" s="83" t="s">
        <v>31</v>
      </c>
      <c r="D1426" s="83" t="s">
        <v>32</v>
      </c>
      <c r="E1426" s="83" t="s">
        <v>33</v>
      </c>
      <c r="F1426" s="83" t="s">
        <v>26</v>
      </c>
      <c r="G1426" s="83" t="s">
        <v>27</v>
      </c>
      <c r="H1426" s="83" t="s">
        <v>28</v>
      </c>
      <c r="I1426" s="83" t="s">
        <v>29</v>
      </c>
    </row>
    <row r="1500" spans="2:9" ht="12" customHeight="1" x14ac:dyDescent="0.2">
      <c r="B1500" s="83" t="s">
        <v>30</v>
      </c>
      <c r="C1500" s="83" t="s">
        <v>31</v>
      </c>
      <c r="D1500" s="83" t="s">
        <v>32</v>
      </c>
      <c r="E1500" s="83" t="s">
        <v>33</v>
      </c>
      <c r="F1500" s="83" t="s">
        <v>26</v>
      </c>
      <c r="G1500" s="83" t="s">
        <v>27</v>
      </c>
      <c r="H1500" s="83" t="s">
        <v>28</v>
      </c>
      <c r="I1500" s="83" t="s">
        <v>29</v>
      </c>
    </row>
    <row r="1572" spans="2:9" ht="12" customHeight="1" x14ac:dyDescent="0.2">
      <c r="B1572" s="83" t="s">
        <v>30</v>
      </c>
      <c r="C1572" s="83" t="s">
        <v>31</v>
      </c>
      <c r="D1572" s="83" t="s">
        <v>32</v>
      </c>
      <c r="E1572" s="83" t="s">
        <v>33</v>
      </c>
      <c r="F1572" s="83" t="s">
        <v>26</v>
      </c>
      <c r="G1572" s="83" t="s">
        <v>27</v>
      </c>
      <c r="H1572" s="83" t="s">
        <v>28</v>
      </c>
      <c r="I1572" s="83" t="s">
        <v>29</v>
      </c>
    </row>
    <row r="1620" spans="2:9" ht="12" customHeight="1" x14ac:dyDescent="0.2">
      <c r="B1620" s="83" t="s">
        <v>30</v>
      </c>
      <c r="C1620" s="83" t="s">
        <v>31</v>
      </c>
      <c r="D1620" s="83" t="s">
        <v>32</v>
      </c>
      <c r="E1620" s="83" t="s">
        <v>33</v>
      </c>
      <c r="F1620" s="83" t="s">
        <v>26</v>
      </c>
      <c r="G1620" s="83" t="s">
        <v>27</v>
      </c>
      <c r="H1620" s="83" t="s">
        <v>28</v>
      </c>
      <c r="I1620" s="83" t="s">
        <v>29</v>
      </c>
    </row>
    <row r="1701" spans="2:9" ht="12" customHeight="1" x14ac:dyDescent="0.2">
      <c r="B1701" s="83" t="s">
        <v>30</v>
      </c>
      <c r="C1701" s="83" t="s">
        <v>31</v>
      </c>
      <c r="D1701" s="83" t="s">
        <v>32</v>
      </c>
      <c r="E1701" s="83" t="s">
        <v>33</v>
      </c>
      <c r="F1701" s="83" t="s">
        <v>26</v>
      </c>
      <c r="G1701" s="83" t="s">
        <v>27</v>
      </c>
      <c r="H1701" s="83" t="s">
        <v>28</v>
      </c>
      <c r="I1701" s="83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  <rowBreaks count="1" manualBreakCount="1">
    <brk id="5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3"/>
  <sheetViews>
    <sheetView workbookViewId="0"/>
  </sheetViews>
  <sheetFormatPr defaultRowHeight="12.75" x14ac:dyDescent="0.2"/>
  <sheetData>
    <row r="1" spans="1:14" x14ac:dyDescent="0.2">
      <c r="A1">
        <v>722</v>
      </c>
      <c r="B1" t="s">
        <v>1912</v>
      </c>
    </row>
    <row r="2" spans="1:14" x14ac:dyDescent="0.2">
      <c r="A2" s="135" t="s">
        <v>157</v>
      </c>
      <c r="B2" t="s">
        <v>644</v>
      </c>
      <c r="C2" t="s">
        <v>652</v>
      </c>
      <c r="D2">
        <v>44104</v>
      </c>
      <c r="E2" s="137">
        <v>44497.677499999998</v>
      </c>
      <c r="F2" t="b">
        <v>1</v>
      </c>
      <c r="G2" s="135" t="s">
        <v>1461</v>
      </c>
      <c r="H2" s="135" t="s">
        <v>1892</v>
      </c>
      <c r="I2" s="135" t="s">
        <v>1893</v>
      </c>
      <c r="J2">
        <v>0</v>
      </c>
      <c r="K2" s="135" t="s">
        <v>213</v>
      </c>
      <c r="L2" t="b">
        <v>1</v>
      </c>
      <c r="M2" t="b">
        <v>0</v>
      </c>
      <c r="N2" t="b">
        <v>0</v>
      </c>
    </row>
    <row r="3" spans="1:14" x14ac:dyDescent="0.2">
      <c r="A3" s="135" t="s">
        <v>157</v>
      </c>
      <c r="B3" t="s">
        <v>1240</v>
      </c>
      <c r="C3" t="s">
        <v>212</v>
      </c>
      <c r="D3">
        <v>43465</v>
      </c>
      <c r="E3" s="137">
        <v>44497.677499999998</v>
      </c>
      <c r="F3" t="b">
        <v>1</v>
      </c>
      <c r="G3" s="135" t="s">
        <v>1461</v>
      </c>
      <c r="H3" s="135" t="s">
        <v>1894</v>
      </c>
      <c r="I3" s="135" t="s">
        <v>1895</v>
      </c>
      <c r="J3">
        <v>0</v>
      </c>
      <c r="K3" s="135" t="s">
        <v>214</v>
      </c>
      <c r="L3" t="b">
        <v>1</v>
      </c>
      <c r="M3" t="b">
        <v>0</v>
      </c>
      <c r="N3" t="b">
        <v>0</v>
      </c>
    </row>
    <row r="4" spans="1:14" x14ac:dyDescent="0.2">
      <c r="A4" s="135" t="s">
        <v>157</v>
      </c>
      <c r="B4" t="s">
        <v>1143</v>
      </c>
      <c r="C4" t="s">
        <v>652</v>
      </c>
      <c r="D4">
        <v>2921.2380334364798</v>
      </c>
      <c r="E4" s="137">
        <v>44497.677511574075</v>
      </c>
      <c r="F4" t="b">
        <v>1</v>
      </c>
      <c r="G4" s="135" t="s">
        <v>437</v>
      </c>
      <c r="H4" s="135" t="s">
        <v>1892</v>
      </c>
      <c r="I4" s="135" t="s">
        <v>1893</v>
      </c>
      <c r="J4">
        <v>0</v>
      </c>
      <c r="K4" s="135" t="s">
        <v>213</v>
      </c>
      <c r="L4" t="b">
        <v>1</v>
      </c>
      <c r="M4" t="b">
        <v>0</v>
      </c>
      <c r="N4" t="b">
        <v>0</v>
      </c>
    </row>
    <row r="5" spans="1:14" x14ac:dyDescent="0.2">
      <c r="A5" s="135" t="s">
        <v>157</v>
      </c>
      <c r="B5" t="s">
        <v>1391</v>
      </c>
      <c r="C5" t="s">
        <v>212</v>
      </c>
      <c r="D5">
        <v>17900.57375598545</v>
      </c>
      <c r="E5" s="137">
        <v>44497.677511574075</v>
      </c>
      <c r="F5" t="b">
        <v>1</v>
      </c>
      <c r="G5" s="135" t="s">
        <v>1462</v>
      </c>
      <c r="H5" s="135" t="s">
        <v>1894</v>
      </c>
      <c r="I5" s="135" t="s">
        <v>1895</v>
      </c>
      <c r="J5">
        <v>0</v>
      </c>
      <c r="K5" s="135" t="s">
        <v>214</v>
      </c>
      <c r="L5" t="b">
        <v>1</v>
      </c>
      <c r="M5" t="b">
        <v>0</v>
      </c>
      <c r="N5" t="b">
        <v>0</v>
      </c>
    </row>
    <row r="6" spans="1:14" x14ac:dyDescent="0.2">
      <c r="A6" s="135" t="s">
        <v>157</v>
      </c>
      <c r="B6" t="s">
        <v>1320</v>
      </c>
      <c r="C6" t="s">
        <v>652</v>
      </c>
      <c r="D6">
        <v>71.971276754213179</v>
      </c>
      <c r="E6" s="137">
        <v>44497.677511574075</v>
      </c>
      <c r="F6" t="b">
        <v>1</v>
      </c>
      <c r="G6" s="135" t="s">
        <v>398</v>
      </c>
      <c r="H6" s="135" t="s">
        <v>1892</v>
      </c>
      <c r="I6" s="135" t="s">
        <v>1893</v>
      </c>
      <c r="J6">
        <v>0</v>
      </c>
      <c r="K6" s="135" t="s">
        <v>213</v>
      </c>
      <c r="L6" t="b">
        <v>1</v>
      </c>
      <c r="M6" t="b">
        <v>0</v>
      </c>
      <c r="N6" t="b">
        <v>0</v>
      </c>
    </row>
    <row r="7" spans="1:14" x14ac:dyDescent="0.2">
      <c r="A7" s="135" t="s">
        <v>157</v>
      </c>
      <c r="B7" t="s">
        <v>1393</v>
      </c>
      <c r="C7" t="s">
        <v>652</v>
      </c>
      <c r="D7">
        <v>294.02824567229698</v>
      </c>
      <c r="E7" s="137">
        <v>44497.677523148152</v>
      </c>
      <c r="F7" t="b">
        <v>1</v>
      </c>
      <c r="G7" s="135" t="s">
        <v>399</v>
      </c>
      <c r="H7" s="135" t="s">
        <v>1892</v>
      </c>
      <c r="I7" s="135" t="s">
        <v>1893</v>
      </c>
      <c r="J7">
        <v>0</v>
      </c>
      <c r="K7" s="135" t="s">
        <v>213</v>
      </c>
      <c r="L7" t="b">
        <v>1</v>
      </c>
      <c r="M7" t="b">
        <v>0</v>
      </c>
      <c r="N7" t="b">
        <v>0</v>
      </c>
    </row>
    <row r="8" spans="1:14" x14ac:dyDescent="0.2">
      <c r="A8" s="135" t="s">
        <v>157</v>
      </c>
      <c r="B8" t="s">
        <v>1348</v>
      </c>
      <c r="C8" t="s">
        <v>212</v>
      </c>
      <c r="D8">
        <v>2397.6654254154751</v>
      </c>
      <c r="E8" s="137">
        <v>44497.677523148152</v>
      </c>
      <c r="F8" t="b">
        <v>1</v>
      </c>
      <c r="G8" s="135" t="s">
        <v>1463</v>
      </c>
      <c r="H8" s="135" t="s">
        <v>1894</v>
      </c>
      <c r="I8" s="135" t="s">
        <v>1895</v>
      </c>
      <c r="J8">
        <v>0</v>
      </c>
      <c r="K8" s="135" t="s">
        <v>214</v>
      </c>
      <c r="L8" t="b">
        <v>1</v>
      </c>
      <c r="M8" t="b">
        <v>0</v>
      </c>
      <c r="N8" t="b">
        <v>0</v>
      </c>
    </row>
    <row r="9" spans="1:14" x14ac:dyDescent="0.2">
      <c r="A9" s="135" t="s">
        <v>157</v>
      </c>
      <c r="B9" t="s">
        <v>984</v>
      </c>
      <c r="C9" t="s">
        <v>652</v>
      </c>
      <c r="D9">
        <v>66.179156200038747</v>
      </c>
      <c r="E9" s="137">
        <v>44497.677523148152</v>
      </c>
      <c r="F9" t="b">
        <v>1</v>
      </c>
      <c r="G9" s="135" t="s">
        <v>1464</v>
      </c>
      <c r="H9" s="135" t="s">
        <v>1892</v>
      </c>
      <c r="I9" s="135" t="s">
        <v>1893</v>
      </c>
      <c r="J9">
        <v>0</v>
      </c>
      <c r="K9" s="135" t="s">
        <v>213</v>
      </c>
      <c r="L9" t="b">
        <v>1</v>
      </c>
      <c r="M9" t="b">
        <v>0</v>
      </c>
      <c r="N9" t="b">
        <v>0</v>
      </c>
    </row>
    <row r="10" spans="1:14" x14ac:dyDescent="0.2">
      <c r="A10" s="135" t="s">
        <v>157</v>
      </c>
      <c r="B10" t="s">
        <v>1229</v>
      </c>
      <c r="C10" t="s">
        <v>652</v>
      </c>
      <c r="D10">
        <v>602.30889879858296</v>
      </c>
      <c r="E10" s="137">
        <v>44497.677534722221</v>
      </c>
      <c r="F10" t="b">
        <v>1</v>
      </c>
      <c r="G10" s="135" t="s">
        <v>401</v>
      </c>
      <c r="H10" s="135" t="s">
        <v>1892</v>
      </c>
      <c r="I10" s="135" t="s">
        <v>1893</v>
      </c>
      <c r="J10">
        <v>0</v>
      </c>
      <c r="K10" s="135" t="s">
        <v>213</v>
      </c>
      <c r="L10" t="b">
        <v>1</v>
      </c>
      <c r="M10" t="b">
        <v>0</v>
      </c>
      <c r="N10" t="b">
        <v>0</v>
      </c>
    </row>
    <row r="11" spans="1:14" x14ac:dyDescent="0.2">
      <c r="A11" s="135" t="s">
        <v>157</v>
      </c>
      <c r="B11" t="s">
        <v>1419</v>
      </c>
      <c r="C11" t="s">
        <v>212</v>
      </c>
      <c r="D11">
        <v>4076.6332721046383</v>
      </c>
      <c r="E11" s="137">
        <v>44497.677534722221</v>
      </c>
      <c r="F11" t="b">
        <v>1</v>
      </c>
      <c r="G11" s="135" t="s">
        <v>1465</v>
      </c>
      <c r="H11" s="135" t="s">
        <v>1894</v>
      </c>
      <c r="I11" s="135" t="s">
        <v>1895</v>
      </c>
      <c r="J11">
        <v>0</v>
      </c>
      <c r="K11" s="135" t="s">
        <v>214</v>
      </c>
      <c r="L11" t="b">
        <v>1</v>
      </c>
      <c r="M11" t="b">
        <v>0</v>
      </c>
      <c r="N11" t="b">
        <v>0</v>
      </c>
    </row>
    <row r="12" spans="1:14" x14ac:dyDescent="0.2">
      <c r="A12" s="135" t="s">
        <v>157</v>
      </c>
      <c r="B12" t="s">
        <v>1224</v>
      </c>
      <c r="C12" t="s">
        <v>652</v>
      </c>
      <c r="D12">
        <v>46.614912183540731</v>
      </c>
      <c r="E12" s="137">
        <v>44497.677534722221</v>
      </c>
      <c r="F12" t="b">
        <v>1</v>
      </c>
      <c r="G12" s="135" t="s">
        <v>403</v>
      </c>
      <c r="H12" s="135" t="s">
        <v>1892</v>
      </c>
      <c r="I12" s="135" t="s">
        <v>1893</v>
      </c>
      <c r="J12">
        <v>0</v>
      </c>
      <c r="K12" s="135" t="s">
        <v>213</v>
      </c>
      <c r="L12" t="b">
        <v>1</v>
      </c>
      <c r="M12" t="b">
        <v>0</v>
      </c>
      <c r="N12" t="b">
        <v>0</v>
      </c>
    </row>
    <row r="13" spans="1:14" x14ac:dyDescent="0.2">
      <c r="A13" s="135" t="s">
        <v>157</v>
      </c>
      <c r="B13" t="s">
        <v>283</v>
      </c>
      <c r="C13" t="s">
        <v>652</v>
      </c>
      <c r="D13">
        <v>1577.6811453611899</v>
      </c>
      <c r="E13" s="137">
        <v>44497.677546296298</v>
      </c>
      <c r="F13" t="b">
        <v>1</v>
      </c>
      <c r="G13" s="135" t="s">
        <v>405</v>
      </c>
      <c r="H13" s="135" t="s">
        <v>1892</v>
      </c>
      <c r="I13" s="135" t="s">
        <v>1893</v>
      </c>
      <c r="J13">
        <v>0</v>
      </c>
      <c r="K13" s="135" t="s">
        <v>213</v>
      </c>
      <c r="L13" t="b">
        <v>1</v>
      </c>
      <c r="M13" t="b">
        <v>0</v>
      </c>
      <c r="N13" t="b">
        <v>0</v>
      </c>
    </row>
    <row r="14" spans="1:14" x14ac:dyDescent="0.2">
      <c r="A14" s="135" t="s">
        <v>157</v>
      </c>
      <c r="B14" t="s">
        <v>1045</v>
      </c>
      <c r="C14" t="s">
        <v>212</v>
      </c>
      <c r="D14">
        <v>8373.6958812285302</v>
      </c>
      <c r="E14" s="137">
        <v>44497.677546296298</v>
      </c>
      <c r="F14" t="b">
        <v>1</v>
      </c>
      <c r="G14" s="135" t="s">
        <v>1466</v>
      </c>
      <c r="H14" s="135" t="s">
        <v>1894</v>
      </c>
      <c r="I14" s="135" t="s">
        <v>1895</v>
      </c>
      <c r="J14">
        <v>0</v>
      </c>
      <c r="K14" s="135" t="s">
        <v>214</v>
      </c>
      <c r="L14" t="b">
        <v>1</v>
      </c>
      <c r="M14" t="b">
        <v>0</v>
      </c>
      <c r="N14" t="b">
        <v>0</v>
      </c>
    </row>
    <row r="15" spans="1:14" x14ac:dyDescent="0.2">
      <c r="A15" s="135" t="s">
        <v>157</v>
      </c>
      <c r="B15" t="s">
        <v>647</v>
      </c>
      <c r="C15" t="s">
        <v>652</v>
      </c>
      <c r="D15">
        <v>85.637818107275365</v>
      </c>
      <c r="E15" s="137">
        <v>44497.677546296298</v>
      </c>
      <c r="F15" t="b">
        <v>1</v>
      </c>
      <c r="G15" s="135" t="s">
        <v>406</v>
      </c>
      <c r="H15" s="135" t="s">
        <v>1892</v>
      </c>
      <c r="I15" s="135" t="s">
        <v>1893</v>
      </c>
      <c r="J15">
        <v>0</v>
      </c>
      <c r="K15" s="135" t="s">
        <v>213</v>
      </c>
      <c r="L15" t="b">
        <v>1</v>
      </c>
      <c r="M15" t="b">
        <v>0</v>
      </c>
      <c r="N15" t="b">
        <v>0</v>
      </c>
    </row>
    <row r="16" spans="1:14" x14ac:dyDescent="0.2">
      <c r="A16" s="135" t="s">
        <v>157</v>
      </c>
      <c r="B16" t="s">
        <v>981</v>
      </c>
      <c r="C16" t="s">
        <v>652</v>
      </c>
      <c r="D16">
        <v>447.219743604413</v>
      </c>
      <c r="E16" s="137">
        <v>44497.677557870367</v>
      </c>
      <c r="F16" t="b">
        <v>1</v>
      </c>
      <c r="G16" s="135" t="s">
        <v>407</v>
      </c>
      <c r="H16" s="135" t="s">
        <v>1892</v>
      </c>
      <c r="I16" s="135" t="s">
        <v>1893</v>
      </c>
      <c r="J16">
        <v>0</v>
      </c>
      <c r="K16" s="135" t="s">
        <v>213</v>
      </c>
      <c r="L16" t="b">
        <v>1</v>
      </c>
      <c r="M16" t="b">
        <v>0</v>
      </c>
      <c r="N16" t="b">
        <v>0</v>
      </c>
    </row>
    <row r="17" spans="1:14" x14ac:dyDescent="0.2">
      <c r="A17" s="135" t="s">
        <v>157</v>
      </c>
      <c r="B17" t="s">
        <v>1162</v>
      </c>
      <c r="C17" t="s">
        <v>212</v>
      </c>
      <c r="D17">
        <v>3052.5791772368084</v>
      </c>
      <c r="E17" s="137">
        <v>44497.677557870367</v>
      </c>
      <c r="F17" t="b">
        <v>1</v>
      </c>
      <c r="G17" s="135" t="s">
        <v>1467</v>
      </c>
      <c r="H17" s="135" t="s">
        <v>1894</v>
      </c>
      <c r="I17" s="135" t="s">
        <v>1895</v>
      </c>
      <c r="J17">
        <v>0</v>
      </c>
      <c r="K17" s="135" t="s">
        <v>214</v>
      </c>
      <c r="L17" t="b">
        <v>1</v>
      </c>
      <c r="M17" t="b">
        <v>0</v>
      </c>
      <c r="N17" t="b">
        <v>0</v>
      </c>
    </row>
    <row r="18" spans="1:14" x14ac:dyDescent="0.2">
      <c r="A18" s="135" t="s">
        <v>157</v>
      </c>
      <c r="B18" t="s">
        <v>400</v>
      </c>
      <c r="C18" t="s">
        <v>652</v>
      </c>
      <c r="D18">
        <v>67.670723389094718</v>
      </c>
      <c r="E18" s="137">
        <v>44497.677557870367</v>
      </c>
      <c r="F18" t="b">
        <v>1</v>
      </c>
      <c r="G18" s="135" t="s">
        <v>409</v>
      </c>
      <c r="H18" s="135" t="s">
        <v>1892</v>
      </c>
      <c r="I18" s="135" t="s">
        <v>1893</v>
      </c>
      <c r="J18">
        <v>0</v>
      </c>
      <c r="K18" s="135" t="s">
        <v>213</v>
      </c>
      <c r="L18" t="b">
        <v>1</v>
      </c>
      <c r="M18" t="b">
        <v>0</v>
      </c>
      <c r="N18" t="b">
        <v>0</v>
      </c>
    </row>
    <row r="19" spans="1:14" x14ac:dyDescent="0.2">
      <c r="A19" s="135" t="s">
        <v>157</v>
      </c>
      <c r="B19" t="s">
        <v>402</v>
      </c>
      <c r="C19" t="s">
        <v>652</v>
      </c>
      <c r="D19">
        <v>397.55772259999998</v>
      </c>
      <c r="E19" s="137">
        <v>44497.677569444444</v>
      </c>
      <c r="F19" t="b">
        <v>1</v>
      </c>
      <c r="G19" s="135" t="s">
        <v>410</v>
      </c>
      <c r="H19" s="135" t="s">
        <v>1892</v>
      </c>
      <c r="I19" s="135" t="s">
        <v>1893</v>
      </c>
      <c r="J19">
        <v>0</v>
      </c>
      <c r="K19" s="135" t="s">
        <v>213</v>
      </c>
      <c r="L19" t="b">
        <v>1</v>
      </c>
      <c r="M19" t="b">
        <v>0</v>
      </c>
      <c r="N19" t="b">
        <v>0</v>
      </c>
    </row>
    <row r="20" spans="1:14" x14ac:dyDescent="0.2">
      <c r="A20" s="135" t="s">
        <v>157</v>
      </c>
      <c r="B20" t="s">
        <v>1051</v>
      </c>
      <c r="C20" t="s">
        <v>212</v>
      </c>
      <c r="D20">
        <v>2733.7890910000001</v>
      </c>
      <c r="E20" s="137">
        <v>44497.677569444444</v>
      </c>
      <c r="F20" t="b">
        <v>1</v>
      </c>
      <c r="G20" s="135" t="s">
        <v>1468</v>
      </c>
      <c r="H20" s="135" t="s">
        <v>1894</v>
      </c>
      <c r="I20" s="135" t="s">
        <v>1895</v>
      </c>
      <c r="J20">
        <v>0</v>
      </c>
      <c r="K20" s="135" t="s">
        <v>214</v>
      </c>
      <c r="L20" t="b">
        <v>1</v>
      </c>
      <c r="M20" t="b">
        <v>0</v>
      </c>
      <c r="N20" t="b">
        <v>0</v>
      </c>
    </row>
    <row r="21" spans="1:14" x14ac:dyDescent="0.2">
      <c r="A21" s="135" t="s">
        <v>157</v>
      </c>
      <c r="B21" t="s">
        <v>404</v>
      </c>
      <c r="C21" t="s">
        <v>652</v>
      </c>
      <c r="D21">
        <v>106.7566527</v>
      </c>
      <c r="E21" s="137">
        <v>44497.677581018521</v>
      </c>
      <c r="F21" t="b">
        <v>1</v>
      </c>
      <c r="G21" s="135" t="s">
        <v>412</v>
      </c>
      <c r="H21" s="135" t="s">
        <v>1892</v>
      </c>
      <c r="I21" s="135" t="s">
        <v>1893</v>
      </c>
      <c r="J21">
        <v>0</v>
      </c>
      <c r="K21" s="135" t="s">
        <v>213</v>
      </c>
      <c r="L21" t="b">
        <v>1</v>
      </c>
      <c r="M21" t="b">
        <v>0</v>
      </c>
      <c r="N21" t="b">
        <v>0</v>
      </c>
    </row>
    <row r="22" spans="1:14" x14ac:dyDescent="0.2">
      <c r="A22" s="135" t="s">
        <v>157</v>
      </c>
      <c r="B22" t="s">
        <v>1023</v>
      </c>
      <c r="C22" t="s">
        <v>212</v>
      </c>
      <c r="D22">
        <v>673.56596720000005</v>
      </c>
      <c r="E22" s="137">
        <v>44497.677581018521</v>
      </c>
      <c r="F22" t="b">
        <v>1</v>
      </c>
      <c r="G22" s="135" t="s">
        <v>1469</v>
      </c>
      <c r="H22" s="135" t="s">
        <v>1894</v>
      </c>
      <c r="I22" s="135" t="s">
        <v>1895</v>
      </c>
      <c r="J22">
        <v>0</v>
      </c>
      <c r="K22" s="135" t="s">
        <v>214</v>
      </c>
      <c r="L22" t="b">
        <v>1</v>
      </c>
      <c r="M22" t="b">
        <v>0</v>
      </c>
      <c r="N22" t="b">
        <v>0</v>
      </c>
    </row>
    <row r="23" spans="1:14" x14ac:dyDescent="0.2">
      <c r="A23" s="135" t="s">
        <v>157</v>
      </c>
      <c r="B23" t="s">
        <v>218</v>
      </c>
      <c r="C23" t="s">
        <v>652</v>
      </c>
      <c r="D23">
        <v>136.75464489999999</v>
      </c>
      <c r="E23" s="137">
        <v>44497.67759259259</v>
      </c>
      <c r="F23" t="b">
        <v>1</v>
      </c>
      <c r="G23" s="135" t="s">
        <v>413</v>
      </c>
      <c r="H23" s="135" t="s">
        <v>1892</v>
      </c>
      <c r="I23" s="135" t="s">
        <v>1893</v>
      </c>
      <c r="J23">
        <v>0</v>
      </c>
      <c r="K23" s="135" t="s">
        <v>213</v>
      </c>
      <c r="L23" t="b">
        <v>1</v>
      </c>
      <c r="M23" t="b">
        <v>0</v>
      </c>
      <c r="N23" t="b">
        <v>0</v>
      </c>
    </row>
    <row r="24" spans="1:14" x14ac:dyDescent="0.2">
      <c r="A24" s="135" t="s">
        <v>157</v>
      </c>
      <c r="B24" t="s">
        <v>1370</v>
      </c>
      <c r="C24" t="s">
        <v>212</v>
      </c>
      <c r="D24">
        <v>989.08283010000002</v>
      </c>
      <c r="E24" s="137">
        <v>44497.67759259259</v>
      </c>
      <c r="F24" t="b">
        <v>1</v>
      </c>
      <c r="G24" s="135" t="s">
        <v>1470</v>
      </c>
      <c r="H24" s="135" t="s">
        <v>1894</v>
      </c>
      <c r="I24" s="135" t="s">
        <v>1895</v>
      </c>
      <c r="J24">
        <v>0</v>
      </c>
      <c r="K24" s="135" t="s">
        <v>214</v>
      </c>
      <c r="L24" t="b">
        <v>1</v>
      </c>
      <c r="M24" t="b">
        <v>0</v>
      </c>
      <c r="N24" t="b">
        <v>0</v>
      </c>
    </row>
    <row r="25" spans="1:14" x14ac:dyDescent="0.2">
      <c r="A25" s="135" t="s">
        <v>157</v>
      </c>
      <c r="B25" t="s">
        <v>231</v>
      </c>
      <c r="C25" t="s">
        <v>652</v>
      </c>
      <c r="D25">
        <v>112.11272839999999</v>
      </c>
      <c r="E25" s="137">
        <v>44497.677604166667</v>
      </c>
      <c r="F25" t="b">
        <v>1</v>
      </c>
      <c r="G25" s="135" t="s">
        <v>414</v>
      </c>
      <c r="H25" s="135" t="s">
        <v>1892</v>
      </c>
      <c r="I25" s="135" t="s">
        <v>1893</v>
      </c>
      <c r="J25">
        <v>0</v>
      </c>
      <c r="K25" s="135" t="s">
        <v>213</v>
      </c>
      <c r="L25" t="b">
        <v>1</v>
      </c>
      <c r="M25" t="b">
        <v>0</v>
      </c>
      <c r="N25" t="b">
        <v>0</v>
      </c>
    </row>
    <row r="26" spans="1:14" x14ac:dyDescent="0.2">
      <c r="A26" s="135" t="s">
        <v>157</v>
      </c>
      <c r="B26" t="s">
        <v>1170</v>
      </c>
      <c r="C26" t="s">
        <v>212</v>
      </c>
      <c r="D26">
        <v>726.33861559999991</v>
      </c>
      <c r="E26" s="137">
        <v>44497.677604166667</v>
      </c>
      <c r="F26" t="b">
        <v>1</v>
      </c>
      <c r="G26" s="135" t="s">
        <v>1471</v>
      </c>
      <c r="H26" s="135" t="s">
        <v>1894</v>
      </c>
      <c r="I26" s="135" t="s">
        <v>1895</v>
      </c>
      <c r="J26">
        <v>0</v>
      </c>
      <c r="K26" s="135" t="s">
        <v>214</v>
      </c>
      <c r="L26" t="b">
        <v>1</v>
      </c>
      <c r="M26" t="b">
        <v>0</v>
      </c>
      <c r="N26" t="b">
        <v>0</v>
      </c>
    </row>
    <row r="27" spans="1:14" x14ac:dyDescent="0.2">
      <c r="A27" s="135" t="s">
        <v>157</v>
      </c>
      <c r="B27" t="s">
        <v>408</v>
      </c>
      <c r="C27" t="s">
        <v>652</v>
      </c>
      <c r="D27">
        <v>41.933696599999998</v>
      </c>
      <c r="E27" s="137">
        <v>44497.677615740744</v>
      </c>
      <c r="F27" t="b">
        <v>1</v>
      </c>
      <c r="G27" s="135" t="s">
        <v>1472</v>
      </c>
      <c r="H27" s="135" t="s">
        <v>1892</v>
      </c>
      <c r="I27" s="135" t="s">
        <v>1893</v>
      </c>
      <c r="J27">
        <v>0</v>
      </c>
      <c r="K27" s="135" t="s">
        <v>213</v>
      </c>
      <c r="L27" t="b">
        <v>1</v>
      </c>
      <c r="M27" t="b">
        <v>0</v>
      </c>
      <c r="N27" t="b">
        <v>0</v>
      </c>
    </row>
    <row r="28" spans="1:14" x14ac:dyDescent="0.2">
      <c r="A28" s="135" t="s">
        <v>157</v>
      </c>
      <c r="B28" t="s">
        <v>1084</v>
      </c>
      <c r="C28" t="s">
        <v>212</v>
      </c>
      <c r="D28">
        <v>344.8016781</v>
      </c>
      <c r="E28" s="137">
        <v>44497.677615740744</v>
      </c>
      <c r="F28" t="b">
        <v>1</v>
      </c>
      <c r="G28" s="135" t="s">
        <v>1473</v>
      </c>
      <c r="H28" s="135" t="s">
        <v>1894</v>
      </c>
      <c r="I28" s="135" t="s">
        <v>1895</v>
      </c>
      <c r="J28">
        <v>0</v>
      </c>
      <c r="K28" s="135" t="s">
        <v>214</v>
      </c>
      <c r="L28" t="b">
        <v>1</v>
      </c>
      <c r="M28" t="b">
        <v>0</v>
      </c>
      <c r="N28" t="b">
        <v>0</v>
      </c>
    </row>
    <row r="29" spans="1:14" x14ac:dyDescent="0.2">
      <c r="A29" s="135" t="s">
        <v>157</v>
      </c>
      <c r="B29" t="s">
        <v>1179</v>
      </c>
      <c r="C29" t="s">
        <v>652</v>
      </c>
      <c r="D29">
        <v>254.16612939999999</v>
      </c>
      <c r="E29" s="137">
        <v>44497.677615740744</v>
      </c>
      <c r="F29" t="b">
        <v>1</v>
      </c>
      <c r="G29" s="135" t="s">
        <v>1474</v>
      </c>
      <c r="H29" s="135" t="s">
        <v>1892</v>
      </c>
      <c r="I29" s="135" t="s">
        <v>1893</v>
      </c>
      <c r="J29">
        <v>0</v>
      </c>
      <c r="K29" s="135" t="s">
        <v>213</v>
      </c>
      <c r="L29" t="b">
        <v>1</v>
      </c>
      <c r="M29" t="b">
        <v>0</v>
      </c>
      <c r="N29" t="b">
        <v>0</v>
      </c>
    </row>
    <row r="30" spans="1:14" x14ac:dyDescent="0.2">
      <c r="A30" s="135" t="s">
        <v>157</v>
      </c>
      <c r="B30" t="s">
        <v>1287</v>
      </c>
      <c r="C30" t="s">
        <v>212</v>
      </c>
      <c r="D30">
        <v>1489.0090352000002</v>
      </c>
      <c r="E30" s="137">
        <v>44497.677627314813</v>
      </c>
      <c r="F30" t="b">
        <v>1</v>
      </c>
      <c r="G30" s="135" t="s">
        <v>1475</v>
      </c>
      <c r="H30" s="135" t="s">
        <v>1894</v>
      </c>
      <c r="I30" s="135" t="s">
        <v>1895</v>
      </c>
      <c r="J30">
        <v>0</v>
      </c>
      <c r="K30" s="135" t="s">
        <v>214</v>
      </c>
      <c r="L30" t="b">
        <v>1</v>
      </c>
      <c r="M30" t="b">
        <v>0</v>
      </c>
      <c r="N30" t="b">
        <v>0</v>
      </c>
    </row>
    <row r="31" spans="1:14" x14ac:dyDescent="0.2">
      <c r="A31" s="135" t="s">
        <v>157</v>
      </c>
      <c r="B31" t="s">
        <v>411</v>
      </c>
      <c r="C31" t="s">
        <v>652</v>
      </c>
      <c r="D31">
        <v>98.309727800000005</v>
      </c>
      <c r="E31" s="137">
        <v>44497.677627314813</v>
      </c>
      <c r="F31" t="b">
        <v>1</v>
      </c>
      <c r="G31" s="135" t="s">
        <v>1476</v>
      </c>
      <c r="H31" s="135" t="s">
        <v>1892</v>
      </c>
      <c r="I31" s="135" t="s">
        <v>1893</v>
      </c>
      <c r="J31">
        <v>0</v>
      </c>
      <c r="K31" s="135" t="s">
        <v>213</v>
      </c>
      <c r="L31" t="b">
        <v>1</v>
      </c>
      <c r="M31" t="b">
        <v>0</v>
      </c>
      <c r="N31" t="b">
        <v>0</v>
      </c>
    </row>
    <row r="32" spans="1:14" x14ac:dyDescent="0.2">
      <c r="A32" s="135" t="s">
        <v>157</v>
      </c>
      <c r="B32" t="s">
        <v>1430</v>
      </c>
      <c r="C32" t="s">
        <v>212</v>
      </c>
      <c r="D32">
        <v>329.24163380000005</v>
      </c>
      <c r="E32" s="137">
        <v>44497.67763888889</v>
      </c>
      <c r="F32" t="b">
        <v>1</v>
      </c>
      <c r="G32" s="135" t="s">
        <v>1477</v>
      </c>
      <c r="H32" s="135" t="s">
        <v>1894</v>
      </c>
      <c r="I32" s="135" t="s">
        <v>1895</v>
      </c>
      <c r="J32">
        <v>0</v>
      </c>
      <c r="K32" s="135" t="s">
        <v>214</v>
      </c>
      <c r="L32" t="b">
        <v>1</v>
      </c>
      <c r="M32" t="b">
        <v>0</v>
      </c>
      <c r="N32" t="b">
        <v>0</v>
      </c>
    </row>
    <row r="33" spans="1:14" x14ac:dyDescent="0.2">
      <c r="A33" s="135" t="s">
        <v>157</v>
      </c>
      <c r="B33" t="s">
        <v>284</v>
      </c>
      <c r="C33" t="s">
        <v>652</v>
      </c>
      <c r="D33">
        <v>47.735101499999999</v>
      </c>
      <c r="E33" s="137">
        <v>44497.67763888889</v>
      </c>
      <c r="F33" t="b">
        <v>1</v>
      </c>
      <c r="G33" s="135" t="s">
        <v>1478</v>
      </c>
      <c r="H33" s="135" t="s">
        <v>1892</v>
      </c>
      <c r="I33" s="135" t="s">
        <v>1893</v>
      </c>
      <c r="J33">
        <v>0</v>
      </c>
      <c r="K33" s="135" t="s">
        <v>213</v>
      </c>
      <c r="L33" t="b">
        <v>1</v>
      </c>
      <c r="M33" t="b">
        <v>0</v>
      </c>
      <c r="N33" t="b">
        <v>0</v>
      </c>
    </row>
    <row r="34" spans="1:14" x14ac:dyDescent="0.2">
      <c r="A34" s="135" t="s">
        <v>157</v>
      </c>
      <c r="B34" t="s">
        <v>1098</v>
      </c>
      <c r="C34" t="s">
        <v>212</v>
      </c>
      <c r="D34">
        <v>218.12977700000002</v>
      </c>
      <c r="E34" s="137">
        <v>44497.67765046296</v>
      </c>
      <c r="F34" t="b">
        <v>1</v>
      </c>
      <c r="G34" s="135" t="s">
        <v>1479</v>
      </c>
      <c r="H34" s="135" t="s">
        <v>1894</v>
      </c>
      <c r="I34" s="135" t="s">
        <v>1895</v>
      </c>
      <c r="J34">
        <v>0</v>
      </c>
      <c r="K34" s="135" t="s">
        <v>214</v>
      </c>
      <c r="L34" t="b">
        <v>1</v>
      </c>
      <c r="M34" t="b">
        <v>0</v>
      </c>
      <c r="N34" t="b">
        <v>0</v>
      </c>
    </row>
    <row r="35" spans="1:14" x14ac:dyDescent="0.2">
      <c r="A35" s="135" t="s">
        <v>157</v>
      </c>
      <c r="B35" t="s">
        <v>285</v>
      </c>
      <c r="C35" t="s">
        <v>652</v>
      </c>
      <c r="D35">
        <v>70.377445800000004</v>
      </c>
      <c r="E35" s="137">
        <v>44497.67765046296</v>
      </c>
      <c r="F35" t="b">
        <v>1</v>
      </c>
      <c r="G35" s="135" t="s">
        <v>416</v>
      </c>
      <c r="H35" s="135" t="s">
        <v>1892</v>
      </c>
      <c r="I35" s="135" t="s">
        <v>1893</v>
      </c>
      <c r="J35">
        <v>0</v>
      </c>
      <c r="K35" s="135" t="s">
        <v>213</v>
      </c>
      <c r="L35" t="b">
        <v>1</v>
      </c>
      <c r="M35" t="b">
        <v>0</v>
      </c>
      <c r="N35" t="b">
        <v>0</v>
      </c>
    </row>
    <row r="36" spans="1:14" x14ac:dyDescent="0.2">
      <c r="A36" s="135" t="s">
        <v>157</v>
      </c>
      <c r="B36" t="s">
        <v>1396</v>
      </c>
      <c r="C36" t="s">
        <v>212</v>
      </c>
      <c r="D36">
        <v>631.72044900000003</v>
      </c>
      <c r="E36" s="137">
        <v>44497.677662037036</v>
      </c>
      <c r="F36" t="b">
        <v>1</v>
      </c>
      <c r="G36" s="135" t="s">
        <v>1480</v>
      </c>
      <c r="H36" s="135" t="s">
        <v>1894</v>
      </c>
      <c r="I36" s="135" t="s">
        <v>1895</v>
      </c>
      <c r="J36">
        <v>0</v>
      </c>
      <c r="K36" s="135" t="s">
        <v>214</v>
      </c>
      <c r="L36" t="b">
        <v>1</v>
      </c>
      <c r="M36" t="b">
        <v>0</v>
      </c>
      <c r="N36" t="b">
        <v>0</v>
      </c>
    </row>
    <row r="37" spans="1:14" x14ac:dyDescent="0.2">
      <c r="A37" s="135" t="s">
        <v>157</v>
      </c>
      <c r="B37" t="s">
        <v>415</v>
      </c>
      <c r="C37" t="s">
        <v>652</v>
      </c>
      <c r="D37">
        <v>37.743854300000002</v>
      </c>
      <c r="E37" s="137">
        <v>44497.677662037036</v>
      </c>
      <c r="F37" t="b">
        <v>1</v>
      </c>
      <c r="G37" s="135" t="s">
        <v>417</v>
      </c>
      <c r="H37" s="135" t="s">
        <v>1892</v>
      </c>
      <c r="I37" s="135" t="s">
        <v>1893</v>
      </c>
      <c r="J37">
        <v>0</v>
      </c>
      <c r="K37" s="135" t="s">
        <v>213</v>
      </c>
      <c r="L37" t="b">
        <v>1</v>
      </c>
      <c r="M37" t="b">
        <v>0</v>
      </c>
      <c r="N37" t="b">
        <v>0</v>
      </c>
    </row>
    <row r="38" spans="1:14" x14ac:dyDescent="0.2">
      <c r="A38" s="135" t="s">
        <v>157</v>
      </c>
      <c r="B38" t="s">
        <v>1123</v>
      </c>
      <c r="C38" t="s">
        <v>212</v>
      </c>
      <c r="D38">
        <v>309.91717540000002</v>
      </c>
      <c r="E38" s="137">
        <v>44497.677673611113</v>
      </c>
      <c r="F38" t="b">
        <v>1</v>
      </c>
      <c r="G38" s="135" t="s">
        <v>1481</v>
      </c>
      <c r="H38" s="135" t="s">
        <v>1894</v>
      </c>
      <c r="I38" s="135" t="s">
        <v>1895</v>
      </c>
      <c r="J38">
        <v>0</v>
      </c>
      <c r="K38" s="135" t="s">
        <v>214</v>
      </c>
      <c r="L38" t="b">
        <v>1</v>
      </c>
      <c r="M38" t="b">
        <v>0</v>
      </c>
      <c r="N38" t="b">
        <v>0</v>
      </c>
    </row>
    <row r="39" spans="1:14" x14ac:dyDescent="0.2">
      <c r="A39" s="135" t="s">
        <v>157</v>
      </c>
      <c r="B39" t="s">
        <v>1414</v>
      </c>
      <c r="C39" t="s">
        <v>652</v>
      </c>
      <c r="D39">
        <v>2777.8464402364798</v>
      </c>
      <c r="E39" s="137">
        <v>44497.677673611113</v>
      </c>
      <c r="F39" t="b">
        <v>1</v>
      </c>
      <c r="G39" s="135" t="s">
        <v>418</v>
      </c>
      <c r="H39" s="135" t="s">
        <v>1892</v>
      </c>
      <c r="I39" s="135" t="s">
        <v>1893</v>
      </c>
      <c r="J39">
        <v>0</v>
      </c>
      <c r="K39" s="135" t="s">
        <v>213</v>
      </c>
      <c r="L39" t="b">
        <v>1</v>
      </c>
      <c r="M39" t="b">
        <v>0</v>
      </c>
      <c r="N39" t="b">
        <v>0</v>
      </c>
    </row>
    <row r="40" spans="1:14" x14ac:dyDescent="0.2">
      <c r="A40" s="135" t="s">
        <v>157</v>
      </c>
      <c r="B40" t="s">
        <v>1445</v>
      </c>
      <c r="C40" t="s">
        <v>212</v>
      </c>
      <c r="D40">
        <v>16655.793700185452</v>
      </c>
      <c r="E40" s="137">
        <v>44497.677685185183</v>
      </c>
      <c r="F40" t="b">
        <v>1</v>
      </c>
      <c r="G40" s="135" t="s">
        <v>1482</v>
      </c>
      <c r="H40" s="135" t="s">
        <v>1894</v>
      </c>
      <c r="I40" s="135" t="s">
        <v>1895</v>
      </c>
      <c r="J40">
        <v>0</v>
      </c>
      <c r="K40" s="135" t="s">
        <v>214</v>
      </c>
      <c r="L40" t="b">
        <v>1</v>
      </c>
      <c r="M40" t="b">
        <v>0</v>
      </c>
      <c r="N40" t="b">
        <v>0</v>
      </c>
    </row>
    <row r="41" spans="1:14" x14ac:dyDescent="0.2">
      <c r="A41" s="135" t="s">
        <v>157</v>
      </c>
      <c r="B41" t="s">
        <v>1283</v>
      </c>
      <c r="C41" t="s">
        <v>652</v>
      </c>
      <c r="D41">
        <v>107.79821100738556</v>
      </c>
      <c r="E41" s="137">
        <v>44497.677685185183</v>
      </c>
      <c r="F41" t="b">
        <v>1</v>
      </c>
      <c r="G41" s="135" t="s">
        <v>420</v>
      </c>
      <c r="H41" s="135" t="s">
        <v>1892</v>
      </c>
      <c r="I41" s="135" t="s">
        <v>1893</v>
      </c>
      <c r="J41">
        <v>0</v>
      </c>
      <c r="K41" s="135" t="s">
        <v>213</v>
      </c>
      <c r="L41" t="b">
        <v>1</v>
      </c>
      <c r="M41" t="b">
        <v>0</v>
      </c>
      <c r="N41" t="b">
        <v>0</v>
      </c>
    </row>
    <row r="42" spans="1:14" x14ac:dyDescent="0.2">
      <c r="A42" s="135" t="s">
        <v>157</v>
      </c>
      <c r="B42" t="s">
        <v>1152</v>
      </c>
      <c r="C42" t="s">
        <v>652</v>
      </c>
      <c r="D42">
        <v>285.58132077229698</v>
      </c>
      <c r="E42" s="137">
        <v>44497.677685185183</v>
      </c>
      <c r="F42" t="b">
        <v>1</v>
      </c>
      <c r="G42" s="135" t="s">
        <v>422</v>
      </c>
      <c r="H42" s="135" t="s">
        <v>1892</v>
      </c>
      <c r="I42" s="135" t="s">
        <v>1893</v>
      </c>
      <c r="J42">
        <v>0</v>
      </c>
      <c r="K42" s="135" t="s">
        <v>213</v>
      </c>
      <c r="L42" t="b">
        <v>1</v>
      </c>
      <c r="M42" t="b">
        <v>0</v>
      </c>
      <c r="N42" t="b">
        <v>0</v>
      </c>
    </row>
    <row r="43" spans="1:14" x14ac:dyDescent="0.2">
      <c r="A43" s="135" t="s">
        <v>157</v>
      </c>
      <c r="B43" t="s">
        <v>1204</v>
      </c>
      <c r="C43" t="s">
        <v>212</v>
      </c>
      <c r="D43">
        <v>2053.3410920154747</v>
      </c>
      <c r="E43" s="137">
        <v>44497.677685185183</v>
      </c>
      <c r="F43" t="b">
        <v>1</v>
      </c>
      <c r="G43" s="135" t="s">
        <v>1483</v>
      </c>
      <c r="H43" s="135" t="s">
        <v>1894</v>
      </c>
      <c r="I43" s="135" t="s">
        <v>1895</v>
      </c>
      <c r="J43">
        <v>0</v>
      </c>
      <c r="K43" s="135" t="s">
        <v>214</v>
      </c>
      <c r="L43" t="b">
        <v>1</v>
      </c>
      <c r="M43" t="b">
        <v>0</v>
      </c>
      <c r="N43" t="b">
        <v>0</v>
      </c>
    </row>
    <row r="44" spans="1:14" x14ac:dyDescent="0.2">
      <c r="A44" s="135" t="s">
        <v>157</v>
      </c>
      <c r="B44" t="s">
        <v>1210</v>
      </c>
      <c r="C44" t="s">
        <v>652</v>
      </c>
      <c r="D44">
        <v>29.146717629916935</v>
      </c>
      <c r="E44" s="137">
        <v>44497.67769675926</v>
      </c>
      <c r="F44" t="b">
        <v>1</v>
      </c>
      <c r="G44" s="135" t="s">
        <v>1484</v>
      </c>
      <c r="H44" s="135" t="s">
        <v>1892</v>
      </c>
      <c r="I44" s="135" t="s">
        <v>1893</v>
      </c>
      <c r="J44">
        <v>0</v>
      </c>
      <c r="K44" s="135" t="s">
        <v>213</v>
      </c>
      <c r="L44" t="b">
        <v>1</v>
      </c>
      <c r="M44" t="b">
        <v>0</v>
      </c>
      <c r="N44" t="b">
        <v>0</v>
      </c>
    </row>
    <row r="45" spans="1:14" x14ac:dyDescent="0.2">
      <c r="A45" s="135" t="s">
        <v>157</v>
      </c>
      <c r="B45" t="s">
        <v>1378</v>
      </c>
      <c r="C45" t="s">
        <v>652</v>
      </c>
      <c r="D45">
        <v>513.28935539858298</v>
      </c>
      <c r="E45" s="137">
        <v>44497.67769675926</v>
      </c>
      <c r="F45" t="b">
        <v>1</v>
      </c>
      <c r="G45" s="135" t="s">
        <v>423</v>
      </c>
      <c r="H45" s="135" t="s">
        <v>1892</v>
      </c>
      <c r="I45" s="135" t="s">
        <v>1893</v>
      </c>
      <c r="J45">
        <v>0</v>
      </c>
      <c r="K45" s="135" t="s">
        <v>213</v>
      </c>
      <c r="L45" t="b">
        <v>1</v>
      </c>
      <c r="M45" t="b">
        <v>0</v>
      </c>
      <c r="N45" t="b">
        <v>0</v>
      </c>
    </row>
    <row r="46" spans="1:14" x14ac:dyDescent="0.2">
      <c r="A46" s="135" t="s">
        <v>157</v>
      </c>
      <c r="B46" t="s">
        <v>1034</v>
      </c>
      <c r="C46" t="s">
        <v>212</v>
      </c>
      <c r="D46">
        <v>3305.6802190046387</v>
      </c>
      <c r="E46" s="137">
        <v>44497.67769675926</v>
      </c>
      <c r="F46" t="b">
        <v>1</v>
      </c>
      <c r="G46" s="135" t="s">
        <v>1485</v>
      </c>
      <c r="H46" s="135" t="s">
        <v>1894</v>
      </c>
      <c r="I46" s="135" t="s">
        <v>1895</v>
      </c>
      <c r="J46">
        <v>0</v>
      </c>
      <c r="K46" s="135" t="s">
        <v>214</v>
      </c>
      <c r="L46" t="b">
        <v>1</v>
      </c>
      <c r="M46" t="b">
        <v>0</v>
      </c>
      <c r="N46" t="b">
        <v>0</v>
      </c>
    </row>
    <row r="47" spans="1:14" x14ac:dyDescent="0.2">
      <c r="A47" s="135" t="s">
        <v>157</v>
      </c>
      <c r="B47" t="s">
        <v>1141</v>
      </c>
      <c r="C47" t="s">
        <v>652</v>
      </c>
      <c r="D47">
        <v>220.03013514610689</v>
      </c>
      <c r="E47" s="137">
        <v>44497.67769675926</v>
      </c>
      <c r="F47" t="b">
        <v>1</v>
      </c>
      <c r="G47" s="135" t="s">
        <v>424</v>
      </c>
      <c r="H47" s="135" t="s">
        <v>1892</v>
      </c>
      <c r="I47" s="135" t="s">
        <v>1893</v>
      </c>
      <c r="J47">
        <v>0</v>
      </c>
      <c r="K47" s="135" t="s">
        <v>213</v>
      </c>
      <c r="L47" t="b">
        <v>1</v>
      </c>
      <c r="M47" t="b">
        <v>0</v>
      </c>
      <c r="N47" t="b">
        <v>0</v>
      </c>
    </row>
    <row r="48" spans="1:14" x14ac:dyDescent="0.2">
      <c r="A48" s="135" t="s">
        <v>157</v>
      </c>
      <c r="B48" t="s">
        <v>1351</v>
      </c>
      <c r="C48" t="s">
        <v>652</v>
      </c>
      <c r="D48">
        <v>1535.94586276119</v>
      </c>
      <c r="E48" s="137">
        <v>44497.677708333336</v>
      </c>
      <c r="F48" t="b">
        <v>1</v>
      </c>
      <c r="G48" s="135" t="s">
        <v>426</v>
      </c>
      <c r="H48" s="135" t="s">
        <v>1892</v>
      </c>
      <c r="I48" s="135" t="s">
        <v>1893</v>
      </c>
      <c r="J48">
        <v>0</v>
      </c>
      <c r="K48" s="135" t="s">
        <v>213</v>
      </c>
      <c r="L48" t="b">
        <v>1</v>
      </c>
      <c r="M48" t="b">
        <v>0</v>
      </c>
      <c r="N48" t="b">
        <v>0</v>
      </c>
    </row>
    <row r="49" spans="1:14" x14ac:dyDescent="0.2">
      <c r="A49" s="135" t="s">
        <v>157</v>
      </c>
      <c r="B49" t="s">
        <v>1081</v>
      </c>
      <c r="C49" t="s">
        <v>212</v>
      </c>
      <c r="D49">
        <v>8279.0777146285309</v>
      </c>
      <c r="E49" s="137">
        <v>44497.677708333336</v>
      </c>
      <c r="F49" t="b">
        <v>1</v>
      </c>
      <c r="G49" s="135" t="s">
        <v>1486</v>
      </c>
      <c r="H49" s="135" t="s">
        <v>1894</v>
      </c>
      <c r="I49" s="135" t="s">
        <v>1895</v>
      </c>
      <c r="J49">
        <v>0</v>
      </c>
      <c r="K49" s="135" t="s">
        <v>214</v>
      </c>
      <c r="L49" t="b">
        <v>1</v>
      </c>
      <c r="M49" t="b">
        <v>0</v>
      </c>
      <c r="N49" t="b">
        <v>0</v>
      </c>
    </row>
    <row r="50" spans="1:14" x14ac:dyDescent="0.2">
      <c r="A50" s="135" t="s">
        <v>157</v>
      </c>
      <c r="B50" t="s">
        <v>419</v>
      </c>
      <c r="C50" t="s">
        <v>652</v>
      </c>
      <c r="D50">
        <v>120.29095797887128</v>
      </c>
      <c r="E50" s="137">
        <v>44497.677708333336</v>
      </c>
      <c r="F50" t="b">
        <v>1</v>
      </c>
      <c r="G50" s="135" t="s">
        <v>428</v>
      </c>
      <c r="H50" s="135" t="s">
        <v>1892</v>
      </c>
      <c r="I50" s="135" t="s">
        <v>1893</v>
      </c>
      <c r="J50">
        <v>0</v>
      </c>
      <c r="K50" s="135" t="s">
        <v>213</v>
      </c>
      <c r="L50" t="b">
        <v>1</v>
      </c>
      <c r="M50" t="b">
        <v>0</v>
      </c>
      <c r="N50" t="b">
        <v>0</v>
      </c>
    </row>
    <row r="51" spans="1:14" x14ac:dyDescent="0.2">
      <c r="A51" s="135" t="s">
        <v>157</v>
      </c>
      <c r="B51" t="s">
        <v>421</v>
      </c>
      <c r="C51" t="s">
        <v>652</v>
      </c>
      <c r="D51">
        <v>443.02990130441299</v>
      </c>
      <c r="E51" s="137">
        <v>44497.677719907406</v>
      </c>
      <c r="F51" t="b">
        <v>1</v>
      </c>
      <c r="G51" s="135" t="s">
        <v>429</v>
      </c>
      <c r="H51" s="135" t="s">
        <v>1892</v>
      </c>
      <c r="I51" s="135" t="s">
        <v>1893</v>
      </c>
      <c r="J51">
        <v>0</v>
      </c>
      <c r="K51" s="135" t="s">
        <v>213</v>
      </c>
      <c r="L51" t="b">
        <v>1</v>
      </c>
      <c r="M51" t="b">
        <v>0</v>
      </c>
      <c r="N51" t="b">
        <v>0</v>
      </c>
    </row>
    <row r="52" spans="1:14" x14ac:dyDescent="0.2">
      <c r="A52" s="135" t="s">
        <v>157</v>
      </c>
      <c r="B52" t="s">
        <v>1363</v>
      </c>
      <c r="C52" t="s">
        <v>212</v>
      </c>
      <c r="D52">
        <v>3017.6946745368077</v>
      </c>
      <c r="E52" s="137">
        <v>44497.677719907406</v>
      </c>
      <c r="F52" t="b">
        <v>1</v>
      </c>
      <c r="G52" s="135" t="s">
        <v>1487</v>
      </c>
      <c r="H52" s="135" t="s">
        <v>1894</v>
      </c>
      <c r="I52" s="135" t="s">
        <v>1895</v>
      </c>
      <c r="J52">
        <v>0</v>
      </c>
      <c r="K52" s="135" t="s">
        <v>214</v>
      </c>
      <c r="L52" t="b">
        <v>1</v>
      </c>
      <c r="M52" t="b">
        <v>0</v>
      </c>
      <c r="N52" t="b">
        <v>0</v>
      </c>
    </row>
    <row r="53" spans="1:14" x14ac:dyDescent="0.2">
      <c r="A53" s="135" t="s">
        <v>157</v>
      </c>
      <c r="B53" t="s">
        <v>286</v>
      </c>
      <c r="C53" t="s">
        <v>652</v>
      </c>
      <c r="D53">
        <v>48.616181226426782</v>
      </c>
      <c r="E53" s="137">
        <v>44497.677719907406</v>
      </c>
      <c r="F53" t="b">
        <v>1</v>
      </c>
      <c r="G53" s="135" t="s">
        <v>430</v>
      </c>
      <c r="H53" s="135" t="s">
        <v>1892</v>
      </c>
      <c r="I53" s="135" t="s">
        <v>1893</v>
      </c>
      <c r="J53">
        <v>0</v>
      </c>
      <c r="K53" s="135" t="s">
        <v>213</v>
      </c>
      <c r="L53" t="b">
        <v>1</v>
      </c>
      <c r="M53" t="b">
        <v>0</v>
      </c>
      <c r="N53" t="b">
        <v>0</v>
      </c>
    </row>
    <row r="54" spans="1:14" x14ac:dyDescent="0.2">
      <c r="A54" s="135" t="s">
        <v>157</v>
      </c>
      <c r="B54" t="s">
        <v>290</v>
      </c>
      <c r="C54" t="s">
        <v>652</v>
      </c>
      <c r="D54">
        <v>2850.8431909999999</v>
      </c>
      <c r="E54" s="137">
        <v>44497.677731481483</v>
      </c>
      <c r="F54" t="b">
        <v>1</v>
      </c>
      <c r="G54" s="135" t="s">
        <v>752</v>
      </c>
      <c r="H54" s="135" t="s">
        <v>1892</v>
      </c>
      <c r="I54" s="135" t="s">
        <v>1893</v>
      </c>
      <c r="J54">
        <v>0</v>
      </c>
      <c r="K54" s="135" t="s">
        <v>213</v>
      </c>
      <c r="L54" t="b">
        <v>1</v>
      </c>
      <c r="M54" t="b">
        <v>0</v>
      </c>
      <c r="N54" t="b">
        <v>0</v>
      </c>
    </row>
    <row r="55" spans="1:14" x14ac:dyDescent="0.2">
      <c r="A55" s="135" t="s">
        <v>157</v>
      </c>
      <c r="B55" t="s">
        <v>1032</v>
      </c>
      <c r="C55" t="s">
        <v>212</v>
      </c>
      <c r="D55">
        <v>16659.279118000013</v>
      </c>
      <c r="E55" s="137">
        <v>44497.677743055552</v>
      </c>
      <c r="F55" t="b">
        <v>1</v>
      </c>
      <c r="G55" s="135" t="s">
        <v>1488</v>
      </c>
      <c r="H55" s="135" t="s">
        <v>1894</v>
      </c>
      <c r="I55" s="135" t="s">
        <v>1895</v>
      </c>
      <c r="J55">
        <v>0</v>
      </c>
      <c r="K55" s="135" t="s">
        <v>214</v>
      </c>
      <c r="L55" t="b">
        <v>1</v>
      </c>
      <c r="M55" t="b">
        <v>0</v>
      </c>
      <c r="N55" t="b">
        <v>0</v>
      </c>
    </row>
    <row r="56" spans="1:14" x14ac:dyDescent="0.2">
      <c r="A56" s="135" t="s">
        <v>157</v>
      </c>
      <c r="B56" t="s">
        <v>425</v>
      </c>
      <c r="C56" t="s">
        <v>652</v>
      </c>
      <c r="D56">
        <v>-20.699009239432211</v>
      </c>
      <c r="E56" s="137">
        <v>44497.677743055552</v>
      </c>
      <c r="F56" t="b">
        <v>1</v>
      </c>
      <c r="G56" s="135" t="s">
        <v>748</v>
      </c>
      <c r="H56" s="135" t="s">
        <v>1892</v>
      </c>
      <c r="I56" s="135" t="s">
        <v>1893</v>
      </c>
      <c r="J56">
        <v>0</v>
      </c>
      <c r="K56" s="135" t="s">
        <v>213</v>
      </c>
      <c r="L56" t="b">
        <v>1</v>
      </c>
      <c r="M56" t="b">
        <v>0</v>
      </c>
      <c r="N56" t="b">
        <v>0</v>
      </c>
    </row>
    <row r="57" spans="1:14" x14ac:dyDescent="0.2">
      <c r="A57" s="135" t="s">
        <v>157</v>
      </c>
      <c r="B57" t="s">
        <v>427</v>
      </c>
      <c r="C57" t="s">
        <v>652</v>
      </c>
      <c r="D57">
        <v>296.51870000000002</v>
      </c>
      <c r="E57" s="137">
        <v>44497.677743055552</v>
      </c>
      <c r="F57" t="b">
        <v>1</v>
      </c>
      <c r="G57" s="135" t="s">
        <v>749</v>
      </c>
      <c r="H57" s="135" t="s">
        <v>1892</v>
      </c>
      <c r="I57" s="135" t="s">
        <v>1893</v>
      </c>
      <c r="J57">
        <v>0</v>
      </c>
      <c r="K57" s="135" t="s">
        <v>213</v>
      </c>
      <c r="L57" t="b">
        <v>1</v>
      </c>
      <c r="M57" t="b">
        <v>0</v>
      </c>
      <c r="N57" t="b">
        <v>0</v>
      </c>
    </row>
    <row r="58" spans="1:14" x14ac:dyDescent="0.2">
      <c r="A58" s="135" t="s">
        <v>157</v>
      </c>
      <c r="B58" t="s">
        <v>1110</v>
      </c>
      <c r="C58" t="s">
        <v>212</v>
      </c>
      <c r="D58">
        <v>2052.4825999999998</v>
      </c>
      <c r="E58" s="137">
        <v>44497.677743055552</v>
      </c>
      <c r="F58" t="b">
        <v>1</v>
      </c>
      <c r="G58" s="135" t="s">
        <v>1489</v>
      </c>
      <c r="H58" s="135" t="s">
        <v>1894</v>
      </c>
      <c r="I58" s="135" t="s">
        <v>1895</v>
      </c>
      <c r="J58">
        <v>0</v>
      </c>
      <c r="K58" s="135" t="s">
        <v>214</v>
      </c>
      <c r="L58" t="b">
        <v>1</v>
      </c>
      <c r="M58" t="b">
        <v>0</v>
      </c>
      <c r="N58" t="b">
        <v>0</v>
      </c>
    </row>
    <row r="59" spans="1:14" x14ac:dyDescent="0.2">
      <c r="A59" s="135" t="s">
        <v>157</v>
      </c>
      <c r="B59" t="s">
        <v>158</v>
      </c>
      <c r="C59" t="s">
        <v>652</v>
      </c>
      <c r="D59">
        <v>-31.595677050222342</v>
      </c>
      <c r="E59" s="137">
        <v>44497.677743055552</v>
      </c>
      <c r="F59" t="b">
        <v>1</v>
      </c>
      <c r="G59" s="135" t="s">
        <v>1490</v>
      </c>
      <c r="H59" s="135" t="s">
        <v>1892</v>
      </c>
      <c r="I59" s="135" t="s">
        <v>1893</v>
      </c>
      <c r="J59">
        <v>0</v>
      </c>
      <c r="K59" s="135" t="s">
        <v>213</v>
      </c>
      <c r="L59" t="b">
        <v>1</v>
      </c>
      <c r="M59" t="b">
        <v>0</v>
      </c>
      <c r="N59" t="b">
        <v>0</v>
      </c>
    </row>
    <row r="60" spans="1:14" x14ac:dyDescent="0.2">
      <c r="A60" s="135" t="s">
        <v>157</v>
      </c>
      <c r="B60" t="s">
        <v>287</v>
      </c>
      <c r="C60" t="s">
        <v>652</v>
      </c>
      <c r="D60">
        <v>546.92819099999997</v>
      </c>
      <c r="E60" s="137">
        <v>44497.677754629629</v>
      </c>
      <c r="F60" t="b">
        <v>1</v>
      </c>
      <c r="G60" s="135" t="s">
        <v>750</v>
      </c>
      <c r="H60" s="135" t="s">
        <v>1892</v>
      </c>
      <c r="I60" s="135" t="s">
        <v>1893</v>
      </c>
      <c r="J60">
        <v>0</v>
      </c>
      <c r="K60" s="135" t="s">
        <v>213</v>
      </c>
      <c r="L60" t="b">
        <v>1</v>
      </c>
      <c r="M60" t="b">
        <v>0</v>
      </c>
      <c r="N60" t="b">
        <v>0</v>
      </c>
    </row>
    <row r="61" spans="1:14" x14ac:dyDescent="0.2">
      <c r="A61" s="135" t="s">
        <v>157</v>
      </c>
      <c r="B61" t="s">
        <v>1118</v>
      </c>
      <c r="C61" t="s">
        <v>212</v>
      </c>
      <c r="D61">
        <v>3310.9344179999998</v>
      </c>
      <c r="E61" s="137">
        <v>44497.677754629629</v>
      </c>
      <c r="F61" t="b">
        <v>1</v>
      </c>
      <c r="G61" s="135" t="s">
        <v>1491</v>
      </c>
      <c r="H61" s="135" t="s">
        <v>1894</v>
      </c>
      <c r="I61" s="135" t="s">
        <v>1895</v>
      </c>
      <c r="J61">
        <v>0</v>
      </c>
      <c r="K61" s="135" t="s">
        <v>214</v>
      </c>
      <c r="L61" t="b">
        <v>1</v>
      </c>
      <c r="M61" t="b">
        <v>0</v>
      </c>
      <c r="N61" t="b">
        <v>0</v>
      </c>
    </row>
    <row r="62" spans="1:14" x14ac:dyDescent="0.2">
      <c r="A62" s="135" t="s">
        <v>157</v>
      </c>
      <c r="B62" t="s">
        <v>643</v>
      </c>
      <c r="C62" t="s">
        <v>652</v>
      </c>
      <c r="D62">
        <v>-24.525116082735227</v>
      </c>
      <c r="E62" s="137">
        <v>44497.677754629629</v>
      </c>
      <c r="F62" t="b">
        <v>1</v>
      </c>
      <c r="G62" s="135" t="s">
        <v>751</v>
      </c>
      <c r="H62" s="135" t="s">
        <v>1892</v>
      </c>
      <c r="I62" s="135" t="s">
        <v>1893</v>
      </c>
      <c r="J62">
        <v>0</v>
      </c>
      <c r="K62" s="135" t="s">
        <v>213</v>
      </c>
      <c r="L62" t="b">
        <v>1</v>
      </c>
      <c r="M62" t="b">
        <v>0</v>
      </c>
      <c r="N62" t="b">
        <v>0</v>
      </c>
    </row>
    <row r="63" spans="1:14" x14ac:dyDescent="0.2">
      <c r="A63" s="135" t="s">
        <v>157</v>
      </c>
      <c r="B63" t="s">
        <v>1004</v>
      </c>
      <c r="C63" t="s">
        <v>652</v>
      </c>
      <c r="D63">
        <v>1548.8395</v>
      </c>
      <c r="E63" s="137">
        <v>44497.677766203706</v>
      </c>
      <c r="F63" t="b">
        <v>1</v>
      </c>
      <c r="G63" s="135" t="s">
        <v>570</v>
      </c>
      <c r="H63" s="135" t="s">
        <v>1892</v>
      </c>
      <c r="I63" s="135" t="s">
        <v>1893</v>
      </c>
      <c r="J63">
        <v>0</v>
      </c>
      <c r="K63" s="135" t="s">
        <v>213</v>
      </c>
      <c r="L63" t="b">
        <v>1</v>
      </c>
      <c r="M63" t="b">
        <v>0</v>
      </c>
      <c r="N63" t="b">
        <v>0</v>
      </c>
    </row>
    <row r="64" spans="1:14" x14ac:dyDescent="0.2">
      <c r="A64" s="135" t="s">
        <v>157</v>
      </c>
      <c r="B64" t="s">
        <v>1394</v>
      </c>
      <c r="C64" t="s">
        <v>212</v>
      </c>
      <c r="D64">
        <v>8278.8670000000002</v>
      </c>
      <c r="E64" s="137">
        <v>44497.677766203706</v>
      </c>
      <c r="F64" t="b">
        <v>1</v>
      </c>
      <c r="G64" s="135" t="s">
        <v>1492</v>
      </c>
      <c r="H64" s="135" t="s">
        <v>1894</v>
      </c>
      <c r="I64" s="135" t="s">
        <v>1895</v>
      </c>
      <c r="J64">
        <v>0</v>
      </c>
      <c r="K64" s="135" t="s">
        <v>214</v>
      </c>
      <c r="L64" t="b">
        <v>1</v>
      </c>
      <c r="M64" t="b">
        <v>0</v>
      </c>
      <c r="N64" t="b">
        <v>0</v>
      </c>
    </row>
    <row r="65" spans="1:14" x14ac:dyDescent="0.2">
      <c r="A65" s="135" t="s">
        <v>157</v>
      </c>
      <c r="B65" t="s">
        <v>288</v>
      </c>
      <c r="C65" t="s">
        <v>652</v>
      </c>
      <c r="D65">
        <v>-14.658090890451897</v>
      </c>
      <c r="E65" s="137">
        <v>44497.677766203706</v>
      </c>
      <c r="F65" t="b">
        <v>1</v>
      </c>
      <c r="G65" s="135" t="s">
        <v>753</v>
      </c>
      <c r="H65" s="135" t="s">
        <v>1892</v>
      </c>
      <c r="I65" s="135" t="s">
        <v>1893</v>
      </c>
      <c r="J65">
        <v>0</v>
      </c>
      <c r="K65" s="135" t="s">
        <v>213</v>
      </c>
      <c r="L65" t="b">
        <v>1</v>
      </c>
      <c r="M65" t="b">
        <v>0</v>
      </c>
      <c r="N65" t="b">
        <v>0</v>
      </c>
    </row>
    <row r="66" spans="1:14" x14ac:dyDescent="0.2">
      <c r="A66" s="135" t="s">
        <v>157</v>
      </c>
      <c r="B66" t="s">
        <v>433</v>
      </c>
      <c r="C66" t="s">
        <v>652</v>
      </c>
      <c r="D66">
        <v>458.55680000000001</v>
      </c>
      <c r="E66" s="137">
        <v>44497.677777777775</v>
      </c>
      <c r="F66" t="b">
        <v>1</v>
      </c>
      <c r="G66" s="135" t="s">
        <v>743</v>
      </c>
      <c r="H66" s="135" t="s">
        <v>1892</v>
      </c>
      <c r="I66" s="135" t="s">
        <v>1893</v>
      </c>
      <c r="J66">
        <v>0</v>
      </c>
      <c r="K66" s="135" t="s">
        <v>213</v>
      </c>
      <c r="L66" t="b">
        <v>1</v>
      </c>
      <c r="M66" t="b">
        <v>0</v>
      </c>
      <c r="N66" t="b">
        <v>0</v>
      </c>
    </row>
    <row r="67" spans="1:14" x14ac:dyDescent="0.2">
      <c r="A67" s="135" t="s">
        <v>157</v>
      </c>
      <c r="B67" t="s">
        <v>1252</v>
      </c>
      <c r="C67" t="s">
        <v>212</v>
      </c>
      <c r="D67">
        <v>3016.9950999999987</v>
      </c>
      <c r="E67" s="137">
        <v>44497.677777777775</v>
      </c>
      <c r="F67" t="b">
        <v>1</v>
      </c>
      <c r="G67" s="135" t="s">
        <v>1493</v>
      </c>
      <c r="H67" s="135" t="s">
        <v>1894</v>
      </c>
      <c r="I67" s="135" t="s">
        <v>1895</v>
      </c>
      <c r="J67">
        <v>0</v>
      </c>
      <c r="K67" s="135" t="s">
        <v>214</v>
      </c>
      <c r="L67" t="b">
        <v>1</v>
      </c>
      <c r="M67" t="b">
        <v>0</v>
      </c>
      <c r="N67" t="b">
        <v>0</v>
      </c>
    </row>
    <row r="68" spans="1:14" x14ac:dyDescent="0.2">
      <c r="A68" s="135" t="s">
        <v>157</v>
      </c>
      <c r="B68" t="s">
        <v>289</v>
      </c>
      <c r="C68" t="s">
        <v>652</v>
      </c>
      <c r="D68">
        <v>-26.273814798404846</v>
      </c>
      <c r="E68" s="137">
        <v>44497.677777777775</v>
      </c>
      <c r="F68" t="b">
        <v>1</v>
      </c>
      <c r="G68" s="135" t="s">
        <v>744</v>
      </c>
      <c r="H68" s="135" t="s">
        <v>1892</v>
      </c>
      <c r="I68" s="135" t="s">
        <v>1893</v>
      </c>
      <c r="J68">
        <v>0</v>
      </c>
      <c r="K68" s="135" t="s">
        <v>213</v>
      </c>
      <c r="L68" t="b">
        <v>1</v>
      </c>
      <c r="M68" t="b">
        <v>0</v>
      </c>
      <c r="N68" t="b">
        <v>0</v>
      </c>
    </row>
    <row r="69" spans="1:14" x14ac:dyDescent="0.2">
      <c r="A69" s="135" t="s">
        <v>157</v>
      </c>
      <c r="B69" t="s">
        <v>435</v>
      </c>
      <c r="C69" t="s">
        <v>652</v>
      </c>
      <c r="D69">
        <v>3601</v>
      </c>
      <c r="E69" s="137">
        <v>44497.677789351852</v>
      </c>
      <c r="F69" t="b">
        <v>1</v>
      </c>
      <c r="G69" s="135" t="s">
        <v>431</v>
      </c>
      <c r="H69" s="135" t="s">
        <v>1892</v>
      </c>
      <c r="I69" s="135" t="s">
        <v>1893</v>
      </c>
      <c r="J69">
        <v>0</v>
      </c>
      <c r="K69" s="135" t="s">
        <v>213</v>
      </c>
      <c r="L69" t="b">
        <v>1</v>
      </c>
      <c r="M69" t="b">
        <v>0</v>
      </c>
      <c r="N69" t="b">
        <v>0</v>
      </c>
    </row>
    <row r="70" spans="1:14" x14ac:dyDescent="0.2">
      <c r="A70" s="135" t="s">
        <v>157</v>
      </c>
      <c r="B70" t="s">
        <v>1205</v>
      </c>
      <c r="C70" t="s">
        <v>212</v>
      </c>
      <c r="D70">
        <v>17745.67947169812</v>
      </c>
      <c r="E70" s="137">
        <v>44497.677789351852</v>
      </c>
      <c r="F70" t="b">
        <v>1</v>
      </c>
      <c r="G70" s="135" t="s">
        <v>1494</v>
      </c>
      <c r="H70" s="135" t="s">
        <v>1894</v>
      </c>
      <c r="I70" s="135" t="s">
        <v>1895</v>
      </c>
      <c r="J70">
        <v>0</v>
      </c>
      <c r="K70" s="135" t="s">
        <v>214</v>
      </c>
      <c r="L70" t="b">
        <v>1</v>
      </c>
      <c r="M70" t="b">
        <v>0</v>
      </c>
      <c r="N70" t="b">
        <v>0</v>
      </c>
    </row>
    <row r="71" spans="1:14" x14ac:dyDescent="0.2">
      <c r="A71" s="135" t="s">
        <v>157</v>
      </c>
      <c r="B71" t="s">
        <v>160</v>
      </c>
      <c r="C71" t="s">
        <v>652</v>
      </c>
      <c r="D71">
        <v>-25.11414369796141</v>
      </c>
      <c r="E71" s="137">
        <v>44497.677789351852</v>
      </c>
      <c r="F71" t="b">
        <v>1</v>
      </c>
      <c r="G71" s="135" t="s">
        <v>432</v>
      </c>
      <c r="H71" s="135" t="s">
        <v>1892</v>
      </c>
      <c r="I71" s="135" t="s">
        <v>1893</v>
      </c>
      <c r="J71">
        <v>0</v>
      </c>
      <c r="K71" s="135" t="s">
        <v>213</v>
      </c>
      <c r="L71" t="b">
        <v>1</v>
      </c>
      <c r="M71" t="b">
        <v>0</v>
      </c>
      <c r="N71" t="b">
        <v>0</v>
      </c>
    </row>
    <row r="72" spans="1:14" x14ac:dyDescent="0.2">
      <c r="A72" s="135" t="s">
        <v>157</v>
      </c>
      <c r="B72" t="s">
        <v>159</v>
      </c>
      <c r="C72" t="s">
        <v>652</v>
      </c>
      <c r="D72">
        <v>415</v>
      </c>
      <c r="E72" s="137">
        <v>44497.677800925929</v>
      </c>
      <c r="F72" t="b">
        <v>1</v>
      </c>
      <c r="G72" s="135" t="s">
        <v>434</v>
      </c>
      <c r="H72" s="135" t="s">
        <v>1892</v>
      </c>
      <c r="I72" s="135" t="s">
        <v>1893</v>
      </c>
      <c r="J72">
        <v>0</v>
      </c>
      <c r="K72" s="135" t="s">
        <v>213</v>
      </c>
      <c r="L72" t="b">
        <v>1</v>
      </c>
      <c r="M72" t="b">
        <v>0</v>
      </c>
      <c r="N72" t="b">
        <v>0</v>
      </c>
    </row>
    <row r="73" spans="1:14" x14ac:dyDescent="0.2">
      <c r="A73" s="135" t="s">
        <v>157</v>
      </c>
      <c r="B73" t="s">
        <v>1016</v>
      </c>
      <c r="C73" t="s">
        <v>212</v>
      </c>
      <c r="D73">
        <v>2102.3009999999999</v>
      </c>
      <c r="E73" s="137">
        <v>44497.677800925929</v>
      </c>
      <c r="F73" t="b">
        <v>1</v>
      </c>
      <c r="G73" s="135" t="s">
        <v>1495</v>
      </c>
      <c r="H73" s="135" t="s">
        <v>1894</v>
      </c>
      <c r="I73" s="135" t="s">
        <v>1895</v>
      </c>
      <c r="J73">
        <v>0</v>
      </c>
      <c r="K73" s="135" t="s">
        <v>214</v>
      </c>
      <c r="L73" t="b">
        <v>1</v>
      </c>
      <c r="M73" t="b">
        <v>0</v>
      </c>
      <c r="N73" t="b">
        <v>0</v>
      </c>
    </row>
    <row r="74" spans="1:14" x14ac:dyDescent="0.2">
      <c r="A74" s="135" t="s">
        <v>157</v>
      </c>
      <c r="B74" t="s">
        <v>436</v>
      </c>
      <c r="C74" t="s">
        <v>652</v>
      </c>
      <c r="D74">
        <v>-32.589045765005331</v>
      </c>
      <c r="E74" s="137">
        <v>44497.677800925929</v>
      </c>
      <c r="F74" t="b">
        <v>1</v>
      </c>
      <c r="G74" s="135" t="s">
        <v>1496</v>
      </c>
      <c r="H74" s="135" t="s">
        <v>1892</v>
      </c>
      <c r="I74" s="135" t="s">
        <v>1893</v>
      </c>
      <c r="J74">
        <v>0</v>
      </c>
      <c r="K74" s="135" t="s">
        <v>213</v>
      </c>
      <c r="L74" t="b">
        <v>1</v>
      </c>
      <c r="M74" t="b">
        <v>0</v>
      </c>
      <c r="N74" t="b">
        <v>0</v>
      </c>
    </row>
    <row r="75" spans="1:14" x14ac:dyDescent="0.2">
      <c r="A75" s="135" t="s">
        <v>157</v>
      </c>
      <c r="B75" t="s">
        <v>225</v>
      </c>
      <c r="C75" t="s">
        <v>652</v>
      </c>
      <c r="D75">
        <v>625</v>
      </c>
      <c r="E75" s="137">
        <v>44497.677812499998</v>
      </c>
      <c r="F75" t="b">
        <v>1</v>
      </c>
      <c r="G75" s="135" t="s">
        <v>1497</v>
      </c>
      <c r="H75" s="135" t="s">
        <v>1892</v>
      </c>
      <c r="I75" s="135" t="s">
        <v>1893</v>
      </c>
      <c r="J75">
        <v>0</v>
      </c>
      <c r="K75" s="135" t="s">
        <v>213</v>
      </c>
      <c r="L75" t="b">
        <v>1</v>
      </c>
      <c r="M75" t="b">
        <v>0</v>
      </c>
      <c r="N75" t="b">
        <v>0</v>
      </c>
    </row>
    <row r="76" spans="1:14" x14ac:dyDescent="0.2">
      <c r="A76" s="135" t="s">
        <v>157</v>
      </c>
      <c r="B76" t="s">
        <v>1203</v>
      </c>
      <c r="C76" t="s">
        <v>212</v>
      </c>
      <c r="D76">
        <v>3490.3754716981139</v>
      </c>
      <c r="E76" s="137">
        <v>44497.677812499998</v>
      </c>
      <c r="F76" t="b">
        <v>1</v>
      </c>
      <c r="G76" s="135" t="s">
        <v>1498</v>
      </c>
      <c r="H76" s="135" t="s">
        <v>1894</v>
      </c>
      <c r="I76" s="135" t="s">
        <v>1895</v>
      </c>
      <c r="J76">
        <v>0</v>
      </c>
      <c r="K76" s="135" t="s">
        <v>214</v>
      </c>
      <c r="L76" t="b">
        <v>1</v>
      </c>
      <c r="M76" t="b">
        <v>0</v>
      </c>
      <c r="N76" t="b">
        <v>0</v>
      </c>
    </row>
    <row r="77" spans="1:14" x14ac:dyDescent="0.2">
      <c r="A77" s="135" t="s">
        <v>157</v>
      </c>
      <c r="B77" t="s">
        <v>651</v>
      </c>
      <c r="C77" t="s">
        <v>652</v>
      </c>
      <c r="D77">
        <v>-47.142797900319685</v>
      </c>
      <c r="E77" s="137">
        <v>44497.677812499998</v>
      </c>
      <c r="F77" t="b">
        <v>1</v>
      </c>
      <c r="G77" s="135" t="s">
        <v>1499</v>
      </c>
      <c r="H77" s="135" t="s">
        <v>1892</v>
      </c>
      <c r="I77" s="135" t="s">
        <v>1893</v>
      </c>
      <c r="J77">
        <v>0</v>
      </c>
      <c r="K77" s="135" t="s">
        <v>213</v>
      </c>
      <c r="L77" t="b">
        <v>1</v>
      </c>
      <c r="M77" t="b">
        <v>0</v>
      </c>
      <c r="N77" t="b">
        <v>0</v>
      </c>
    </row>
    <row r="78" spans="1:14" x14ac:dyDescent="0.2">
      <c r="A78" s="135" t="s">
        <v>157</v>
      </c>
      <c r="B78" t="s">
        <v>1395</v>
      </c>
      <c r="C78" t="s">
        <v>652</v>
      </c>
      <c r="D78">
        <v>1851</v>
      </c>
      <c r="E78" s="137">
        <v>44497.677824074075</v>
      </c>
      <c r="F78" t="b">
        <v>1</v>
      </c>
      <c r="G78" s="135" t="s">
        <v>1500</v>
      </c>
      <c r="H78" s="135" t="s">
        <v>1892</v>
      </c>
      <c r="I78" s="135" t="s">
        <v>1893</v>
      </c>
      <c r="J78">
        <v>0</v>
      </c>
      <c r="K78" s="135" t="s">
        <v>213</v>
      </c>
      <c r="L78" t="b">
        <v>1</v>
      </c>
      <c r="M78" t="b">
        <v>0</v>
      </c>
      <c r="N78" t="b">
        <v>0</v>
      </c>
    </row>
    <row r="79" spans="1:14" x14ac:dyDescent="0.2">
      <c r="A79" s="135" t="s">
        <v>157</v>
      </c>
      <c r="B79" t="s">
        <v>1372</v>
      </c>
      <c r="C79" t="s">
        <v>212</v>
      </c>
      <c r="D79">
        <v>9011.0040000000008</v>
      </c>
      <c r="E79" s="137">
        <v>44497.677824074075</v>
      </c>
      <c r="F79" t="b">
        <v>1</v>
      </c>
      <c r="G79" s="135" t="s">
        <v>1501</v>
      </c>
      <c r="H79" s="135" t="s">
        <v>1894</v>
      </c>
      <c r="I79" s="135" t="s">
        <v>1895</v>
      </c>
      <c r="J79">
        <v>0</v>
      </c>
      <c r="K79" s="135" t="s">
        <v>214</v>
      </c>
      <c r="L79" t="b">
        <v>1</v>
      </c>
      <c r="M79" t="b">
        <v>0</v>
      </c>
      <c r="N79" t="b">
        <v>0</v>
      </c>
    </row>
    <row r="80" spans="1:14" x14ac:dyDescent="0.2">
      <c r="A80" s="135" t="s">
        <v>157</v>
      </c>
      <c r="B80" t="s">
        <v>754</v>
      </c>
      <c r="C80" t="s">
        <v>652</v>
      </c>
      <c r="D80">
        <v>-19.640240544644623</v>
      </c>
      <c r="E80" s="137">
        <v>44497.677824074075</v>
      </c>
      <c r="F80" t="b">
        <v>1</v>
      </c>
      <c r="G80" s="135" t="s">
        <v>1502</v>
      </c>
      <c r="H80" s="135" t="s">
        <v>1892</v>
      </c>
      <c r="I80" s="135" t="s">
        <v>1893</v>
      </c>
      <c r="J80">
        <v>0</v>
      </c>
      <c r="K80" s="135" t="s">
        <v>213</v>
      </c>
      <c r="L80" t="b">
        <v>1</v>
      </c>
      <c r="M80" t="b">
        <v>0</v>
      </c>
      <c r="N80" t="b">
        <v>0</v>
      </c>
    </row>
    <row r="81" spans="1:14" x14ac:dyDescent="0.2">
      <c r="A81" s="135" t="s">
        <v>157</v>
      </c>
      <c r="B81" t="s">
        <v>747</v>
      </c>
      <c r="C81" t="s">
        <v>652</v>
      </c>
      <c r="D81">
        <v>710</v>
      </c>
      <c r="E81" s="137">
        <v>44497.677835648145</v>
      </c>
      <c r="F81" t="b">
        <v>1</v>
      </c>
      <c r="G81" s="135" t="s">
        <v>1503</v>
      </c>
      <c r="H81" s="135" t="s">
        <v>1892</v>
      </c>
      <c r="I81" s="135" t="s">
        <v>1893</v>
      </c>
      <c r="J81">
        <v>0</v>
      </c>
      <c r="K81" s="135" t="s">
        <v>213</v>
      </c>
      <c r="L81" t="b">
        <v>1</v>
      </c>
      <c r="M81" t="b">
        <v>0</v>
      </c>
      <c r="N81" t="b">
        <v>0</v>
      </c>
    </row>
    <row r="82" spans="1:14" x14ac:dyDescent="0.2">
      <c r="A82" s="135" t="s">
        <v>157</v>
      </c>
      <c r="B82" t="s">
        <v>1357</v>
      </c>
      <c r="C82" t="s">
        <v>212</v>
      </c>
      <c r="D82">
        <v>3141.9989999999998</v>
      </c>
      <c r="E82" s="137">
        <v>44497.677835648145</v>
      </c>
      <c r="F82" t="b">
        <v>1</v>
      </c>
      <c r="G82" s="135" t="s">
        <v>1504</v>
      </c>
      <c r="H82" s="135" t="s">
        <v>1894</v>
      </c>
      <c r="I82" s="135" t="s">
        <v>1895</v>
      </c>
      <c r="J82">
        <v>0</v>
      </c>
      <c r="K82" s="135" t="s">
        <v>214</v>
      </c>
      <c r="L82" t="b">
        <v>1</v>
      </c>
      <c r="M82" t="b">
        <v>0</v>
      </c>
      <c r="N82" t="b">
        <v>0</v>
      </c>
    </row>
    <row r="83" spans="1:14" x14ac:dyDescent="0.2">
      <c r="A83" s="135" t="s">
        <v>157</v>
      </c>
      <c r="B83" t="s">
        <v>755</v>
      </c>
      <c r="C83" t="s">
        <v>652</v>
      </c>
      <c r="D83">
        <v>-8.0225492272519858</v>
      </c>
      <c r="E83" s="137">
        <v>44497.677835648145</v>
      </c>
      <c r="F83" t="b">
        <v>1</v>
      </c>
      <c r="G83" s="135" t="s">
        <v>1505</v>
      </c>
      <c r="H83" s="135" t="s">
        <v>1892</v>
      </c>
      <c r="I83" s="135" t="s">
        <v>1893</v>
      </c>
      <c r="J83">
        <v>0</v>
      </c>
      <c r="K83" s="135" t="s">
        <v>213</v>
      </c>
      <c r="L83" t="b">
        <v>1</v>
      </c>
      <c r="M83" t="b">
        <v>0</v>
      </c>
      <c r="N83" t="b">
        <v>0</v>
      </c>
    </row>
    <row r="84" spans="1:14" x14ac:dyDescent="0.2">
      <c r="A84" s="135" t="s">
        <v>157</v>
      </c>
      <c r="B84" t="s">
        <v>1015</v>
      </c>
      <c r="C84" t="s">
        <v>1506</v>
      </c>
      <c r="D84">
        <v>18183.733829732901</v>
      </c>
      <c r="E84" s="137">
        <v>44497.677835648145</v>
      </c>
      <c r="F84" t="b">
        <v>1</v>
      </c>
      <c r="G84" s="135" t="s">
        <v>701</v>
      </c>
      <c r="H84" s="135" t="s">
        <v>1896</v>
      </c>
      <c r="I84" s="135" t="s">
        <v>1895</v>
      </c>
      <c r="J84">
        <v>0</v>
      </c>
      <c r="K84" s="135" t="s">
        <v>214</v>
      </c>
      <c r="L84" t="b">
        <v>1</v>
      </c>
      <c r="M84" t="b">
        <v>0</v>
      </c>
      <c r="N84" t="b">
        <v>0</v>
      </c>
    </row>
    <row r="85" spans="1:14" x14ac:dyDescent="0.2">
      <c r="A85" s="135" t="s">
        <v>157</v>
      </c>
      <c r="B85" t="s">
        <v>1272</v>
      </c>
      <c r="C85" t="s">
        <v>1506</v>
      </c>
      <c r="D85">
        <v>4067.172</v>
      </c>
      <c r="E85" s="137">
        <v>44497.677847222221</v>
      </c>
      <c r="F85" t="b">
        <v>1</v>
      </c>
      <c r="G85" s="135" t="s">
        <v>1507</v>
      </c>
      <c r="H85" s="135" t="s">
        <v>1896</v>
      </c>
      <c r="I85" s="135" t="s">
        <v>1895</v>
      </c>
      <c r="J85">
        <v>0</v>
      </c>
      <c r="K85" s="135" t="s">
        <v>214</v>
      </c>
      <c r="L85" t="b">
        <v>1</v>
      </c>
      <c r="M85" t="b">
        <v>0</v>
      </c>
      <c r="N85" t="b">
        <v>0</v>
      </c>
    </row>
    <row r="86" spans="1:14" x14ac:dyDescent="0.2">
      <c r="A86" s="135" t="s">
        <v>157</v>
      </c>
      <c r="B86" t="s">
        <v>1368</v>
      </c>
      <c r="C86" t="s">
        <v>1506</v>
      </c>
      <c r="D86">
        <v>2662.0779601694198</v>
      </c>
      <c r="E86" s="137">
        <v>44497.677847222221</v>
      </c>
      <c r="F86" t="b">
        <v>1</v>
      </c>
      <c r="G86" s="135" t="s">
        <v>702</v>
      </c>
      <c r="H86" s="135" t="s">
        <v>1896</v>
      </c>
      <c r="I86" s="135" t="s">
        <v>1895</v>
      </c>
      <c r="J86">
        <v>0</v>
      </c>
      <c r="K86" s="135" t="s">
        <v>214</v>
      </c>
      <c r="L86" t="b">
        <v>1</v>
      </c>
      <c r="M86" t="b">
        <v>0</v>
      </c>
      <c r="N86" t="b">
        <v>0</v>
      </c>
    </row>
    <row r="87" spans="1:14" x14ac:dyDescent="0.2">
      <c r="A87" s="135" t="s">
        <v>157</v>
      </c>
      <c r="B87" t="s">
        <v>291</v>
      </c>
      <c r="C87" t="s">
        <v>1506</v>
      </c>
      <c r="D87">
        <v>8227.5333805952396</v>
      </c>
      <c r="E87" s="137">
        <v>44497.677858796298</v>
      </c>
      <c r="F87" t="b">
        <v>1</v>
      </c>
      <c r="G87" s="135" t="s">
        <v>703</v>
      </c>
      <c r="H87" s="135" t="s">
        <v>1896</v>
      </c>
      <c r="I87" s="135" t="s">
        <v>1895</v>
      </c>
      <c r="J87">
        <v>0</v>
      </c>
      <c r="K87" s="135" t="s">
        <v>214</v>
      </c>
      <c r="L87" t="b">
        <v>1</v>
      </c>
      <c r="M87" t="b">
        <v>0</v>
      </c>
      <c r="N87" t="b">
        <v>0</v>
      </c>
    </row>
    <row r="88" spans="1:14" x14ac:dyDescent="0.2">
      <c r="A88" s="135" t="s">
        <v>157</v>
      </c>
      <c r="B88" t="s">
        <v>1116</v>
      </c>
      <c r="C88" t="s">
        <v>1506</v>
      </c>
      <c r="D88">
        <v>3226.9504889682298</v>
      </c>
      <c r="E88" s="137">
        <v>44497.677858796298</v>
      </c>
      <c r="F88" t="b">
        <v>1</v>
      </c>
      <c r="G88" s="135" t="s">
        <v>1885</v>
      </c>
      <c r="H88" s="135" t="s">
        <v>1896</v>
      </c>
      <c r="I88" s="135" t="s">
        <v>1895</v>
      </c>
      <c r="J88">
        <v>0</v>
      </c>
      <c r="K88" s="135" t="s">
        <v>214</v>
      </c>
      <c r="L88" t="b">
        <v>1</v>
      </c>
      <c r="M88" t="b">
        <v>0</v>
      </c>
      <c r="N88" t="b">
        <v>0</v>
      </c>
    </row>
    <row r="89" spans="1:14" x14ac:dyDescent="0.2">
      <c r="A89" s="135" t="s">
        <v>157</v>
      </c>
      <c r="B89" t="s">
        <v>439</v>
      </c>
      <c r="C89" t="s">
        <v>1506</v>
      </c>
      <c r="D89">
        <v>4862.5039999999999</v>
      </c>
      <c r="E89" s="137">
        <v>44497.677858796298</v>
      </c>
      <c r="F89" t="b">
        <v>1</v>
      </c>
      <c r="G89" s="135" t="s">
        <v>705</v>
      </c>
      <c r="H89" s="135" t="s">
        <v>1896</v>
      </c>
      <c r="I89" s="135" t="s">
        <v>1895</v>
      </c>
      <c r="J89">
        <v>0</v>
      </c>
      <c r="K89" s="135" t="s">
        <v>214</v>
      </c>
      <c r="L89" t="b">
        <v>1</v>
      </c>
      <c r="M89" t="b">
        <v>0</v>
      </c>
      <c r="N89" t="b">
        <v>0</v>
      </c>
    </row>
    <row r="90" spans="1:14" x14ac:dyDescent="0.2">
      <c r="A90" s="135" t="s">
        <v>157</v>
      </c>
      <c r="B90" t="s">
        <v>1042</v>
      </c>
      <c r="C90" t="s">
        <v>1506</v>
      </c>
      <c r="D90">
        <v>799.12800000000004</v>
      </c>
      <c r="E90" s="137">
        <v>44497.677870370368</v>
      </c>
      <c r="F90" t="b">
        <v>1</v>
      </c>
      <c r="G90" s="135" t="s">
        <v>707</v>
      </c>
      <c r="H90" s="135" t="s">
        <v>1896</v>
      </c>
      <c r="I90" s="135" t="s">
        <v>1895</v>
      </c>
      <c r="J90">
        <v>0</v>
      </c>
      <c r="K90" s="135" t="s">
        <v>214</v>
      </c>
      <c r="L90" t="b">
        <v>1</v>
      </c>
      <c r="M90" t="b">
        <v>0</v>
      </c>
      <c r="N90" t="b">
        <v>0</v>
      </c>
    </row>
    <row r="91" spans="1:14" x14ac:dyDescent="0.2">
      <c r="A91" s="135" t="s">
        <v>157</v>
      </c>
      <c r="B91" t="s">
        <v>443</v>
      </c>
      <c r="C91" t="s">
        <v>1506</v>
      </c>
      <c r="D91">
        <v>894</v>
      </c>
      <c r="E91" s="137">
        <v>44497.677881944444</v>
      </c>
      <c r="F91" t="b">
        <v>1</v>
      </c>
      <c r="G91" s="135" t="s">
        <v>757</v>
      </c>
      <c r="H91" s="135" t="s">
        <v>1896</v>
      </c>
      <c r="I91" s="135" t="s">
        <v>1895</v>
      </c>
      <c r="J91">
        <v>0</v>
      </c>
      <c r="K91" s="135" t="s">
        <v>214</v>
      </c>
      <c r="L91" t="b">
        <v>1</v>
      </c>
      <c r="M91" t="b">
        <v>0</v>
      </c>
      <c r="N91" t="b">
        <v>0</v>
      </c>
    </row>
    <row r="92" spans="1:14" x14ac:dyDescent="0.2">
      <c r="A92" s="135" t="s">
        <v>157</v>
      </c>
      <c r="B92" t="s">
        <v>1433</v>
      </c>
      <c r="C92" t="s">
        <v>1506</v>
      </c>
      <c r="D92">
        <v>1097.376</v>
      </c>
      <c r="E92" s="137">
        <v>44497.677881944444</v>
      </c>
      <c r="F92" t="b">
        <v>1</v>
      </c>
      <c r="G92" s="135" t="s">
        <v>709</v>
      </c>
      <c r="H92" s="135" t="s">
        <v>1896</v>
      </c>
      <c r="I92" s="135" t="s">
        <v>1895</v>
      </c>
      <c r="J92">
        <v>0</v>
      </c>
      <c r="K92" s="135" t="s">
        <v>214</v>
      </c>
      <c r="L92" t="b">
        <v>1</v>
      </c>
      <c r="M92" t="b">
        <v>0</v>
      </c>
      <c r="N92" t="b">
        <v>0</v>
      </c>
    </row>
    <row r="93" spans="1:14" x14ac:dyDescent="0.2">
      <c r="A93" s="135" t="s">
        <v>157</v>
      </c>
      <c r="B93" t="s">
        <v>438</v>
      </c>
      <c r="C93" t="s">
        <v>1506</v>
      </c>
      <c r="D93">
        <v>2072</v>
      </c>
      <c r="E93" s="137">
        <v>44497.677881944444</v>
      </c>
      <c r="F93" t="b">
        <v>1</v>
      </c>
      <c r="G93" s="135" t="s">
        <v>1508</v>
      </c>
      <c r="H93" s="135" t="s">
        <v>1896</v>
      </c>
      <c r="I93" s="135" t="s">
        <v>1895</v>
      </c>
      <c r="J93">
        <v>0</v>
      </c>
      <c r="K93" s="135" t="s">
        <v>214</v>
      </c>
      <c r="L93" t="b">
        <v>1</v>
      </c>
      <c r="M93" t="b">
        <v>0</v>
      </c>
      <c r="N93" t="b">
        <v>0</v>
      </c>
    </row>
    <row r="94" spans="1:14" x14ac:dyDescent="0.2">
      <c r="A94" s="135" t="s">
        <v>157</v>
      </c>
      <c r="B94" t="s">
        <v>1177</v>
      </c>
      <c r="C94" t="s">
        <v>1506</v>
      </c>
      <c r="D94">
        <v>2416.5770000000002</v>
      </c>
      <c r="E94" s="137">
        <v>44497.677893518521</v>
      </c>
      <c r="F94" t="b">
        <v>1</v>
      </c>
      <c r="G94" s="135" t="s">
        <v>809</v>
      </c>
      <c r="H94" s="135" t="s">
        <v>1896</v>
      </c>
      <c r="I94" s="135" t="s">
        <v>1895</v>
      </c>
      <c r="J94">
        <v>0</v>
      </c>
      <c r="K94" s="135" t="s">
        <v>214</v>
      </c>
      <c r="L94" t="b">
        <v>1</v>
      </c>
      <c r="M94" t="b">
        <v>0</v>
      </c>
      <c r="N94" t="b">
        <v>0</v>
      </c>
    </row>
    <row r="95" spans="1:14" x14ac:dyDescent="0.2">
      <c r="A95" s="135" t="s">
        <v>157</v>
      </c>
      <c r="B95" t="s">
        <v>704</v>
      </c>
      <c r="C95" t="s">
        <v>1506</v>
      </c>
      <c r="D95">
        <v>799.12800000000004</v>
      </c>
      <c r="E95" s="137">
        <v>44497.677893518521</v>
      </c>
      <c r="F95" t="b">
        <v>1</v>
      </c>
      <c r="G95" s="135" t="s">
        <v>810</v>
      </c>
      <c r="H95" s="135" t="s">
        <v>1896</v>
      </c>
      <c r="I95" s="135" t="s">
        <v>1895</v>
      </c>
      <c r="J95">
        <v>0</v>
      </c>
      <c r="K95" s="135" t="s">
        <v>214</v>
      </c>
      <c r="L95" t="b">
        <v>1</v>
      </c>
      <c r="M95" t="b">
        <v>0</v>
      </c>
      <c r="N95" t="b">
        <v>0</v>
      </c>
    </row>
    <row r="96" spans="1:14" x14ac:dyDescent="0.2">
      <c r="A96" s="135" t="s">
        <v>157</v>
      </c>
      <c r="B96" t="s">
        <v>706</v>
      </c>
      <c r="C96" t="s">
        <v>1506</v>
      </c>
      <c r="D96">
        <v>496</v>
      </c>
      <c r="E96" s="137">
        <v>44497.677893518521</v>
      </c>
      <c r="F96" t="b">
        <v>1</v>
      </c>
      <c r="G96" s="135" t="s">
        <v>811</v>
      </c>
      <c r="H96" s="135" t="s">
        <v>1896</v>
      </c>
      <c r="I96" s="135" t="s">
        <v>1895</v>
      </c>
      <c r="J96">
        <v>0</v>
      </c>
      <c r="K96" s="135" t="s">
        <v>214</v>
      </c>
      <c r="L96" t="b">
        <v>1</v>
      </c>
      <c r="M96" t="b">
        <v>0</v>
      </c>
      <c r="N96" t="b">
        <v>0</v>
      </c>
    </row>
    <row r="97" spans="1:14" x14ac:dyDescent="0.2">
      <c r="A97" s="135" t="s">
        <v>157</v>
      </c>
      <c r="B97" t="s">
        <v>756</v>
      </c>
      <c r="C97" t="s">
        <v>1506</v>
      </c>
      <c r="D97">
        <v>716.44899999999996</v>
      </c>
      <c r="E97" s="137">
        <v>44497.677905092591</v>
      </c>
      <c r="F97" t="b">
        <v>1</v>
      </c>
      <c r="G97" s="135" t="s">
        <v>812</v>
      </c>
      <c r="H97" s="135" t="s">
        <v>1896</v>
      </c>
      <c r="I97" s="135" t="s">
        <v>1895</v>
      </c>
      <c r="J97">
        <v>0</v>
      </c>
      <c r="K97" s="135" t="s">
        <v>214</v>
      </c>
      <c r="L97" t="b">
        <v>1</v>
      </c>
      <c r="M97" t="b">
        <v>0</v>
      </c>
      <c r="N97" t="b">
        <v>0</v>
      </c>
    </row>
    <row r="98" spans="1:14" x14ac:dyDescent="0.2">
      <c r="A98" s="135" t="s">
        <v>157</v>
      </c>
      <c r="B98" t="s">
        <v>708</v>
      </c>
      <c r="C98" t="s">
        <v>1506</v>
      </c>
      <c r="D98">
        <v>405</v>
      </c>
      <c r="E98" s="137">
        <v>44497.677905092591</v>
      </c>
      <c r="F98" t="b">
        <v>1</v>
      </c>
      <c r="G98" s="135" t="s">
        <v>1509</v>
      </c>
      <c r="H98" s="135" t="s">
        <v>1896</v>
      </c>
      <c r="I98" s="135" t="s">
        <v>1895</v>
      </c>
      <c r="J98">
        <v>0</v>
      </c>
      <c r="K98" s="135" t="s">
        <v>214</v>
      </c>
      <c r="L98" t="b">
        <v>1</v>
      </c>
      <c r="M98" t="b">
        <v>0</v>
      </c>
      <c r="N98" t="b">
        <v>0</v>
      </c>
    </row>
    <row r="99" spans="1:14" x14ac:dyDescent="0.2">
      <c r="A99" s="135" t="s">
        <v>157</v>
      </c>
      <c r="B99" t="s">
        <v>1121</v>
      </c>
      <c r="C99" t="s">
        <v>1506</v>
      </c>
      <c r="D99">
        <v>1880.4670000000001</v>
      </c>
      <c r="E99" s="137">
        <v>44497.677905092591</v>
      </c>
      <c r="F99" t="b">
        <v>1</v>
      </c>
      <c r="G99" s="135" t="s">
        <v>758</v>
      </c>
      <c r="H99" s="135" t="s">
        <v>1896</v>
      </c>
      <c r="I99" s="135" t="s">
        <v>1895</v>
      </c>
      <c r="J99">
        <v>0</v>
      </c>
      <c r="K99" s="135" t="s">
        <v>214</v>
      </c>
      <c r="L99" t="b">
        <v>1</v>
      </c>
      <c r="M99" t="b">
        <v>0</v>
      </c>
      <c r="N99" t="b">
        <v>0</v>
      </c>
    </row>
    <row r="100" spans="1:14" x14ac:dyDescent="0.2">
      <c r="A100" s="135" t="s">
        <v>157</v>
      </c>
      <c r="B100" t="s">
        <v>302</v>
      </c>
      <c r="C100" t="s">
        <v>1506</v>
      </c>
      <c r="D100">
        <v>512.58199999999999</v>
      </c>
      <c r="E100" s="137">
        <v>44497.677916666667</v>
      </c>
      <c r="F100" t="b">
        <v>1</v>
      </c>
      <c r="G100" s="135" t="s">
        <v>710</v>
      </c>
      <c r="H100" s="135" t="s">
        <v>1896</v>
      </c>
      <c r="I100" s="135" t="s">
        <v>1895</v>
      </c>
      <c r="J100">
        <v>0</v>
      </c>
      <c r="K100" s="135" t="s">
        <v>214</v>
      </c>
      <c r="L100" t="b">
        <v>1</v>
      </c>
      <c r="M100" t="b">
        <v>0</v>
      </c>
      <c r="N100" t="b">
        <v>0</v>
      </c>
    </row>
    <row r="101" spans="1:14" x14ac:dyDescent="0.2">
      <c r="A101" s="135" t="s">
        <v>157</v>
      </c>
      <c r="B101" t="s">
        <v>440</v>
      </c>
      <c r="C101" t="s">
        <v>1506</v>
      </c>
      <c r="D101">
        <v>396.81799999999998</v>
      </c>
      <c r="E101" s="137">
        <v>44497.677916666667</v>
      </c>
      <c r="F101" t="b">
        <v>1</v>
      </c>
      <c r="G101" s="135" t="s">
        <v>759</v>
      </c>
      <c r="H101" s="135" t="s">
        <v>1896</v>
      </c>
      <c r="I101" s="135" t="s">
        <v>1895</v>
      </c>
      <c r="J101">
        <v>0</v>
      </c>
      <c r="K101" s="135" t="s">
        <v>214</v>
      </c>
      <c r="L101" t="b">
        <v>1</v>
      </c>
      <c r="M101" t="b">
        <v>0</v>
      </c>
      <c r="N101" t="b">
        <v>0</v>
      </c>
    </row>
    <row r="102" spans="1:14" x14ac:dyDescent="0.2">
      <c r="A102" s="135" t="s">
        <v>157</v>
      </c>
      <c r="B102" t="s">
        <v>441</v>
      </c>
      <c r="C102" t="s">
        <v>1506</v>
      </c>
      <c r="D102">
        <v>760.82799999999997</v>
      </c>
      <c r="E102" s="137">
        <v>44497.677928240744</v>
      </c>
      <c r="F102" t="b">
        <v>1</v>
      </c>
      <c r="G102" s="135" t="s">
        <v>711</v>
      </c>
      <c r="H102" s="135" t="s">
        <v>1896</v>
      </c>
      <c r="I102" s="135" t="s">
        <v>1895</v>
      </c>
      <c r="J102">
        <v>0</v>
      </c>
      <c r="K102" s="135" t="s">
        <v>214</v>
      </c>
      <c r="L102" t="b">
        <v>1</v>
      </c>
      <c r="M102" t="b">
        <v>0</v>
      </c>
      <c r="N102" t="b">
        <v>0</v>
      </c>
    </row>
    <row r="103" spans="1:14" x14ac:dyDescent="0.2">
      <c r="A103" s="135" t="s">
        <v>157</v>
      </c>
      <c r="B103" t="s">
        <v>303</v>
      </c>
      <c r="C103" t="s">
        <v>1506</v>
      </c>
      <c r="D103">
        <v>210.239</v>
      </c>
      <c r="E103" s="137">
        <v>44497.677928240744</v>
      </c>
      <c r="F103" t="b">
        <v>1</v>
      </c>
      <c r="G103" s="135" t="s">
        <v>1510</v>
      </c>
      <c r="H103" s="135" t="s">
        <v>1896</v>
      </c>
      <c r="I103" s="135" t="s">
        <v>1895</v>
      </c>
      <c r="J103">
        <v>0</v>
      </c>
      <c r="K103" s="135" t="s">
        <v>214</v>
      </c>
      <c r="L103" t="b">
        <v>1</v>
      </c>
      <c r="M103" t="b">
        <v>0</v>
      </c>
      <c r="N103" t="b">
        <v>0</v>
      </c>
    </row>
    <row r="104" spans="1:14" x14ac:dyDescent="0.2">
      <c r="A104" s="135" t="s">
        <v>157</v>
      </c>
      <c r="B104" t="s">
        <v>1248</v>
      </c>
      <c r="C104" t="s">
        <v>1506</v>
      </c>
      <c r="D104">
        <v>1340.5319999999999</v>
      </c>
      <c r="E104" s="137">
        <v>44497.677928240744</v>
      </c>
      <c r="F104" t="b">
        <v>1</v>
      </c>
      <c r="G104" s="135" t="s">
        <v>1511</v>
      </c>
      <c r="H104" s="135" t="s">
        <v>1896</v>
      </c>
      <c r="I104" s="135" t="s">
        <v>1895</v>
      </c>
      <c r="J104">
        <v>0</v>
      </c>
      <c r="K104" s="135" t="s">
        <v>214</v>
      </c>
      <c r="L104" t="b">
        <v>1</v>
      </c>
      <c r="M104" t="b">
        <v>0</v>
      </c>
      <c r="N104" t="b">
        <v>0</v>
      </c>
    </row>
    <row r="105" spans="1:14" x14ac:dyDescent="0.2">
      <c r="A105" s="135" t="s">
        <v>157</v>
      </c>
      <c r="B105" t="s">
        <v>304</v>
      </c>
      <c r="C105" t="s">
        <v>1506</v>
      </c>
      <c r="D105">
        <v>269.39</v>
      </c>
      <c r="E105" s="137">
        <v>44497.677939814814</v>
      </c>
      <c r="F105" t="b">
        <v>1</v>
      </c>
      <c r="G105" s="135" t="s">
        <v>815</v>
      </c>
      <c r="H105" s="135" t="s">
        <v>1896</v>
      </c>
      <c r="I105" s="135" t="s">
        <v>1895</v>
      </c>
      <c r="J105">
        <v>0</v>
      </c>
      <c r="K105" s="135" t="s">
        <v>214</v>
      </c>
      <c r="L105" t="b">
        <v>1</v>
      </c>
      <c r="M105" t="b">
        <v>0</v>
      </c>
      <c r="N105" t="b">
        <v>0</v>
      </c>
    </row>
    <row r="106" spans="1:14" x14ac:dyDescent="0.2">
      <c r="A106" s="135" t="s">
        <v>157</v>
      </c>
      <c r="B106" t="s">
        <v>442</v>
      </c>
      <c r="C106" t="s">
        <v>1506</v>
      </c>
      <c r="D106">
        <v>337.09500000000003</v>
      </c>
      <c r="E106" s="137">
        <v>44497.677939814814</v>
      </c>
      <c r="F106" t="b">
        <v>1</v>
      </c>
      <c r="G106" s="135" t="s">
        <v>1512</v>
      </c>
      <c r="H106" s="135" t="s">
        <v>1896</v>
      </c>
      <c r="I106" s="135" t="s">
        <v>1895</v>
      </c>
      <c r="J106">
        <v>0</v>
      </c>
      <c r="K106" s="135" t="s">
        <v>214</v>
      </c>
      <c r="L106" t="b">
        <v>1</v>
      </c>
      <c r="M106" t="b">
        <v>0</v>
      </c>
      <c r="N106" t="b">
        <v>0</v>
      </c>
    </row>
    <row r="107" spans="1:14" x14ac:dyDescent="0.2">
      <c r="A107" s="135" t="s">
        <v>157</v>
      </c>
      <c r="B107" t="s">
        <v>305</v>
      </c>
      <c r="C107" t="s">
        <v>1506</v>
      </c>
      <c r="D107">
        <v>545.45699999999999</v>
      </c>
      <c r="E107" s="137">
        <v>44497.677951388891</v>
      </c>
      <c r="F107" t="b">
        <v>1</v>
      </c>
      <c r="G107" s="135" t="s">
        <v>817</v>
      </c>
      <c r="H107" s="135" t="s">
        <v>1896</v>
      </c>
      <c r="I107" s="135" t="s">
        <v>1895</v>
      </c>
      <c r="J107">
        <v>0</v>
      </c>
      <c r="K107" s="135" t="s">
        <v>214</v>
      </c>
      <c r="L107" t="b">
        <v>1</v>
      </c>
      <c r="M107" t="b">
        <v>0</v>
      </c>
      <c r="N107" t="b">
        <v>0</v>
      </c>
    </row>
    <row r="108" spans="1:14" x14ac:dyDescent="0.2">
      <c r="A108" s="135" t="s">
        <v>157</v>
      </c>
      <c r="B108" t="s">
        <v>813</v>
      </c>
      <c r="C108" t="s">
        <v>1506</v>
      </c>
      <c r="D108">
        <v>188.59</v>
      </c>
      <c r="E108" s="137">
        <v>44497.677951388891</v>
      </c>
      <c r="F108" t="b">
        <v>1</v>
      </c>
      <c r="G108" s="135" t="s">
        <v>1513</v>
      </c>
      <c r="H108" s="135" t="s">
        <v>1896</v>
      </c>
      <c r="I108" s="135" t="s">
        <v>1895</v>
      </c>
      <c r="J108">
        <v>0</v>
      </c>
      <c r="K108" s="135" t="s">
        <v>214</v>
      </c>
      <c r="L108" t="b">
        <v>1</v>
      </c>
      <c r="M108" t="b">
        <v>0</v>
      </c>
      <c r="N108" t="b">
        <v>0</v>
      </c>
    </row>
    <row r="109" spans="1:14" x14ac:dyDescent="0.2">
      <c r="A109" s="135" t="s">
        <v>157</v>
      </c>
      <c r="B109" t="s">
        <v>1279</v>
      </c>
      <c r="C109" t="s">
        <v>1506</v>
      </c>
      <c r="D109">
        <v>15201.6968297329</v>
      </c>
      <c r="E109" s="137">
        <v>44497.677951388891</v>
      </c>
      <c r="F109" t="b">
        <v>1</v>
      </c>
      <c r="G109" s="135" t="s">
        <v>1514</v>
      </c>
      <c r="H109" s="135" t="s">
        <v>1896</v>
      </c>
      <c r="I109" s="135" t="s">
        <v>1895</v>
      </c>
      <c r="J109">
        <v>0</v>
      </c>
      <c r="K109" s="135" t="s">
        <v>214</v>
      </c>
      <c r="L109" t="b">
        <v>1</v>
      </c>
      <c r="M109" t="b">
        <v>0</v>
      </c>
      <c r="N109" t="b">
        <v>0</v>
      </c>
    </row>
    <row r="110" spans="1:14" x14ac:dyDescent="0.2">
      <c r="A110" s="135" t="s">
        <v>157</v>
      </c>
      <c r="B110" t="s">
        <v>814</v>
      </c>
      <c r="C110" t="s">
        <v>1506</v>
      </c>
      <c r="D110">
        <v>3780.6260000000002</v>
      </c>
      <c r="E110" s="137">
        <v>44497.67796296296</v>
      </c>
      <c r="F110" t="b">
        <v>1</v>
      </c>
      <c r="G110" s="135" t="s">
        <v>1515</v>
      </c>
      <c r="H110" s="135" t="s">
        <v>1896</v>
      </c>
      <c r="I110" s="135" t="s">
        <v>1895</v>
      </c>
      <c r="J110">
        <v>0</v>
      </c>
      <c r="K110" s="135" t="s">
        <v>214</v>
      </c>
      <c r="L110" t="b">
        <v>1</v>
      </c>
      <c r="M110" t="b">
        <v>0</v>
      </c>
      <c r="N110" t="b">
        <v>0</v>
      </c>
    </row>
    <row r="111" spans="1:14" x14ac:dyDescent="0.2">
      <c r="A111" s="135" t="s">
        <v>157</v>
      </c>
      <c r="B111" t="s">
        <v>816</v>
      </c>
      <c r="C111" t="s">
        <v>1506</v>
      </c>
      <c r="D111">
        <v>2164.8959601694201</v>
      </c>
      <c r="E111" s="137">
        <v>44497.67796296296</v>
      </c>
      <c r="F111" t="b">
        <v>1</v>
      </c>
      <c r="G111" s="135" t="s">
        <v>712</v>
      </c>
      <c r="H111" s="135" t="s">
        <v>1896</v>
      </c>
      <c r="I111" s="135" t="s">
        <v>1895</v>
      </c>
      <c r="J111">
        <v>0</v>
      </c>
      <c r="K111" s="135" t="s">
        <v>214</v>
      </c>
      <c r="L111" t="b">
        <v>1</v>
      </c>
      <c r="M111" t="b">
        <v>0</v>
      </c>
      <c r="N111" t="b">
        <v>0</v>
      </c>
    </row>
    <row r="112" spans="1:14" x14ac:dyDescent="0.2">
      <c r="A112" s="135" t="s">
        <v>157</v>
      </c>
      <c r="B112" t="s">
        <v>1306</v>
      </c>
      <c r="C112" t="s">
        <v>1506</v>
      </c>
      <c r="D112">
        <v>7890.9853805952398</v>
      </c>
      <c r="E112" s="137">
        <v>44497.67796296296</v>
      </c>
      <c r="F112" t="b">
        <v>1</v>
      </c>
      <c r="G112" s="135" t="s">
        <v>760</v>
      </c>
      <c r="H112" s="135" t="s">
        <v>1896</v>
      </c>
      <c r="I112" s="135" t="s">
        <v>1895</v>
      </c>
      <c r="J112">
        <v>0</v>
      </c>
      <c r="K112" s="135" t="s">
        <v>214</v>
      </c>
      <c r="L112" t="b">
        <v>1</v>
      </c>
      <c r="M112" t="b">
        <v>0</v>
      </c>
      <c r="N112" t="b">
        <v>0</v>
      </c>
    </row>
    <row r="113" spans="1:14" x14ac:dyDescent="0.2">
      <c r="A113" s="135" t="s">
        <v>157</v>
      </c>
      <c r="B113" t="s">
        <v>1421</v>
      </c>
      <c r="C113" t="s">
        <v>1506</v>
      </c>
      <c r="D113">
        <v>1365.1894889682301</v>
      </c>
      <c r="E113" s="137">
        <v>44497.677974537037</v>
      </c>
      <c r="F113" t="b">
        <v>1</v>
      </c>
      <c r="G113" s="135" t="s">
        <v>761</v>
      </c>
      <c r="H113" s="135" t="s">
        <v>1896</v>
      </c>
      <c r="I113" s="135" t="s">
        <v>1895</v>
      </c>
      <c r="J113">
        <v>0</v>
      </c>
      <c r="K113" s="135" t="s">
        <v>214</v>
      </c>
      <c r="L113" t="b">
        <v>1</v>
      </c>
      <c r="M113" t="b">
        <v>0</v>
      </c>
      <c r="N113" t="b">
        <v>0</v>
      </c>
    </row>
    <row r="114" spans="1:14" x14ac:dyDescent="0.2">
      <c r="A114" s="135" t="s">
        <v>157</v>
      </c>
      <c r="B114" t="s">
        <v>818</v>
      </c>
      <c r="C114" t="s">
        <v>1506</v>
      </c>
      <c r="D114">
        <v>16647</v>
      </c>
      <c r="E114" s="137">
        <v>44497.677974537037</v>
      </c>
      <c r="F114" t="b">
        <v>1</v>
      </c>
      <c r="G114" s="135" t="s">
        <v>1516</v>
      </c>
      <c r="H114" s="135" t="s">
        <v>1896</v>
      </c>
      <c r="I114" s="135" t="s">
        <v>1895</v>
      </c>
      <c r="J114">
        <v>0</v>
      </c>
      <c r="K114" s="135" t="s">
        <v>214</v>
      </c>
      <c r="L114" t="b">
        <v>1</v>
      </c>
      <c r="M114" t="b">
        <v>0</v>
      </c>
      <c r="N114" t="b">
        <v>0</v>
      </c>
    </row>
    <row r="115" spans="1:14" x14ac:dyDescent="0.2">
      <c r="A115" s="135" t="s">
        <v>157</v>
      </c>
      <c r="B115" t="s">
        <v>1167</v>
      </c>
      <c r="C115" t="s">
        <v>1506</v>
      </c>
      <c r="D115">
        <v>4248</v>
      </c>
      <c r="E115" s="137">
        <v>44497.677986111114</v>
      </c>
      <c r="F115" t="b">
        <v>1</v>
      </c>
      <c r="G115" s="135" t="s">
        <v>1517</v>
      </c>
      <c r="H115" s="135" t="s">
        <v>1896</v>
      </c>
      <c r="I115" s="135" t="s">
        <v>1895</v>
      </c>
      <c r="J115">
        <v>0</v>
      </c>
      <c r="K115" s="135" t="s">
        <v>214</v>
      </c>
      <c r="L115" t="b">
        <v>1</v>
      </c>
      <c r="M115" t="b">
        <v>0</v>
      </c>
      <c r="N115" t="b">
        <v>0</v>
      </c>
    </row>
    <row r="116" spans="1:14" x14ac:dyDescent="0.2">
      <c r="A116" s="135" t="s">
        <v>157</v>
      </c>
      <c r="B116" t="s">
        <v>819</v>
      </c>
      <c r="C116" t="s">
        <v>1506</v>
      </c>
      <c r="D116">
        <v>2320.998</v>
      </c>
      <c r="E116" s="137">
        <v>44497.677986111114</v>
      </c>
      <c r="F116" t="b">
        <v>1</v>
      </c>
      <c r="G116" s="135" t="s">
        <v>1518</v>
      </c>
      <c r="H116" s="135" t="s">
        <v>1896</v>
      </c>
      <c r="I116" s="135" t="s">
        <v>1895</v>
      </c>
      <c r="J116">
        <v>0</v>
      </c>
      <c r="K116" s="135" t="s">
        <v>214</v>
      </c>
      <c r="L116" t="b">
        <v>1</v>
      </c>
      <c r="M116" t="b">
        <v>0</v>
      </c>
      <c r="N116" t="b">
        <v>0</v>
      </c>
    </row>
    <row r="117" spans="1:14" x14ac:dyDescent="0.2">
      <c r="A117" s="135" t="s">
        <v>157</v>
      </c>
      <c r="B117" t="s">
        <v>1190</v>
      </c>
      <c r="C117" t="s">
        <v>1506</v>
      </c>
      <c r="D117">
        <v>8655</v>
      </c>
      <c r="E117" s="137">
        <v>44497.677986111114</v>
      </c>
      <c r="F117" t="b">
        <v>1</v>
      </c>
      <c r="G117" s="135" t="s">
        <v>1519</v>
      </c>
      <c r="H117" s="135" t="s">
        <v>1896</v>
      </c>
      <c r="I117" s="135" t="s">
        <v>1895</v>
      </c>
      <c r="J117">
        <v>0</v>
      </c>
      <c r="K117" s="135" t="s">
        <v>214</v>
      </c>
      <c r="L117" t="b">
        <v>1</v>
      </c>
      <c r="M117" t="b">
        <v>0</v>
      </c>
      <c r="N117" t="b">
        <v>0</v>
      </c>
    </row>
    <row r="118" spans="1:14" x14ac:dyDescent="0.2">
      <c r="A118" s="135" t="s">
        <v>157</v>
      </c>
      <c r="B118" t="s">
        <v>820</v>
      </c>
      <c r="C118" t="s">
        <v>1506</v>
      </c>
      <c r="D118">
        <v>1423.002</v>
      </c>
      <c r="E118" s="137">
        <v>44497.677997685183</v>
      </c>
      <c r="F118" t="b">
        <v>1</v>
      </c>
      <c r="G118" s="135" t="s">
        <v>1520</v>
      </c>
      <c r="H118" s="135" t="s">
        <v>1896</v>
      </c>
      <c r="I118" s="135" t="s">
        <v>1895</v>
      </c>
      <c r="J118">
        <v>0</v>
      </c>
      <c r="K118" s="135" t="s">
        <v>214</v>
      </c>
      <c r="L118" t="b">
        <v>1</v>
      </c>
      <c r="M118" t="b">
        <v>0</v>
      </c>
      <c r="N118" t="b">
        <v>0</v>
      </c>
    </row>
    <row r="119" spans="1:14" x14ac:dyDescent="0.2">
      <c r="A119" s="135" t="s">
        <v>157</v>
      </c>
      <c r="B119" t="s">
        <v>1028</v>
      </c>
      <c r="C119" t="s">
        <v>1506</v>
      </c>
      <c r="D119">
        <v>1347.55805888944</v>
      </c>
      <c r="E119" s="137">
        <v>44497.677997685183</v>
      </c>
      <c r="F119" t="b">
        <v>1</v>
      </c>
      <c r="G119" s="135" t="s">
        <v>822</v>
      </c>
      <c r="H119" s="135" t="s">
        <v>1896</v>
      </c>
      <c r="I119" s="135" t="s">
        <v>1895</v>
      </c>
      <c r="J119">
        <v>0</v>
      </c>
      <c r="K119" s="135" t="s">
        <v>214</v>
      </c>
      <c r="L119" t="b">
        <v>1</v>
      </c>
      <c r="M119" t="b">
        <v>0</v>
      </c>
      <c r="N119" t="b">
        <v>0</v>
      </c>
    </row>
    <row r="120" spans="1:14" x14ac:dyDescent="0.2">
      <c r="A120" s="135" t="s">
        <v>157</v>
      </c>
      <c r="B120" t="s">
        <v>1293</v>
      </c>
      <c r="C120" t="s">
        <v>1506</v>
      </c>
      <c r="D120">
        <v>367.81799999999998</v>
      </c>
      <c r="E120" s="137">
        <v>44497.677997685183</v>
      </c>
      <c r="F120" t="b">
        <v>1</v>
      </c>
      <c r="G120" s="135" t="s">
        <v>1521</v>
      </c>
      <c r="H120" s="135" t="s">
        <v>1896</v>
      </c>
      <c r="I120" s="135" t="s">
        <v>1895</v>
      </c>
      <c r="J120">
        <v>0</v>
      </c>
      <c r="K120" s="135" t="s">
        <v>214</v>
      </c>
      <c r="L120" t="b">
        <v>1</v>
      </c>
      <c r="M120" t="b">
        <v>0</v>
      </c>
      <c r="N120" t="b">
        <v>0</v>
      </c>
    </row>
    <row r="121" spans="1:14" x14ac:dyDescent="0.2">
      <c r="A121" s="135" t="s">
        <v>157</v>
      </c>
      <c r="B121" t="s">
        <v>1328</v>
      </c>
      <c r="C121" t="s">
        <v>1506</v>
      </c>
      <c r="D121">
        <v>157.95768584181101</v>
      </c>
      <c r="E121" s="137">
        <v>44497.67800925926</v>
      </c>
      <c r="F121" t="b">
        <v>1</v>
      </c>
      <c r="G121" s="135" t="s">
        <v>824</v>
      </c>
      <c r="H121" s="135" t="s">
        <v>1896</v>
      </c>
      <c r="I121" s="135" t="s">
        <v>1895</v>
      </c>
      <c r="J121">
        <v>0</v>
      </c>
      <c r="K121" s="135" t="s">
        <v>214</v>
      </c>
      <c r="L121" t="b">
        <v>1</v>
      </c>
      <c r="M121" t="b">
        <v>0</v>
      </c>
      <c r="N121" t="b">
        <v>0</v>
      </c>
    </row>
    <row r="122" spans="1:14" x14ac:dyDescent="0.2">
      <c r="A122" s="135" t="s">
        <v>157</v>
      </c>
      <c r="B122" t="s">
        <v>821</v>
      </c>
      <c r="C122" t="s">
        <v>1506</v>
      </c>
      <c r="D122">
        <v>574.98090787488195</v>
      </c>
      <c r="E122" s="137">
        <v>44497.67800925926</v>
      </c>
      <c r="F122" t="b">
        <v>1</v>
      </c>
      <c r="G122" s="135" t="s">
        <v>826</v>
      </c>
      <c r="H122" s="135" t="s">
        <v>1896</v>
      </c>
      <c r="I122" s="135" t="s">
        <v>1895</v>
      </c>
      <c r="J122">
        <v>0</v>
      </c>
      <c r="K122" s="135" t="s">
        <v>214</v>
      </c>
      <c r="L122" t="b">
        <v>1</v>
      </c>
      <c r="M122" t="b">
        <v>0</v>
      </c>
      <c r="N122" t="b">
        <v>0</v>
      </c>
    </row>
    <row r="123" spans="1:14" x14ac:dyDescent="0.2">
      <c r="A123" s="135" t="s">
        <v>157</v>
      </c>
      <c r="B123" t="s">
        <v>1096</v>
      </c>
      <c r="C123" t="s">
        <v>1506</v>
      </c>
      <c r="D123">
        <v>246.801465172744</v>
      </c>
      <c r="E123" s="137">
        <v>44497.678020833337</v>
      </c>
      <c r="F123" t="b">
        <v>1</v>
      </c>
      <c r="G123" s="135" t="s">
        <v>1886</v>
      </c>
      <c r="H123" s="135" t="s">
        <v>1896</v>
      </c>
      <c r="I123" s="135" t="s">
        <v>1895</v>
      </c>
      <c r="J123">
        <v>0</v>
      </c>
      <c r="K123" s="135" t="s">
        <v>214</v>
      </c>
      <c r="L123" t="b">
        <v>1</v>
      </c>
      <c r="M123" t="b">
        <v>0</v>
      </c>
      <c r="N123" t="b">
        <v>0</v>
      </c>
    </row>
    <row r="124" spans="1:14" x14ac:dyDescent="0.2">
      <c r="A124" s="135" t="s">
        <v>157</v>
      </c>
      <c r="B124" t="s">
        <v>823</v>
      </c>
      <c r="C124" t="s">
        <v>1506</v>
      </c>
      <c r="D124">
        <v>760.18700000000001</v>
      </c>
      <c r="E124" s="137">
        <v>44497.678020833337</v>
      </c>
      <c r="F124" t="b">
        <v>1</v>
      </c>
      <c r="G124" s="135" t="s">
        <v>829</v>
      </c>
      <c r="H124" s="135" t="s">
        <v>1896</v>
      </c>
      <c r="I124" s="135" t="s">
        <v>1895</v>
      </c>
      <c r="J124">
        <v>0</v>
      </c>
      <c r="K124" s="135" t="s">
        <v>214</v>
      </c>
      <c r="L124" t="b">
        <v>1</v>
      </c>
      <c r="M124" t="b">
        <v>0</v>
      </c>
      <c r="N124" t="b">
        <v>0</v>
      </c>
    </row>
    <row r="125" spans="1:14" x14ac:dyDescent="0.2">
      <c r="A125" s="135" t="s">
        <v>157</v>
      </c>
      <c r="B125" t="s">
        <v>1012</v>
      </c>
      <c r="C125" t="s">
        <v>1506</v>
      </c>
      <c r="D125">
        <v>367.81799999999998</v>
      </c>
      <c r="E125" s="137">
        <v>44497.678020833337</v>
      </c>
      <c r="F125" t="b">
        <v>1</v>
      </c>
      <c r="G125" s="135" t="s">
        <v>831</v>
      </c>
      <c r="H125" s="135" t="s">
        <v>1896</v>
      </c>
      <c r="I125" s="135" t="s">
        <v>1895</v>
      </c>
      <c r="J125">
        <v>0</v>
      </c>
      <c r="K125" s="135" t="s">
        <v>214</v>
      </c>
      <c r="L125" t="b">
        <v>1</v>
      </c>
      <c r="M125" t="b">
        <v>0</v>
      </c>
      <c r="N125" t="b">
        <v>0</v>
      </c>
    </row>
    <row r="126" spans="1:14" x14ac:dyDescent="0.2">
      <c r="A126" s="135" t="s">
        <v>157</v>
      </c>
      <c r="B126" t="s">
        <v>825</v>
      </c>
      <c r="C126" t="s">
        <v>1506</v>
      </c>
      <c r="D126">
        <v>84.643000000000001</v>
      </c>
      <c r="E126" s="137">
        <v>44497.678032407406</v>
      </c>
      <c r="F126" t="b">
        <v>1</v>
      </c>
      <c r="G126" s="135" t="s">
        <v>833</v>
      </c>
      <c r="H126" s="135" t="s">
        <v>1896</v>
      </c>
      <c r="I126" s="135" t="s">
        <v>1895</v>
      </c>
      <c r="J126">
        <v>0</v>
      </c>
      <c r="K126" s="135" t="s">
        <v>214</v>
      </c>
      <c r="L126" t="b">
        <v>1</v>
      </c>
      <c r="M126" t="b">
        <v>0</v>
      </c>
      <c r="N126" t="b">
        <v>0</v>
      </c>
    </row>
    <row r="127" spans="1:14" x14ac:dyDescent="0.2">
      <c r="A127" s="135" t="s">
        <v>157</v>
      </c>
      <c r="B127" t="s">
        <v>1418</v>
      </c>
      <c r="C127" t="s">
        <v>1506</v>
      </c>
      <c r="D127">
        <v>275.12700000000001</v>
      </c>
      <c r="E127" s="137">
        <v>44497.678032407406</v>
      </c>
      <c r="F127" t="b">
        <v>1</v>
      </c>
      <c r="G127" s="135" t="s">
        <v>835</v>
      </c>
      <c r="H127" s="135" t="s">
        <v>1896</v>
      </c>
      <c r="I127" s="135" t="s">
        <v>1895</v>
      </c>
      <c r="J127">
        <v>0</v>
      </c>
      <c r="K127" s="135" t="s">
        <v>214</v>
      </c>
      <c r="L127" t="b">
        <v>1</v>
      </c>
      <c r="M127" t="b">
        <v>0</v>
      </c>
      <c r="N127" t="b">
        <v>0</v>
      </c>
    </row>
    <row r="128" spans="1:14" x14ac:dyDescent="0.2">
      <c r="A128" s="135" t="s">
        <v>157</v>
      </c>
      <c r="B128" t="s">
        <v>827</v>
      </c>
      <c r="C128" t="s">
        <v>1506</v>
      </c>
      <c r="D128">
        <v>32.598999999999997</v>
      </c>
      <c r="E128" s="137">
        <v>44497.678043981483</v>
      </c>
      <c r="F128" t="b">
        <v>1</v>
      </c>
      <c r="G128" s="135" t="s">
        <v>1522</v>
      </c>
      <c r="H128" s="135" t="s">
        <v>1896</v>
      </c>
      <c r="I128" s="135" t="s">
        <v>1895</v>
      </c>
      <c r="J128">
        <v>0</v>
      </c>
      <c r="K128" s="135" t="s">
        <v>214</v>
      </c>
      <c r="L128" t="b">
        <v>1</v>
      </c>
      <c r="M128" t="b">
        <v>0</v>
      </c>
      <c r="N128" t="b">
        <v>0</v>
      </c>
    </row>
    <row r="129" spans="1:14" x14ac:dyDescent="0.2">
      <c r="A129" s="135" t="s">
        <v>157</v>
      </c>
      <c r="B129" t="s">
        <v>1441</v>
      </c>
      <c r="C129" t="s">
        <v>1506</v>
      </c>
      <c r="D129">
        <v>220.249</v>
      </c>
      <c r="E129" s="137">
        <v>44497.678043981483</v>
      </c>
      <c r="F129" t="b">
        <v>1</v>
      </c>
      <c r="G129" s="135" t="s">
        <v>837</v>
      </c>
      <c r="H129" s="135" t="s">
        <v>1896</v>
      </c>
      <c r="I129" s="135" t="s">
        <v>1895</v>
      </c>
      <c r="J129">
        <v>0</v>
      </c>
      <c r="K129" s="135" t="s">
        <v>214</v>
      </c>
      <c r="L129" t="b">
        <v>1</v>
      </c>
      <c r="M129" t="b">
        <v>0</v>
      </c>
      <c r="N129" t="b">
        <v>0</v>
      </c>
    </row>
    <row r="130" spans="1:14" x14ac:dyDescent="0.2">
      <c r="A130" s="135" t="s">
        <v>157</v>
      </c>
      <c r="B130" t="s">
        <v>828</v>
      </c>
      <c r="C130" t="s">
        <v>1506</v>
      </c>
      <c r="D130">
        <v>124.625</v>
      </c>
      <c r="E130" s="137">
        <v>44497.678043981483</v>
      </c>
      <c r="F130" t="b">
        <v>1</v>
      </c>
      <c r="G130" s="135" t="s">
        <v>839</v>
      </c>
      <c r="H130" s="135" t="s">
        <v>1896</v>
      </c>
      <c r="I130" s="135" t="s">
        <v>1895</v>
      </c>
      <c r="J130">
        <v>0</v>
      </c>
      <c r="K130" s="135" t="s">
        <v>214</v>
      </c>
      <c r="L130" t="b">
        <v>1</v>
      </c>
      <c r="M130" t="b">
        <v>0</v>
      </c>
      <c r="N130" t="b">
        <v>0</v>
      </c>
    </row>
    <row r="131" spans="1:14" x14ac:dyDescent="0.2">
      <c r="A131" s="135" t="s">
        <v>157</v>
      </c>
      <c r="B131" t="s">
        <v>830</v>
      </c>
      <c r="C131" t="s">
        <v>1506</v>
      </c>
      <c r="D131">
        <v>24.92</v>
      </c>
      <c r="E131" s="137">
        <v>44497.678055555552</v>
      </c>
      <c r="F131" t="b">
        <v>1</v>
      </c>
      <c r="G131" s="135" t="s">
        <v>841</v>
      </c>
      <c r="H131" s="135" t="s">
        <v>1896</v>
      </c>
      <c r="I131" s="135" t="s">
        <v>1895</v>
      </c>
      <c r="J131">
        <v>0</v>
      </c>
      <c r="K131" s="135" t="s">
        <v>214</v>
      </c>
      <c r="L131" t="b">
        <v>1</v>
      </c>
      <c r="M131" t="b">
        <v>0</v>
      </c>
      <c r="N131" t="b">
        <v>0</v>
      </c>
    </row>
    <row r="132" spans="1:14" x14ac:dyDescent="0.2">
      <c r="A132" s="135" t="s">
        <v>157</v>
      </c>
      <c r="B132" t="s">
        <v>832</v>
      </c>
      <c r="C132" t="s">
        <v>1506</v>
      </c>
      <c r="D132">
        <v>59.753999999999998</v>
      </c>
      <c r="E132" s="137">
        <v>44497.678055555552</v>
      </c>
      <c r="F132" t="b">
        <v>1</v>
      </c>
      <c r="G132" s="135" t="s">
        <v>843</v>
      </c>
      <c r="H132" s="135" t="s">
        <v>1896</v>
      </c>
      <c r="I132" s="135" t="s">
        <v>1895</v>
      </c>
      <c r="J132">
        <v>0</v>
      </c>
      <c r="K132" s="135" t="s">
        <v>214</v>
      </c>
      <c r="L132" t="b">
        <v>1</v>
      </c>
      <c r="M132" t="b">
        <v>0</v>
      </c>
      <c r="N132" t="b">
        <v>0</v>
      </c>
    </row>
    <row r="133" spans="1:14" x14ac:dyDescent="0.2">
      <c r="A133" s="135" t="s">
        <v>157</v>
      </c>
      <c r="B133" t="s">
        <v>834</v>
      </c>
      <c r="C133" t="s">
        <v>1506</v>
      </c>
      <c r="D133">
        <v>10.95</v>
      </c>
      <c r="E133" s="137">
        <v>44497.678067129629</v>
      </c>
      <c r="F133" t="b">
        <v>1</v>
      </c>
      <c r="G133" s="135" t="s">
        <v>1523</v>
      </c>
      <c r="H133" s="135" t="s">
        <v>1896</v>
      </c>
      <c r="I133" s="135" t="s">
        <v>1895</v>
      </c>
      <c r="J133">
        <v>0</v>
      </c>
      <c r="K133" s="135" t="s">
        <v>214</v>
      </c>
      <c r="L133" t="b">
        <v>1</v>
      </c>
      <c r="M133" t="b">
        <v>0</v>
      </c>
      <c r="N133" t="b">
        <v>0</v>
      </c>
    </row>
    <row r="134" spans="1:14" x14ac:dyDescent="0.2">
      <c r="A134" s="135" t="s">
        <v>157</v>
      </c>
      <c r="B134" t="s">
        <v>1053</v>
      </c>
      <c r="C134" t="s">
        <v>1506</v>
      </c>
      <c r="D134">
        <v>2674.027</v>
      </c>
      <c r="E134" s="137">
        <v>44497.678067129629</v>
      </c>
      <c r="F134" t="b">
        <v>1</v>
      </c>
      <c r="G134" s="135" t="s">
        <v>845</v>
      </c>
      <c r="H134" s="135" t="s">
        <v>1896</v>
      </c>
      <c r="I134" s="135" t="s">
        <v>1895</v>
      </c>
      <c r="J134">
        <v>0</v>
      </c>
      <c r="K134" s="135" t="s">
        <v>214</v>
      </c>
      <c r="L134" t="b">
        <v>1</v>
      </c>
      <c r="M134" t="b">
        <v>0</v>
      </c>
      <c r="N134" t="b">
        <v>0</v>
      </c>
    </row>
    <row r="135" spans="1:14" x14ac:dyDescent="0.2">
      <c r="A135" s="135" t="s">
        <v>157</v>
      </c>
      <c r="B135" t="s">
        <v>836</v>
      </c>
      <c r="C135" t="s">
        <v>1506</v>
      </c>
      <c r="D135">
        <v>0</v>
      </c>
      <c r="E135" s="137">
        <v>44497.678067129629</v>
      </c>
      <c r="F135" t="b">
        <v>1</v>
      </c>
      <c r="G135" s="135" t="s">
        <v>847</v>
      </c>
      <c r="H135" s="135" t="s">
        <v>1896</v>
      </c>
      <c r="I135" s="135" t="s">
        <v>1895</v>
      </c>
      <c r="J135">
        <v>0</v>
      </c>
      <c r="K135" s="135" t="s">
        <v>214</v>
      </c>
      <c r="L135" t="b">
        <v>1</v>
      </c>
      <c r="M135" t="b">
        <v>0</v>
      </c>
      <c r="N135" t="b">
        <v>0</v>
      </c>
    </row>
    <row r="136" spans="1:14" x14ac:dyDescent="0.2">
      <c r="A136" s="135" t="s">
        <v>157</v>
      </c>
      <c r="B136" t="s">
        <v>838</v>
      </c>
      <c r="C136" t="s">
        <v>1506</v>
      </c>
      <c r="D136">
        <v>429.32600000000002</v>
      </c>
      <c r="E136" s="137">
        <v>44497.678078703706</v>
      </c>
      <c r="F136" t="b">
        <v>1</v>
      </c>
      <c r="G136" s="135" t="s">
        <v>849</v>
      </c>
      <c r="H136" s="135" t="s">
        <v>1896</v>
      </c>
      <c r="I136" s="135" t="s">
        <v>1895</v>
      </c>
      <c r="J136">
        <v>0</v>
      </c>
      <c r="K136" s="135" t="s">
        <v>214</v>
      </c>
      <c r="L136" t="b">
        <v>1</v>
      </c>
      <c r="M136" t="b">
        <v>0</v>
      </c>
      <c r="N136" t="b">
        <v>0</v>
      </c>
    </row>
    <row r="137" spans="1:14" x14ac:dyDescent="0.2">
      <c r="A137" s="135" t="s">
        <v>157</v>
      </c>
      <c r="B137" t="s">
        <v>840</v>
      </c>
      <c r="C137" t="s">
        <v>1506</v>
      </c>
      <c r="D137">
        <v>456.50099999999998</v>
      </c>
      <c r="E137" s="137">
        <v>44497.678078703706</v>
      </c>
      <c r="F137" t="b">
        <v>1</v>
      </c>
      <c r="G137" s="135" t="s">
        <v>851</v>
      </c>
      <c r="H137" s="135" t="s">
        <v>1896</v>
      </c>
      <c r="I137" s="135" t="s">
        <v>1895</v>
      </c>
      <c r="J137">
        <v>0</v>
      </c>
      <c r="K137" s="135" t="s">
        <v>214</v>
      </c>
      <c r="L137" t="b">
        <v>1</v>
      </c>
      <c r="M137" t="b">
        <v>0</v>
      </c>
      <c r="N137" t="b">
        <v>0</v>
      </c>
    </row>
    <row r="138" spans="1:14" x14ac:dyDescent="0.2">
      <c r="A138" s="135" t="s">
        <v>157</v>
      </c>
      <c r="B138" t="s">
        <v>842</v>
      </c>
      <c r="C138" t="s">
        <v>1506</v>
      </c>
      <c r="D138">
        <v>1788.2</v>
      </c>
      <c r="E138" s="137">
        <v>44497.678090277775</v>
      </c>
      <c r="F138" t="b">
        <v>1</v>
      </c>
      <c r="G138" s="135" t="s">
        <v>1524</v>
      </c>
      <c r="H138" s="135" t="s">
        <v>1896</v>
      </c>
      <c r="I138" s="135" t="s">
        <v>1895</v>
      </c>
      <c r="J138">
        <v>0</v>
      </c>
      <c r="K138" s="135" t="s">
        <v>214</v>
      </c>
      <c r="L138" t="b">
        <v>1</v>
      </c>
      <c r="M138" t="b">
        <v>0</v>
      </c>
      <c r="N138" t="b">
        <v>0</v>
      </c>
    </row>
    <row r="139" spans="1:14" x14ac:dyDescent="0.2">
      <c r="A139" s="135" t="s">
        <v>157</v>
      </c>
      <c r="B139" t="s">
        <v>1266</v>
      </c>
      <c r="C139" t="s">
        <v>1506</v>
      </c>
      <c r="D139">
        <v>231.1</v>
      </c>
      <c r="E139" s="137">
        <v>44497.678090277775</v>
      </c>
      <c r="F139" t="b">
        <v>1</v>
      </c>
      <c r="G139" s="135" t="s">
        <v>1525</v>
      </c>
      <c r="H139" s="135" t="s">
        <v>1896</v>
      </c>
      <c r="I139" s="135" t="s">
        <v>1895</v>
      </c>
      <c r="J139">
        <v>0</v>
      </c>
      <c r="K139" s="135" t="s">
        <v>214</v>
      </c>
      <c r="L139" t="b">
        <v>1</v>
      </c>
      <c r="M139" t="b">
        <v>0</v>
      </c>
      <c r="N139" t="b">
        <v>0</v>
      </c>
    </row>
    <row r="140" spans="1:14" x14ac:dyDescent="0.2">
      <c r="A140" s="135" t="s">
        <v>157</v>
      </c>
      <c r="B140" t="s">
        <v>844</v>
      </c>
      <c r="C140" t="s">
        <v>1506</v>
      </c>
      <c r="D140">
        <v>0</v>
      </c>
      <c r="E140" s="137">
        <v>44497.678090277775</v>
      </c>
      <c r="F140" t="b">
        <v>1</v>
      </c>
      <c r="G140" s="135" t="s">
        <v>853</v>
      </c>
      <c r="H140" s="135" t="s">
        <v>1896</v>
      </c>
      <c r="I140" s="135" t="s">
        <v>1895</v>
      </c>
      <c r="J140">
        <v>0</v>
      </c>
      <c r="K140" s="135" t="s">
        <v>214</v>
      </c>
      <c r="L140" t="b">
        <v>1</v>
      </c>
      <c r="M140" t="b">
        <v>0</v>
      </c>
      <c r="N140" t="b">
        <v>0</v>
      </c>
    </row>
    <row r="141" spans="1:14" x14ac:dyDescent="0.2">
      <c r="A141" s="135" t="s">
        <v>157</v>
      </c>
      <c r="B141" t="s">
        <v>846</v>
      </c>
      <c r="C141" t="s">
        <v>1506</v>
      </c>
      <c r="D141">
        <v>34.326000000000001</v>
      </c>
      <c r="E141" s="137">
        <v>44497.678101851852</v>
      </c>
      <c r="F141" t="b">
        <v>1</v>
      </c>
      <c r="G141" s="135" t="s">
        <v>1526</v>
      </c>
      <c r="H141" s="135" t="s">
        <v>1896</v>
      </c>
      <c r="I141" s="135" t="s">
        <v>1895</v>
      </c>
      <c r="J141">
        <v>0</v>
      </c>
      <c r="K141" s="135" t="s">
        <v>214</v>
      </c>
      <c r="L141" t="b">
        <v>1</v>
      </c>
      <c r="M141" t="b">
        <v>0</v>
      </c>
      <c r="N141" t="b">
        <v>0</v>
      </c>
    </row>
    <row r="142" spans="1:14" x14ac:dyDescent="0.2">
      <c r="A142" s="135" t="s">
        <v>157</v>
      </c>
      <c r="B142" t="s">
        <v>848</v>
      </c>
      <c r="C142" t="s">
        <v>1506</v>
      </c>
      <c r="D142">
        <v>75.573999999999998</v>
      </c>
      <c r="E142" s="137">
        <v>44497.678101851852</v>
      </c>
      <c r="F142" t="b">
        <v>1</v>
      </c>
      <c r="G142" s="135" t="s">
        <v>855</v>
      </c>
      <c r="H142" s="135" t="s">
        <v>1896</v>
      </c>
      <c r="I142" s="135" t="s">
        <v>1895</v>
      </c>
      <c r="J142">
        <v>0</v>
      </c>
      <c r="K142" s="135" t="s">
        <v>214</v>
      </c>
      <c r="L142" t="b">
        <v>1</v>
      </c>
      <c r="M142" t="b">
        <v>0</v>
      </c>
      <c r="N142" t="b">
        <v>0</v>
      </c>
    </row>
    <row r="143" spans="1:14" x14ac:dyDescent="0.2">
      <c r="A143" s="135" t="s">
        <v>157</v>
      </c>
      <c r="B143" t="s">
        <v>850</v>
      </c>
      <c r="C143" t="s">
        <v>1506</v>
      </c>
      <c r="D143">
        <v>121.2</v>
      </c>
      <c r="E143" s="137">
        <v>44497.678101851852</v>
      </c>
      <c r="F143" t="b">
        <v>1</v>
      </c>
      <c r="G143" s="135" t="s">
        <v>1527</v>
      </c>
      <c r="H143" s="135" t="s">
        <v>1896</v>
      </c>
      <c r="I143" s="135" t="s">
        <v>1895</v>
      </c>
      <c r="J143">
        <v>0</v>
      </c>
      <c r="K143" s="135" t="s">
        <v>214</v>
      </c>
      <c r="L143" t="b">
        <v>1</v>
      </c>
      <c r="M143" t="b">
        <v>0</v>
      </c>
      <c r="N143" t="b">
        <v>0</v>
      </c>
    </row>
    <row r="144" spans="1:14" x14ac:dyDescent="0.2">
      <c r="A144" s="135" t="s">
        <v>157</v>
      </c>
      <c r="B144" t="s">
        <v>1234</v>
      </c>
      <c r="C144" t="s">
        <v>1506</v>
      </c>
      <c r="D144">
        <v>3261.3980588894401</v>
      </c>
      <c r="E144" s="137">
        <v>44497.678113425929</v>
      </c>
      <c r="F144" t="b">
        <v>1</v>
      </c>
      <c r="G144" s="135" t="s">
        <v>1528</v>
      </c>
      <c r="H144" s="135" t="s">
        <v>1896</v>
      </c>
      <c r="I144" s="135" t="s">
        <v>1895</v>
      </c>
      <c r="J144">
        <v>0</v>
      </c>
      <c r="K144" s="135" t="s">
        <v>214</v>
      </c>
      <c r="L144" t="b">
        <v>1</v>
      </c>
      <c r="M144" t="b">
        <v>0</v>
      </c>
      <c r="N144" t="b">
        <v>0</v>
      </c>
    </row>
    <row r="145" spans="1:14" x14ac:dyDescent="0.2">
      <c r="A145" s="135" t="s">
        <v>157</v>
      </c>
      <c r="B145" t="s">
        <v>852</v>
      </c>
      <c r="C145" t="s">
        <v>1506</v>
      </c>
      <c r="D145">
        <v>0</v>
      </c>
      <c r="E145" s="137">
        <v>44497.678113425929</v>
      </c>
      <c r="F145" t="b">
        <v>1</v>
      </c>
      <c r="G145" s="135" t="s">
        <v>1529</v>
      </c>
      <c r="H145" s="135" t="s">
        <v>1896</v>
      </c>
      <c r="I145" s="135" t="s">
        <v>1895</v>
      </c>
      <c r="J145">
        <v>0</v>
      </c>
      <c r="K145" s="135" t="s">
        <v>214</v>
      </c>
      <c r="L145" t="b">
        <v>1</v>
      </c>
      <c r="M145" t="b">
        <v>0</v>
      </c>
      <c r="N145" t="b">
        <v>0</v>
      </c>
    </row>
    <row r="146" spans="1:14" x14ac:dyDescent="0.2">
      <c r="A146" s="135" t="s">
        <v>157</v>
      </c>
      <c r="B146" t="s">
        <v>854</v>
      </c>
      <c r="C146" t="s">
        <v>1506</v>
      </c>
      <c r="D146">
        <v>502.64068584181098</v>
      </c>
      <c r="E146" s="137">
        <v>44497.678124999999</v>
      </c>
      <c r="F146" t="b">
        <v>1</v>
      </c>
      <c r="G146" s="135" t="s">
        <v>857</v>
      </c>
      <c r="H146" s="135" t="s">
        <v>1896</v>
      </c>
      <c r="I146" s="135" t="s">
        <v>1895</v>
      </c>
      <c r="J146">
        <v>0</v>
      </c>
      <c r="K146" s="135" t="s">
        <v>214</v>
      </c>
      <c r="L146" t="b">
        <v>1</v>
      </c>
      <c r="M146" t="b">
        <v>0</v>
      </c>
      <c r="N146" t="b">
        <v>0</v>
      </c>
    </row>
    <row r="147" spans="1:14" x14ac:dyDescent="0.2">
      <c r="A147" s="135" t="s">
        <v>157</v>
      </c>
      <c r="B147" t="s">
        <v>1108</v>
      </c>
      <c r="C147" t="s">
        <v>1506</v>
      </c>
      <c r="D147">
        <v>756.35490787488095</v>
      </c>
      <c r="E147" s="137">
        <v>44497.678124999999</v>
      </c>
      <c r="F147" t="b">
        <v>1</v>
      </c>
      <c r="G147" s="135" t="s">
        <v>859</v>
      </c>
      <c r="H147" s="135" t="s">
        <v>1896</v>
      </c>
      <c r="I147" s="135" t="s">
        <v>1895</v>
      </c>
      <c r="J147">
        <v>0</v>
      </c>
      <c r="K147" s="135" t="s">
        <v>214</v>
      </c>
      <c r="L147" t="b">
        <v>1</v>
      </c>
      <c r="M147" t="b">
        <v>0</v>
      </c>
      <c r="N147" t="b">
        <v>0</v>
      </c>
    </row>
    <row r="148" spans="1:14" x14ac:dyDescent="0.2">
      <c r="A148" s="135" t="s">
        <v>157</v>
      </c>
      <c r="B148" t="s">
        <v>1397</v>
      </c>
      <c r="C148" t="s">
        <v>1506</v>
      </c>
      <c r="D148">
        <v>2002.40246517274</v>
      </c>
      <c r="E148" s="137">
        <v>44497.678136574075</v>
      </c>
      <c r="F148" t="b">
        <v>1</v>
      </c>
      <c r="G148" s="135" t="s">
        <v>861</v>
      </c>
      <c r="H148" s="135" t="s">
        <v>1896</v>
      </c>
      <c r="I148" s="135" t="s">
        <v>1895</v>
      </c>
      <c r="J148">
        <v>0</v>
      </c>
      <c r="K148" s="135" t="s">
        <v>214</v>
      </c>
      <c r="L148" t="b">
        <v>1</v>
      </c>
      <c r="M148" t="b">
        <v>0</v>
      </c>
      <c r="N148" t="b">
        <v>0</v>
      </c>
    </row>
    <row r="149" spans="1:14" x14ac:dyDescent="0.2">
      <c r="A149" s="135" t="s">
        <v>157</v>
      </c>
      <c r="B149" t="s">
        <v>856</v>
      </c>
      <c r="C149" t="s">
        <v>1506</v>
      </c>
      <c r="D149">
        <v>3550.194</v>
      </c>
      <c r="E149" s="137">
        <v>44497.678136574075</v>
      </c>
      <c r="F149" t="b">
        <v>1</v>
      </c>
      <c r="G149" s="135" t="s">
        <v>1530</v>
      </c>
      <c r="H149" s="135" t="s">
        <v>1896</v>
      </c>
      <c r="I149" s="135" t="s">
        <v>1895</v>
      </c>
      <c r="J149">
        <v>0</v>
      </c>
      <c r="K149" s="135" t="s">
        <v>214</v>
      </c>
      <c r="L149" t="b">
        <v>1</v>
      </c>
      <c r="M149" t="b">
        <v>0</v>
      </c>
      <c r="N149" t="b">
        <v>0</v>
      </c>
    </row>
    <row r="150" spans="1:14" x14ac:dyDescent="0.2">
      <c r="A150" s="135" t="s">
        <v>157</v>
      </c>
      <c r="B150" t="s">
        <v>1270</v>
      </c>
      <c r="C150" t="s">
        <v>1506</v>
      </c>
      <c r="D150">
        <v>0</v>
      </c>
      <c r="E150" s="137">
        <v>44497.678136574075</v>
      </c>
      <c r="F150" t="b">
        <v>1</v>
      </c>
      <c r="G150" s="135" t="s">
        <v>1531</v>
      </c>
      <c r="H150" s="135" t="s">
        <v>1896</v>
      </c>
      <c r="I150" s="135" t="s">
        <v>1895</v>
      </c>
      <c r="J150">
        <v>0</v>
      </c>
      <c r="K150" s="135" t="s">
        <v>214</v>
      </c>
      <c r="L150" t="b">
        <v>1</v>
      </c>
      <c r="M150" t="b">
        <v>0</v>
      </c>
      <c r="N150" t="b">
        <v>0</v>
      </c>
    </row>
    <row r="151" spans="1:14" x14ac:dyDescent="0.2">
      <c r="A151" s="135" t="s">
        <v>157</v>
      </c>
      <c r="B151" t="s">
        <v>858</v>
      </c>
      <c r="C151" t="s">
        <v>1506</v>
      </c>
      <c r="D151">
        <v>515.19600000000003</v>
      </c>
      <c r="E151" s="137">
        <v>44497.678148148145</v>
      </c>
      <c r="F151" t="b">
        <v>1</v>
      </c>
      <c r="G151" s="135" t="s">
        <v>1532</v>
      </c>
      <c r="H151" s="135" t="s">
        <v>1896</v>
      </c>
      <c r="I151" s="135" t="s">
        <v>1895</v>
      </c>
      <c r="J151">
        <v>0</v>
      </c>
      <c r="K151" s="135" t="s">
        <v>214</v>
      </c>
      <c r="L151" t="b">
        <v>1</v>
      </c>
      <c r="M151" t="b">
        <v>0</v>
      </c>
      <c r="N151" t="b">
        <v>0</v>
      </c>
    </row>
    <row r="152" spans="1:14" x14ac:dyDescent="0.2">
      <c r="A152" s="135" t="s">
        <v>157</v>
      </c>
      <c r="B152" t="s">
        <v>1294</v>
      </c>
      <c r="C152" t="s">
        <v>1506</v>
      </c>
      <c r="D152">
        <v>795.99599999999998</v>
      </c>
      <c r="E152" s="137">
        <v>44497.678148148145</v>
      </c>
      <c r="F152" t="b">
        <v>1</v>
      </c>
      <c r="G152" s="135" t="s">
        <v>1533</v>
      </c>
      <c r="H152" s="135" t="s">
        <v>1896</v>
      </c>
      <c r="I152" s="135" t="s">
        <v>1895</v>
      </c>
      <c r="J152">
        <v>0</v>
      </c>
      <c r="K152" s="135" t="s">
        <v>214</v>
      </c>
      <c r="L152" t="b">
        <v>1</v>
      </c>
      <c r="M152" t="b">
        <v>0</v>
      </c>
      <c r="N152" t="b">
        <v>0</v>
      </c>
    </row>
    <row r="153" spans="1:14" x14ac:dyDescent="0.2">
      <c r="A153" s="135" t="s">
        <v>157</v>
      </c>
      <c r="B153" t="s">
        <v>860</v>
      </c>
      <c r="C153" t="s">
        <v>1506</v>
      </c>
      <c r="D153">
        <v>2239.002</v>
      </c>
      <c r="E153" s="137">
        <v>44497.678159722222</v>
      </c>
      <c r="F153" t="b">
        <v>1</v>
      </c>
      <c r="G153" s="135" t="s">
        <v>1534</v>
      </c>
      <c r="H153" s="135" t="s">
        <v>1896</v>
      </c>
      <c r="I153" s="135" t="s">
        <v>1895</v>
      </c>
      <c r="J153">
        <v>0</v>
      </c>
      <c r="K153" s="135" t="s">
        <v>214</v>
      </c>
      <c r="L153" t="b">
        <v>1</v>
      </c>
      <c r="M153" t="b">
        <v>0</v>
      </c>
      <c r="N153" t="b">
        <v>0</v>
      </c>
    </row>
    <row r="154" spans="1:14" x14ac:dyDescent="0.2">
      <c r="A154" s="135" t="s">
        <v>157</v>
      </c>
      <c r="B154" t="s">
        <v>1355</v>
      </c>
      <c r="C154" t="s">
        <v>652</v>
      </c>
      <c r="D154">
        <v>0.14931084457546501</v>
      </c>
      <c r="E154" s="137">
        <v>44497.678159722222</v>
      </c>
      <c r="F154" t="b">
        <v>1</v>
      </c>
      <c r="G154" s="135" t="s">
        <v>1535</v>
      </c>
      <c r="H154" s="135" t="s">
        <v>1892</v>
      </c>
      <c r="I154" s="135" t="s">
        <v>1893</v>
      </c>
      <c r="J154">
        <v>0</v>
      </c>
      <c r="K154" s="135" t="s">
        <v>213</v>
      </c>
      <c r="L154" t="b">
        <v>1</v>
      </c>
      <c r="M154" t="b">
        <v>0</v>
      </c>
      <c r="N154" t="b">
        <v>0</v>
      </c>
    </row>
    <row r="155" spans="1:14" x14ac:dyDescent="0.2">
      <c r="A155" s="135" t="s">
        <v>157</v>
      </c>
      <c r="B155" t="s">
        <v>1069</v>
      </c>
      <c r="C155" t="s">
        <v>212</v>
      </c>
      <c r="D155">
        <v>0.32636588224273205</v>
      </c>
      <c r="E155" s="137">
        <v>44497.678171296298</v>
      </c>
      <c r="F155" t="b">
        <v>1</v>
      </c>
      <c r="G155" s="135" t="s">
        <v>1536</v>
      </c>
      <c r="H155" s="135" t="s">
        <v>1894</v>
      </c>
      <c r="I155" s="135" t="s">
        <v>1895</v>
      </c>
      <c r="J155">
        <v>0</v>
      </c>
      <c r="K155" s="135" t="s">
        <v>214</v>
      </c>
      <c r="L155" t="b">
        <v>1</v>
      </c>
      <c r="M155" t="b">
        <v>0</v>
      </c>
      <c r="N155" t="b">
        <v>0</v>
      </c>
    </row>
    <row r="156" spans="1:14" x14ac:dyDescent="0.2">
      <c r="A156" s="135" t="s">
        <v>157</v>
      </c>
      <c r="B156" t="s">
        <v>1289</v>
      </c>
      <c r="C156" t="s">
        <v>652</v>
      </c>
      <c r="D156">
        <v>-44.60681236310559</v>
      </c>
      <c r="E156" s="137">
        <v>44497.678171296298</v>
      </c>
      <c r="F156" t="b">
        <v>1</v>
      </c>
      <c r="G156" s="135" t="s">
        <v>467</v>
      </c>
      <c r="H156" s="135" t="s">
        <v>1892</v>
      </c>
      <c r="I156" s="135" t="s">
        <v>1893</v>
      </c>
      <c r="J156">
        <v>0</v>
      </c>
      <c r="K156" s="135" t="s">
        <v>213</v>
      </c>
      <c r="L156" t="b">
        <v>1</v>
      </c>
      <c r="M156" t="b">
        <v>0</v>
      </c>
      <c r="N156" t="b">
        <v>0</v>
      </c>
    </row>
    <row r="157" spans="1:14" x14ac:dyDescent="0.2">
      <c r="A157" s="135" t="s">
        <v>157</v>
      </c>
      <c r="B157" t="s">
        <v>1349</v>
      </c>
      <c r="C157" t="s">
        <v>652</v>
      </c>
      <c r="D157">
        <v>273.654474558321</v>
      </c>
      <c r="E157" s="137">
        <v>44497.678171296298</v>
      </c>
      <c r="F157" t="b">
        <v>1</v>
      </c>
      <c r="G157" s="135" t="s">
        <v>1537</v>
      </c>
      <c r="H157" s="135" t="s">
        <v>1892</v>
      </c>
      <c r="I157" s="135" t="s">
        <v>1893</v>
      </c>
      <c r="J157">
        <v>0</v>
      </c>
      <c r="K157" s="135" t="s">
        <v>213</v>
      </c>
      <c r="L157" t="b">
        <v>1</v>
      </c>
      <c r="M157" t="b">
        <v>0</v>
      </c>
      <c r="N157" t="b">
        <v>0</v>
      </c>
    </row>
    <row r="158" spans="1:14" x14ac:dyDescent="0.2">
      <c r="A158" s="135" t="s">
        <v>157</v>
      </c>
      <c r="B158" t="s">
        <v>1047</v>
      </c>
      <c r="C158" t="s">
        <v>212</v>
      </c>
      <c r="D158">
        <v>313.58045507485724</v>
      </c>
      <c r="E158" s="137">
        <v>44497.678182870368</v>
      </c>
      <c r="F158" t="b">
        <v>1</v>
      </c>
      <c r="G158" s="135" t="s">
        <v>1538</v>
      </c>
      <c r="H158" s="135" t="s">
        <v>1894</v>
      </c>
      <c r="I158" s="135" t="s">
        <v>1895</v>
      </c>
      <c r="J158">
        <v>0</v>
      </c>
      <c r="K158" s="135" t="s">
        <v>214</v>
      </c>
      <c r="L158" t="b">
        <v>1</v>
      </c>
      <c r="M158" t="b">
        <v>0</v>
      </c>
      <c r="N158" t="b">
        <v>0</v>
      </c>
    </row>
    <row r="159" spans="1:14" x14ac:dyDescent="0.2">
      <c r="A159" s="135" t="s">
        <v>157</v>
      </c>
      <c r="B159" t="s">
        <v>1175</v>
      </c>
      <c r="C159" t="s">
        <v>652</v>
      </c>
      <c r="D159">
        <v>-8.5034021932236072</v>
      </c>
      <c r="E159" s="137">
        <v>44497.678182870368</v>
      </c>
      <c r="F159" t="b">
        <v>1</v>
      </c>
      <c r="G159" s="135" t="s">
        <v>1539</v>
      </c>
      <c r="H159" s="135" t="s">
        <v>1892</v>
      </c>
      <c r="I159" s="135" t="s">
        <v>1893</v>
      </c>
      <c r="J159">
        <v>0</v>
      </c>
      <c r="K159" s="135" t="s">
        <v>213</v>
      </c>
      <c r="L159" t="b">
        <v>1</v>
      </c>
      <c r="M159" t="b">
        <v>0</v>
      </c>
      <c r="N159" t="b">
        <v>0</v>
      </c>
    </row>
    <row r="160" spans="1:14" x14ac:dyDescent="0.2">
      <c r="A160" s="135" t="s">
        <v>157</v>
      </c>
      <c r="B160" t="s">
        <v>1172</v>
      </c>
      <c r="C160" t="s">
        <v>652</v>
      </c>
      <c r="D160">
        <v>0.176570436</v>
      </c>
      <c r="E160" s="137">
        <v>44497.678194444445</v>
      </c>
      <c r="F160" t="b">
        <v>1</v>
      </c>
      <c r="G160" s="135" t="s">
        <v>468</v>
      </c>
      <c r="H160" s="135" t="s">
        <v>1892</v>
      </c>
      <c r="I160" s="135" t="s">
        <v>1893</v>
      </c>
      <c r="J160">
        <v>0</v>
      </c>
      <c r="K160" s="135" t="s">
        <v>213</v>
      </c>
      <c r="L160" t="b">
        <v>1</v>
      </c>
      <c r="M160" t="b">
        <v>0</v>
      </c>
      <c r="N160" t="b">
        <v>0</v>
      </c>
    </row>
    <row r="161" spans="1:14" x14ac:dyDescent="0.2">
      <c r="A161" s="135" t="s">
        <v>157</v>
      </c>
      <c r="B161" t="s">
        <v>1146</v>
      </c>
      <c r="C161" t="s">
        <v>212</v>
      </c>
      <c r="D161">
        <v>0.33674999999999999</v>
      </c>
      <c r="E161" s="137">
        <v>44497.678194444445</v>
      </c>
      <c r="F161" t="b">
        <v>1</v>
      </c>
      <c r="G161" s="135" t="s">
        <v>1540</v>
      </c>
      <c r="H161" s="135" t="s">
        <v>1894</v>
      </c>
      <c r="I161" s="135" t="s">
        <v>1895</v>
      </c>
      <c r="J161">
        <v>0</v>
      </c>
      <c r="K161" s="135" t="s">
        <v>214</v>
      </c>
      <c r="L161" t="b">
        <v>1</v>
      </c>
      <c r="M161" t="b">
        <v>0</v>
      </c>
      <c r="N161" t="b">
        <v>0</v>
      </c>
    </row>
    <row r="162" spans="1:14" x14ac:dyDescent="0.2">
      <c r="A162" s="135" t="s">
        <v>157</v>
      </c>
      <c r="B162" t="s">
        <v>1384</v>
      </c>
      <c r="C162" t="s">
        <v>652</v>
      </c>
      <c r="D162">
        <v>-39.45874604662977</v>
      </c>
      <c r="E162" s="137">
        <v>44497.678194444445</v>
      </c>
      <c r="F162" t="b">
        <v>1</v>
      </c>
      <c r="G162" s="135" t="s">
        <v>469</v>
      </c>
      <c r="H162" s="135" t="s">
        <v>1892</v>
      </c>
      <c r="I162" s="135" t="s">
        <v>1893</v>
      </c>
      <c r="J162">
        <v>0</v>
      </c>
      <c r="K162" s="135" t="s">
        <v>213</v>
      </c>
      <c r="L162" t="b">
        <v>1</v>
      </c>
      <c r="M162" t="b">
        <v>0</v>
      </c>
      <c r="N162" t="b">
        <v>0</v>
      </c>
    </row>
    <row r="163" spans="1:14" x14ac:dyDescent="0.2">
      <c r="A163" s="135" t="s">
        <v>157</v>
      </c>
      <c r="B163" t="s">
        <v>862</v>
      </c>
      <c r="C163" t="s">
        <v>652</v>
      </c>
      <c r="D163">
        <v>1470.07931241352</v>
      </c>
      <c r="E163" s="137">
        <v>44497.678206018521</v>
      </c>
      <c r="F163" t="b">
        <v>1</v>
      </c>
      <c r="G163" s="135" t="s">
        <v>470</v>
      </c>
      <c r="H163" s="135" t="s">
        <v>1892</v>
      </c>
      <c r="I163" s="135" t="s">
        <v>1893</v>
      </c>
      <c r="J163">
        <v>0</v>
      </c>
      <c r="K163" s="135" t="s">
        <v>213</v>
      </c>
      <c r="L163" t="b">
        <v>1</v>
      </c>
      <c r="M163" t="b">
        <v>0</v>
      </c>
      <c r="N163" t="b">
        <v>0</v>
      </c>
    </row>
    <row r="164" spans="1:14" x14ac:dyDescent="0.2">
      <c r="A164" s="135" t="s">
        <v>157</v>
      </c>
      <c r="B164" t="s">
        <v>1144</v>
      </c>
      <c r="C164" t="s">
        <v>212</v>
      </c>
      <c r="D164">
        <v>1376.5591757330201</v>
      </c>
      <c r="E164" s="137">
        <v>44497.678206018521</v>
      </c>
      <c r="F164" t="b">
        <v>1</v>
      </c>
      <c r="G164" s="135" t="s">
        <v>1541</v>
      </c>
      <c r="H164" s="135" t="s">
        <v>1894</v>
      </c>
      <c r="I164" s="135" t="s">
        <v>1895</v>
      </c>
      <c r="J164">
        <v>0</v>
      </c>
      <c r="K164" s="135" t="s">
        <v>214</v>
      </c>
      <c r="L164" t="b">
        <v>1</v>
      </c>
      <c r="M164" t="b">
        <v>0</v>
      </c>
      <c r="N164" t="b">
        <v>0</v>
      </c>
    </row>
    <row r="165" spans="1:14" x14ac:dyDescent="0.2">
      <c r="A165" s="135" t="s">
        <v>157</v>
      </c>
      <c r="B165" t="s">
        <v>863</v>
      </c>
      <c r="C165" t="s">
        <v>652</v>
      </c>
      <c r="D165">
        <v>228.86500928870399</v>
      </c>
      <c r="E165" s="137">
        <v>44497.678217592591</v>
      </c>
      <c r="F165" t="b">
        <v>1</v>
      </c>
      <c r="G165" s="135" t="s">
        <v>471</v>
      </c>
      <c r="H165" s="135" t="s">
        <v>1892</v>
      </c>
      <c r="I165" s="135" t="s">
        <v>1893</v>
      </c>
      <c r="J165">
        <v>0</v>
      </c>
      <c r="K165" s="135" t="s">
        <v>213</v>
      </c>
      <c r="L165" t="b">
        <v>1</v>
      </c>
      <c r="M165" t="b">
        <v>0</v>
      </c>
      <c r="N165" t="b">
        <v>0</v>
      </c>
    </row>
    <row r="166" spans="1:14" x14ac:dyDescent="0.2">
      <c r="A166" s="135" t="s">
        <v>157</v>
      </c>
      <c r="B166" t="s">
        <v>1142</v>
      </c>
      <c r="C166" t="s">
        <v>212</v>
      </c>
      <c r="D166">
        <v>1880.6861497877369</v>
      </c>
      <c r="E166" s="137">
        <v>44497.678229166668</v>
      </c>
      <c r="F166" t="b">
        <v>1</v>
      </c>
      <c r="G166" s="135" t="s">
        <v>1542</v>
      </c>
      <c r="H166" s="135" t="s">
        <v>1894</v>
      </c>
      <c r="I166" s="135" t="s">
        <v>1895</v>
      </c>
      <c r="J166">
        <v>0</v>
      </c>
      <c r="K166" s="135" t="s">
        <v>214</v>
      </c>
      <c r="L166" t="b">
        <v>1</v>
      </c>
      <c r="M166" t="b">
        <v>0</v>
      </c>
      <c r="N166" t="b">
        <v>0</v>
      </c>
    </row>
    <row r="167" spans="1:14" x14ac:dyDescent="0.2">
      <c r="A167" s="135" t="s">
        <v>157</v>
      </c>
      <c r="B167" t="s">
        <v>864</v>
      </c>
      <c r="C167" t="s">
        <v>652</v>
      </c>
      <c r="D167">
        <v>-0.96578735545009098</v>
      </c>
      <c r="E167" s="137">
        <v>44497.678229166668</v>
      </c>
      <c r="F167" t="b">
        <v>1</v>
      </c>
      <c r="G167" s="135" t="s">
        <v>1543</v>
      </c>
      <c r="H167" s="135" t="s">
        <v>1892</v>
      </c>
      <c r="I167" s="135" t="s">
        <v>1893</v>
      </c>
      <c r="J167">
        <v>0</v>
      </c>
      <c r="K167" s="135" t="s">
        <v>213</v>
      </c>
      <c r="L167" t="b">
        <v>1</v>
      </c>
      <c r="M167" t="b">
        <v>0</v>
      </c>
      <c r="N167" t="b">
        <v>0</v>
      </c>
    </row>
    <row r="168" spans="1:14" x14ac:dyDescent="0.2">
      <c r="A168" s="135" t="s">
        <v>157</v>
      </c>
      <c r="B168" t="s">
        <v>1103</v>
      </c>
      <c r="C168" t="s">
        <v>652</v>
      </c>
      <c r="D168">
        <v>96.6225954318584</v>
      </c>
      <c r="E168" s="137">
        <v>44497.678229166668</v>
      </c>
      <c r="F168" t="b">
        <v>1</v>
      </c>
      <c r="G168" s="135" t="s">
        <v>472</v>
      </c>
      <c r="H168" s="135" t="s">
        <v>1892</v>
      </c>
      <c r="I168" s="135" t="s">
        <v>1893</v>
      </c>
      <c r="J168">
        <v>0</v>
      </c>
      <c r="K168" s="135" t="s">
        <v>213</v>
      </c>
      <c r="L168" t="b">
        <v>1</v>
      </c>
      <c r="M168" t="b">
        <v>0</v>
      </c>
      <c r="N168" t="b">
        <v>0</v>
      </c>
    </row>
    <row r="169" spans="1:14" x14ac:dyDescent="0.2">
      <c r="A169" s="135" t="s">
        <v>157</v>
      </c>
      <c r="B169" t="s">
        <v>1258</v>
      </c>
      <c r="C169" t="s">
        <v>212</v>
      </c>
      <c r="D169">
        <v>611.49564715761005</v>
      </c>
      <c r="E169" s="137">
        <v>44497.678229166668</v>
      </c>
      <c r="F169" t="b">
        <v>1</v>
      </c>
      <c r="G169" s="135" t="s">
        <v>1544</v>
      </c>
      <c r="H169" s="135" t="s">
        <v>1894</v>
      </c>
      <c r="I169" s="135" t="s">
        <v>1895</v>
      </c>
      <c r="J169">
        <v>0</v>
      </c>
      <c r="K169" s="135" t="s">
        <v>214</v>
      </c>
      <c r="L169" t="b">
        <v>1</v>
      </c>
      <c r="M169" t="b">
        <v>0</v>
      </c>
      <c r="N169" t="b">
        <v>0</v>
      </c>
    </row>
    <row r="170" spans="1:14" x14ac:dyDescent="0.2">
      <c r="A170" s="135" t="s">
        <v>157</v>
      </c>
      <c r="B170" t="s">
        <v>865</v>
      </c>
      <c r="C170" t="s">
        <v>652</v>
      </c>
      <c r="D170">
        <v>44.592286528430748</v>
      </c>
      <c r="E170" s="137">
        <v>44497.678240740737</v>
      </c>
      <c r="F170" t="b">
        <v>1</v>
      </c>
      <c r="G170" s="135" t="s">
        <v>1545</v>
      </c>
      <c r="H170" s="135" t="s">
        <v>1892</v>
      </c>
      <c r="I170" s="135" t="s">
        <v>1893</v>
      </c>
      <c r="J170">
        <v>0</v>
      </c>
      <c r="K170" s="135" t="s">
        <v>213</v>
      </c>
      <c r="L170" t="b">
        <v>1</v>
      </c>
      <c r="M170" t="b">
        <v>0</v>
      </c>
      <c r="N170" t="b">
        <v>0</v>
      </c>
    </row>
    <row r="171" spans="1:14" x14ac:dyDescent="0.2">
      <c r="A171" s="135" t="s">
        <v>157</v>
      </c>
      <c r="B171" t="s">
        <v>1082</v>
      </c>
      <c r="C171" t="s">
        <v>652</v>
      </c>
      <c r="D171">
        <v>73.665374831502604</v>
      </c>
      <c r="E171" s="137">
        <v>44497.678240740737</v>
      </c>
      <c r="F171" t="b">
        <v>1</v>
      </c>
      <c r="G171" s="135" t="s">
        <v>473</v>
      </c>
      <c r="H171" s="135" t="s">
        <v>1892</v>
      </c>
      <c r="I171" s="135" t="s">
        <v>1893</v>
      </c>
      <c r="J171">
        <v>0</v>
      </c>
      <c r="K171" s="135" t="s">
        <v>213</v>
      </c>
      <c r="L171" t="b">
        <v>1</v>
      </c>
      <c r="M171" t="b">
        <v>0</v>
      </c>
      <c r="N171" t="b">
        <v>0</v>
      </c>
    </row>
    <row r="172" spans="1:14" x14ac:dyDescent="0.2">
      <c r="A172" s="135" t="s">
        <v>157</v>
      </c>
      <c r="B172" t="s">
        <v>1037</v>
      </c>
      <c r="C172" t="s">
        <v>212</v>
      </c>
      <c r="D172">
        <v>871.86141991812497</v>
      </c>
      <c r="E172" s="137">
        <v>44497.678240740737</v>
      </c>
      <c r="F172" t="b">
        <v>1</v>
      </c>
      <c r="G172" s="135" t="s">
        <v>1546</v>
      </c>
      <c r="H172" s="135" t="s">
        <v>1894</v>
      </c>
      <c r="I172" s="135" t="s">
        <v>1895</v>
      </c>
      <c r="J172">
        <v>0</v>
      </c>
      <c r="K172" s="135" t="s">
        <v>214</v>
      </c>
      <c r="L172" t="b">
        <v>1</v>
      </c>
      <c r="M172" t="b">
        <v>0</v>
      </c>
      <c r="N172" t="b">
        <v>0</v>
      </c>
    </row>
    <row r="173" spans="1:14" x14ac:dyDescent="0.2">
      <c r="A173" s="135" t="s">
        <v>157</v>
      </c>
      <c r="B173" t="s">
        <v>866</v>
      </c>
      <c r="C173" t="s">
        <v>652</v>
      </c>
      <c r="D173">
        <v>-40.344109724321839</v>
      </c>
      <c r="E173" s="137">
        <v>44497.678240740737</v>
      </c>
      <c r="F173" t="b">
        <v>1</v>
      </c>
      <c r="G173" s="135" t="s">
        <v>1547</v>
      </c>
      <c r="H173" s="135" t="s">
        <v>1892</v>
      </c>
      <c r="I173" s="135" t="s">
        <v>1893</v>
      </c>
      <c r="J173">
        <v>0</v>
      </c>
      <c r="K173" s="135" t="s">
        <v>213</v>
      </c>
      <c r="L173" t="b">
        <v>1</v>
      </c>
      <c r="M173" t="b">
        <v>0</v>
      </c>
      <c r="N173" t="b">
        <v>0</v>
      </c>
    </row>
    <row r="174" spans="1:14" x14ac:dyDescent="0.2">
      <c r="A174" s="135" t="s">
        <v>157</v>
      </c>
      <c r="B174" t="s">
        <v>1209</v>
      </c>
      <c r="C174" t="s">
        <v>652</v>
      </c>
      <c r="D174">
        <v>1.17216420110585</v>
      </c>
      <c r="E174" s="137">
        <v>44497.678252314814</v>
      </c>
      <c r="F174" t="b">
        <v>1</v>
      </c>
      <c r="G174" s="135" t="s">
        <v>1548</v>
      </c>
      <c r="H174" s="135" t="s">
        <v>1892</v>
      </c>
      <c r="I174" s="135" t="s">
        <v>1893</v>
      </c>
      <c r="J174">
        <v>0</v>
      </c>
      <c r="K174" s="135" t="s">
        <v>213</v>
      </c>
      <c r="L174" t="b">
        <v>1</v>
      </c>
      <c r="M174" t="b">
        <v>0</v>
      </c>
      <c r="N174" t="b">
        <v>0</v>
      </c>
    </row>
    <row r="175" spans="1:14" x14ac:dyDescent="0.2">
      <c r="A175" s="135" t="s">
        <v>157</v>
      </c>
      <c r="B175" t="s">
        <v>1157</v>
      </c>
      <c r="C175" t="s">
        <v>212</v>
      </c>
      <c r="D175">
        <v>23.655941721617168</v>
      </c>
      <c r="E175" s="137">
        <v>44497.678252314814</v>
      </c>
      <c r="F175" t="b">
        <v>1</v>
      </c>
      <c r="G175" s="135" t="s">
        <v>1549</v>
      </c>
      <c r="H175" s="135" t="s">
        <v>1894</v>
      </c>
      <c r="I175" s="135" t="s">
        <v>1895</v>
      </c>
      <c r="J175">
        <v>0</v>
      </c>
      <c r="K175" s="135" t="s">
        <v>214</v>
      </c>
      <c r="L175" t="b">
        <v>1</v>
      </c>
      <c r="M175" t="b">
        <v>0</v>
      </c>
      <c r="N175" t="b">
        <v>0</v>
      </c>
    </row>
    <row r="176" spans="1:14" x14ac:dyDescent="0.2">
      <c r="A176" s="135" t="s">
        <v>157</v>
      </c>
      <c r="B176" t="s">
        <v>867</v>
      </c>
      <c r="C176" t="s">
        <v>652</v>
      </c>
      <c r="D176">
        <v>-99.63643661916673</v>
      </c>
      <c r="E176" s="137">
        <v>44497.678252314814</v>
      </c>
      <c r="F176" t="b">
        <v>1</v>
      </c>
      <c r="G176" s="135" t="s">
        <v>1550</v>
      </c>
      <c r="H176" s="135" t="s">
        <v>1892</v>
      </c>
      <c r="I176" s="135" t="s">
        <v>1893</v>
      </c>
      <c r="J176">
        <v>0</v>
      </c>
      <c r="K176" s="135" t="s">
        <v>213</v>
      </c>
      <c r="L176" t="b">
        <v>1</v>
      </c>
      <c r="M176" t="b">
        <v>0</v>
      </c>
      <c r="N176" t="b">
        <v>0</v>
      </c>
    </row>
    <row r="177" spans="1:14" x14ac:dyDescent="0.2">
      <c r="A177" s="135" t="s">
        <v>157</v>
      </c>
      <c r="B177" t="s">
        <v>1214</v>
      </c>
      <c r="C177" t="s">
        <v>652</v>
      </c>
      <c r="D177">
        <v>57.404874824237197</v>
      </c>
      <c r="E177" s="137">
        <v>44497.678263888891</v>
      </c>
      <c r="F177" t="b">
        <v>1</v>
      </c>
      <c r="G177" s="135" t="s">
        <v>1551</v>
      </c>
      <c r="H177" s="135" t="s">
        <v>1892</v>
      </c>
      <c r="I177" s="135" t="s">
        <v>1893</v>
      </c>
      <c r="J177">
        <v>0</v>
      </c>
      <c r="K177" s="135" t="s">
        <v>213</v>
      </c>
      <c r="L177" t="b">
        <v>1</v>
      </c>
      <c r="M177" t="b">
        <v>0</v>
      </c>
      <c r="N177" t="b">
        <v>0</v>
      </c>
    </row>
    <row r="178" spans="1:14" x14ac:dyDescent="0.2">
      <c r="A178" s="135" t="s">
        <v>157</v>
      </c>
      <c r="B178" t="s">
        <v>1055</v>
      </c>
      <c r="C178" t="s">
        <v>212</v>
      </c>
      <c r="D178">
        <v>373.67314099038418</v>
      </c>
      <c r="E178" s="137">
        <v>44497.678263888891</v>
      </c>
      <c r="F178" t="b">
        <v>1</v>
      </c>
      <c r="G178" s="135" t="s">
        <v>1552</v>
      </c>
      <c r="H178" s="135" t="s">
        <v>1894</v>
      </c>
      <c r="I178" s="135" t="s">
        <v>1895</v>
      </c>
      <c r="J178">
        <v>0</v>
      </c>
      <c r="K178" s="135" t="s">
        <v>214</v>
      </c>
      <c r="L178" t="b">
        <v>1</v>
      </c>
      <c r="M178" t="b">
        <v>0</v>
      </c>
      <c r="N178" t="b">
        <v>0</v>
      </c>
    </row>
    <row r="179" spans="1:14" x14ac:dyDescent="0.2">
      <c r="A179" s="135" t="s">
        <v>157</v>
      </c>
      <c r="B179" t="s">
        <v>868</v>
      </c>
      <c r="C179" t="s">
        <v>652</v>
      </c>
      <c r="D179">
        <v>40.640406995990688</v>
      </c>
      <c r="E179" s="137">
        <v>44497.678263888891</v>
      </c>
      <c r="F179" t="b">
        <v>1</v>
      </c>
      <c r="G179" s="135" t="s">
        <v>1553</v>
      </c>
      <c r="H179" s="135" t="s">
        <v>1892</v>
      </c>
      <c r="I179" s="135" t="s">
        <v>1893</v>
      </c>
      <c r="J179">
        <v>0</v>
      </c>
      <c r="K179" s="135" t="s">
        <v>213</v>
      </c>
      <c r="L179" t="b">
        <v>1</v>
      </c>
      <c r="M179" t="b">
        <v>0</v>
      </c>
      <c r="N179" t="b">
        <v>0</v>
      </c>
    </row>
    <row r="180" spans="1:14" x14ac:dyDescent="0.2">
      <c r="A180" s="135" t="s">
        <v>157</v>
      </c>
      <c r="B180" t="s">
        <v>1220</v>
      </c>
      <c r="C180" t="s">
        <v>652</v>
      </c>
      <c r="D180">
        <v>0.84258766666666696</v>
      </c>
      <c r="E180" s="137">
        <v>44497.67827546296</v>
      </c>
      <c r="F180" t="b">
        <v>1</v>
      </c>
      <c r="G180" s="135" t="s">
        <v>1554</v>
      </c>
      <c r="H180" s="135" t="s">
        <v>1892</v>
      </c>
      <c r="I180" s="135" t="s">
        <v>1893</v>
      </c>
      <c r="J180">
        <v>0</v>
      </c>
      <c r="K180" s="135" t="s">
        <v>213</v>
      </c>
      <c r="L180" t="b">
        <v>1</v>
      </c>
      <c r="M180" t="b">
        <v>0</v>
      </c>
      <c r="N180" t="b">
        <v>0</v>
      </c>
    </row>
    <row r="181" spans="1:14" x14ac:dyDescent="0.2">
      <c r="A181" s="135" t="s">
        <v>157</v>
      </c>
      <c r="B181" t="s">
        <v>1362</v>
      </c>
      <c r="C181" t="s">
        <v>212</v>
      </c>
      <c r="D181">
        <v>0.95744499999999999</v>
      </c>
      <c r="E181" s="137">
        <v>44497.67827546296</v>
      </c>
      <c r="F181" t="b">
        <v>1</v>
      </c>
      <c r="G181" s="135" t="s">
        <v>1555</v>
      </c>
      <c r="H181" s="135" t="s">
        <v>1894</v>
      </c>
      <c r="I181" s="135" t="s">
        <v>1895</v>
      </c>
      <c r="J181">
        <v>0</v>
      </c>
      <c r="K181" s="135" t="s">
        <v>214</v>
      </c>
      <c r="L181" t="b">
        <v>1</v>
      </c>
      <c r="M181" t="b">
        <v>0</v>
      </c>
      <c r="N181" t="b">
        <v>0</v>
      </c>
    </row>
    <row r="182" spans="1:14" x14ac:dyDescent="0.2">
      <c r="A182" s="135" t="s">
        <v>157</v>
      </c>
      <c r="B182" t="s">
        <v>1188</v>
      </c>
      <c r="C182" t="s">
        <v>652</v>
      </c>
      <c r="D182">
        <v>61.035972439384437</v>
      </c>
      <c r="E182" s="137">
        <v>44497.67827546296</v>
      </c>
      <c r="F182" t="b">
        <v>1</v>
      </c>
      <c r="G182" s="135" t="s">
        <v>1556</v>
      </c>
      <c r="H182" s="135" t="s">
        <v>1892</v>
      </c>
      <c r="I182" s="135" t="s">
        <v>1893</v>
      </c>
      <c r="J182">
        <v>0</v>
      </c>
      <c r="K182" s="135" t="s">
        <v>213</v>
      </c>
      <c r="L182" t="b">
        <v>1</v>
      </c>
      <c r="M182" t="b">
        <v>0</v>
      </c>
      <c r="N182" t="b">
        <v>0</v>
      </c>
    </row>
    <row r="183" spans="1:14" x14ac:dyDescent="0.2">
      <c r="A183" s="135" t="s">
        <v>157</v>
      </c>
      <c r="B183" t="s">
        <v>1264</v>
      </c>
      <c r="C183" t="s">
        <v>652</v>
      </c>
      <c r="D183">
        <v>146.20827596463101</v>
      </c>
      <c r="E183" s="137">
        <v>44497.678287037037</v>
      </c>
      <c r="F183" t="b">
        <v>1</v>
      </c>
      <c r="G183" s="135" t="s">
        <v>1557</v>
      </c>
      <c r="H183" s="135" t="s">
        <v>1892</v>
      </c>
      <c r="I183" s="135" t="s">
        <v>1893</v>
      </c>
      <c r="J183">
        <v>0</v>
      </c>
      <c r="K183" s="135" t="s">
        <v>213</v>
      </c>
      <c r="L183" t="b">
        <v>1</v>
      </c>
      <c r="M183" t="b">
        <v>0</v>
      </c>
      <c r="N183" t="b">
        <v>0</v>
      </c>
    </row>
    <row r="184" spans="1:14" x14ac:dyDescent="0.2">
      <c r="A184" s="135" t="s">
        <v>157</v>
      </c>
      <c r="B184" t="s">
        <v>1268</v>
      </c>
      <c r="C184" t="s">
        <v>212</v>
      </c>
      <c r="D184">
        <v>188.47423151045598</v>
      </c>
      <c r="E184" s="137">
        <v>44497.678287037037</v>
      </c>
      <c r="F184" t="b">
        <v>1</v>
      </c>
      <c r="G184" s="135" t="s">
        <v>1558</v>
      </c>
      <c r="H184" s="135" t="s">
        <v>1894</v>
      </c>
      <c r="I184" s="135" t="s">
        <v>1895</v>
      </c>
      <c r="J184">
        <v>0</v>
      </c>
      <c r="K184" s="135" t="s">
        <v>214</v>
      </c>
      <c r="L184" t="b">
        <v>1</v>
      </c>
      <c r="M184" t="b">
        <v>0</v>
      </c>
      <c r="N184" t="b">
        <v>0</v>
      </c>
    </row>
    <row r="185" spans="1:14" x14ac:dyDescent="0.2">
      <c r="A185" s="135" t="s">
        <v>157</v>
      </c>
      <c r="B185" t="s">
        <v>1245</v>
      </c>
      <c r="C185" t="s">
        <v>652</v>
      </c>
      <c r="D185">
        <v>957.44337208957711</v>
      </c>
      <c r="E185" s="137">
        <v>44497.678298611114</v>
      </c>
      <c r="F185" t="b">
        <v>1</v>
      </c>
      <c r="G185" s="135" t="s">
        <v>474</v>
      </c>
      <c r="H185" s="135" t="s">
        <v>1892</v>
      </c>
      <c r="I185" s="135" t="s">
        <v>1893</v>
      </c>
      <c r="J185">
        <v>0</v>
      </c>
      <c r="K185" s="135" t="s">
        <v>213</v>
      </c>
      <c r="L185" t="b">
        <v>1</v>
      </c>
      <c r="M185" t="b">
        <v>0</v>
      </c>
      <c r="N185" t="b">
        <v>0</v>
      </c>
    </row>
    <row r="186" spans="1:14" x14ac:dyDescent="0.2">
      <c r="A186" s="135" t="s">
        <v>157</v>
      </c>
      <c r="B186" t="s">
        <v>1331</v>
      </c>
      <c r="C186" t="s">
        <v>212</v>
      </c>
      <c r="D186">
        <v>927.66086894436341</v>
      </c>
      <c r="E186" s="137">
        <v>44497.678298611114</v>
      </c>
      <c r="F186" t="b">
        <v>1</v>
      </c>
      <c r="G186" s="135" t="s">
        <v>1559</v>
      </c>
      <c r="H186" s="135" t="s">
        <v>1894</v>
      </c>
      <c r="I186" s="135" t="s">
        <v>1895</v>
      </c>
      <c r="J186">
        <v>0</v>
      </c>
      <c r="K186" s="135" t="s">
        <v>214</v>
      </c>
      <c r="L186" t="b">
        <v>1</v>
      </c>
      <c r="M186" t="b">
        <v>0</v>
      </c>
      <c r="N186" t="b">
        <v>0</v>
      </c>
    </row>
    <row r="187" spans="1:14" x14ac:dyDescent="0.2">
      <c r="A187" s="135" t="s">
        <v>157</v>
      </c>
      <c r="B187" t="s">
        <v>987</v>
      </c>
      <c r="C187" t="s">
        <v>652</v>
      </c>
      <c r="D187">
        <v>114.41011411269599</v>
      </c>
      <c r="E187" s="137">
        <v>44497.678310185183</v>
      </c>
      <c r="F187" t="b">
        <v>1</v>
      </c>
      <c r="G187" s="135" t="s">
        <v>475</v>
      </c>
      <c r="H187" s="135" t="s">
        <v>1892</v>
      </c>
      <c r="I187" s="135" t="s">
        <v>1893</v>
      </c>
      <c r="J187">
        <v>0</v>
      </c>
      <c r="K187" s="135" t="s">
        <v>213</v>
      </c>
      <c r="L187" t="b">
        <v>1</v>
      </c>
      <c r="M187" t="b">
        <v>0</v>
      </c>
      <c r="N187" t="b">
        <v>0</v>
      </c>
    </row>
    <row r="188" spans="1:14" x14ac:dyDescent="0.2">
      <c r="A188" s="135" t="s">
        <v>157</v>
      </c>
      <c r="B188" t="s">
        <v>1263</v>
      </c>
      <c r="C188" t="s">
        <v>212</v>
      </c>
      <c r="D188">
        <v>700.70698728673096</v>
      </c>
      <c r="E188" s="137">
        <v>44497.678310185183</v>
      </c>
      <c r="F188" t="b">
        <v>1</v>
      </c>
      <c r="G188" s="135" t="s">
        <v>1560</v>
      </c>
      <c r="H188" s="135" t="s">
        <v>1894</v>
      </c>
      <c r="I188" s="135" t="s">
        <v>1895</v>
      </c>
      <c r="J188">
        <v>0</v>
      </c>
      <c r="K188" s="135" t="s">
        <v>214</v>
      </c>
      <c r="L188" t="b">
        <v>1</v>
      </c>
      <c r="M188" t="b">
        <v>0</v>
      </c>
      <c r="N188" t="b">
        <v>0</v>
      </c>
    </row>
    <row r="189" spans="1:14" x14ac:dyDescent="0.2">
      <c r="A189" s="135" t="s">
        <v>157</v>
      </c>
      <c r="B189" t="s">
        <v>1449</v>
      </c>
      <c r="C189" t="s">
        <v>652</v>
      </c>
      <c r="D189">
        <v>60.505470790505015</v>
      </c>
      <c r="E189" s="137">
        <v>44497.678310185183</v>
      </c>
      <c r="F189" t="b">
        <v>1</v>
      </c>
      <c r="G189" s="135" t="s">
        <v>1561</v>
      </c>
      <c r="H189" s="135" t="s">
        <v>1892</v>
      </c>
      <c r="I189" s="135" t="s">
        <v>1893</v>
      </c>
      <c r="J189">
        <v>0</v>
      </c>
      <c r="K189" s="135" t="s">
        <v>213</v>
      </c>
      <c r="L189" t="b">
        <v>1</v>
      </c>
      <c r="M189" t="b">
        <v>0</v>
      </c>
      <c r="N189" t="b">
        <v>0</v>
      </c>
    </row>
    <row r="190" spans="1:14" x14ac:dyDescent="0.2">
      <c r="A190" s="135" t="s">
        <v>157</v>
      </c>
      <c r="B190" t="s">
        <v>1009</v>
      </c>
      <c r="C190" t="s">
        <v>652</v>
      </c>
      <c r="D190">
        <v>16.568992901436101</v>
      </c>
      <c r="E190" s="137">
        <v>44497.67832175926</v>
      </c>
      <c r="F190" t="b">
        <v>1</v>
      </c>
      <c r="G190" s="135" t="s">
        <v>476</v>
      </c>
      <c r="H190" s="135" t="s">
        <v>1892</v>
      </c>
      <c r="I190" s="135" t="s">
        <v>1893</v>
      </c>
      <c r="J190">
        <v>0</v>
      </c>
      <c r="K190" s="135" t="s">
        <v>213</v>
      </c>
      <c r="L190" t="b">
        <v>1</v>
      </c>
      <c r="M190" t="b">
        <v>0</v>
      </c>
      <c r="N190" t="b">
        <v>0</v>
      </c>
    </row>
    <row r="191" spans="1:14" x14ac:dyDescent="0.2">
      <c r="A191" s="135" t="s">
        <v>157</v>
      </c>
      <c r="B191" t="s">
        <v>1438</v>
      </c>
      <c r="C191" t="s">
        <v>212</v>
      </c>
      <c r="D191">
        <v>117.5341151569344</v>
      </c>
      <c r="E191" s="137">
        <v>44497.67832175926</v>
      </c>
      <c r="F191" t="b">
        <v>1</v>
      </c>
      <c r="G191" s="135" t="s">
        <v>1562</v>
      </c>
      <c r="H191" s="135" t="s">
        <v>1894</v>
      </c>
      <c r="I191" s="135" t="s">
        <v>1895</v>
      </c>
      <c r="J191">
        <v>0</v>
      </c>
      <c r="K191" s="135" t="s">
        <v>214</v>
      </c>
      <c r="L191" t="b">
        <v>1</v>
      </c>
      <c r="M191" t="b">
        <v>0</v>
      </c>
      <c r="N191" t="b">
        <v>0</v>
      </c>
    </row>
    <row r="192" spans="1:14" x14ac:dyDescent="0.2">
      <c r="A192" s="135" t="s">
        <v>157</v>
      </c>
      <c r="B192" t="s">
        <v>869</v>
      </c>
      <c r="C192" t="s">
        <v>652</v>
      </c>
      <c r="D192">
        <v>32.227266165787974</v>
      </c>
      <c r="E192" s="137">
        <v>44497.67832175926</v>
      </c>
      <c r="F192" t="b">
        <v>1</v>
      </c>
      <c r="G192" s="135" t="s">
        <v>1563</v>
      </c>
      <c r="H192" s="135" t="s">
        <v>1892</v>
      </c>
      <c r="I192" s="135" t="s">
        <v>1893</v>
      </c>
      <c r="J192">
        <v>0</v>
      </c>
      <c r="K192" s="135" t="s">
        <v>213</v>
      </c>
      <c r="L192" t="b">
        <v>1</v>
      </c>
      <c r="M192" t="b">
        <v>0</v>
      </c>
      <c r="N192" t="b">
        <v>0</v>
      </c>
    </row>
    <row r="193" spans="1:14" x14ac:dyDescent="0.2">
      <c r="A193" s="135" t="s">
        <v>157</v>
      </c>
      <c r="B193" t="s">
        <v>1303</v>
      </c>
      <c r="C193" t="s">
        <v>652</v>
      </c>
      <c r="D193">
        <v>18.602591279744502</v>
      </c>
      <c r="E193" s="137">
        <v>44497.67832175926</v>
      </c>
      <c r="F193" t="b">
        <v>1</v>
      </c>
      <c r="G193" s="135" t="s">
        <v>477</v>
      </c>
      <c r="H193" s="135" t="s">
        <v>1892</v>
      </c>
      <c r="I193" s="135" t="s">
        <v>1893</v>
      </c>
      <c r="J193">
        <v>0</v>
      </c>
      <c r="K193" s="135" t="s">
        <v>213</v>
      </c>
      <c r="L193" t="b">
        <v>1</v>
      </c>
      <c r="M193" t="b">
        <v>0</v>
      </c>
      <c r="N193" t="b">
        <v>0</v>
      </c>
    </row>
    <row r="194" spans="1:14" x14ac:dyDescent="0.2">
      <c r="A194" s="135" t="s">
        <v>157</v>
      </c>
      <c r="B194" t="s">
        <v>1312</v>
      </c>
      <c r="C194" t="s">
        <v>212</v>
      </c>
      <c r="D194">
        <v>109.53833918295069</v>
      </c>
      <c r="E194" s="137">
        <v>44497.678333333337</v>
      </c>
      <c r="F194" t="b">
        <v>1</v>
      </c>
      <c r="G194" s="135" t="s">
        <v>1564</v>
      </c>
      <c r="H194" s="135" t="s">
        <v>1894</v>
      </c>
      <c r="I194" s="135" t="s">
        <v>1895</v>
      </c>
      <c r="J194">
        <v>0</v>
      </c>
      <c r="K194" s="135" t="s">
        <v>214</v>
      </c>
      <c r="L194" t="b">
        <v>1</v>
      </c>
      <c r="M194" t="b">
        <v>0</v>
      </c>
      <c r="N194" t="b">
        <v>0</v>
      </c>
    </row>
    <row r="195" spans="1:14" x14ac:dyDescent="0.2">
      <c r="A195" s="135" t="s">
        <v>157</v>
      </c>
      <c r="B195" t="s">
        <v>870</v>
      </c>
      <c r="C195" t="s">
        <v>652</v>
      </c>
      <c r="D195">
        <v>124.21409277029892</v>
      </c>
      <c r="E195" s="137">
        <v>44497.678333333337</v>
      </c>
      <c r="F195" t="b">
        <v>1</v>
      </c>
      <c r="G195" s="135" t="s">
        <v>1565</v>
      </c>
      <c r="H195" s="135" t="s">
        <v>1892</v>
      </c>
      <c r="I195" s="135" t="s">
        <v>1893</v>
      </c>
      <c r="J195">
        <v>0</v>
      </c>
      <c r="K195" s="135" t="s">
        <v>213</v>
      </c>
      <c r="L195" t="b">
        <v>1</v>
      </c>
      <c r="M195" t="b">
        <v>0</v>
      </c>
      <c r="N195" t="b">
        <v>0</v>
      </c>
    </row>
    <row r="196" spans="1:14" x14ac:dyDescent="0.2">
      <c r="A196" s="135" t="s">
        <v>157</v>
      </c>
      <c r="B196" t="s">
        <v>1440</v>
      </c>
      <c r="C196" t="s">
        <v>652</v>
      </c>
      <c r="D196">
        <v>43.296798791251497</v>
      </c>
      <c r="E196" s="137">
        <v>44497.678333333337</v>
      </c>
      <c r="F196" t="b">
        <v>1</v>
      </c>
      <c r="G196" s="135" t="s">
        <v>1566</v>
      </c>
      <c r="H196" s="135" t="s">
        <v>1892</v>
      </c>
      <c r="I196" s="135" t="s">
        <v>1893</v>
      </c>
      <c r="J196">
        <v>0</v>
      </c>
      <c r="K196" s="135" t="s">
        <v>213</v>
      </c>
      <c r="L196" t="b">
        <v>1</v>
      </c>
      <c r="M196" t="b">
        <v>0</v>
      </c>
      <c r="N196" t="b">
        <v>0</v>
      </c>
    </row>
    <row r="197" spans="1:14" x14ac:dyDescent="0.2">
      <c r="A197" s="135" t="s">
        <v>157</v>
      </c>
      <c r="B197" t="s">
        <v>1018</v>
      </c>
      <c r="C197" t="s">
        <v>212</v>
      </c>
      <c r="D197">
        <v>234.08650411841109</v>
      </c>
      <c r="E197" s="137">
        <v>44497.678344907406</v>
      </c>
      <c r="F197" t="b">
        <v>1</v>
      </c>
      <c r="G197" s="135" t="s">
        <v>1567</v>
      </c>
      <c r="H197" s="135" t="s">
        <v>1894</v>
      </c>
      <c r="I197" s="135" t="s">
        <v>1895</v>
      </c>
      <c r="J197">
        <v>0</v>
      </c>
      <c r="K197" s="135" t="s">
        <v>214</v>
      </c>
      <c r="L197" t="b">
        <v>1</v>
      </c>
      <c r="M197" t="b">
        <v>0</v>
      </c>
      <c r="N197" t="b">
        <v>0</v>
      </c>
    </row>
    <row r="198" spans="1:14" x14ac:dyDescent="0.2">
      <c r="A198" s="135" t="s">
        <v>157</v>
      </c>
      <c r="B198" t="s">
        <v>871</v>
      </c>
      <c r="C198" t="s">
        <v>652</v>
      </c>
      <c r="D198">
        <v>36.230986298878904</v>
      </c>
      <c r="E198" s="137">
        <v>44497.678344907406</v>
      </c>
      <c r="F198" t="b">
        <v>1</v>
      </c>
      <c r="G198" s="135" t="s">
        <v>1568</v>
      </c>
      <c r="H198" s="135" t="s">
        <v>1892</v>
      </c>
      <c r="I198" s="135" t="s">
        <v>1893</v>
      </c>
      <c r="J198">
        <v>0</v>
      </c>
      <c r="K198" s="135" t="s">
        <v>213</v>
      </c>
      <c r="L198" t="b">
        <v>1</v>
      </c>
      <c r="M198" t="b">
        <v>0</v>
      </c>
      <c r="N198" t="b">
        <v>0</v>
      </c>
    </row>
    <row r="199" spans="1:14" x14ac:dyDescent="0.2">
      <c r="A199" s="135" t="s">
        <v>157</v>
      </c>
      <c r="B199" t="s">
        <v>1078</v>
      </c>
      <c r="C199" t="s">
        <v>652</v>
      </c>
      <c r="D199">
        <v>35.941731140263897</v>
      </c>
      <c r="E199" s="137">
        <v>44497.678344907406</v>
      </c>
      <c r="F199" t="b">
        <v>1</v>
      </c>
      <c r="G199" s="135" t="s">
        <v>1569</v>
      </c>
      <c r="H199" s="135" t="s">
        <v>1892</v>
      </c>
      <c r="I199" s="135" t="s">
        <v>1893</v>
      </c>
      <c r="J199">
        <v>0</v>
      </c>
      <c r="K199" s="135" t="s">
        <v>213</v>
      </c>
      <c r="L199" t="b">
        <v>1</v>
      </c>
      <c r="M199" t="b">
        <v>0</v>
      </c>
      <c r="N199" t="b">
        <v>0</v>
      </c>
    </row>
    <row r="200" spans="1:14" x14ac:dyDescent="0.2">
      <c r="A200" s="135" t="s">
        <v>157</v>
      </c>
      <c r="B200" t="s">
        <v>1075</v>
      </c>
      <c r="C200" t="s">
        <v>212</v>
      </c>
      <c r="D200">
        <v>239.54802882843478</v>
      </c>
      <c r="E200" s="137">
        <v>44497.678356481483</v>
      </c>
      <c r="F200" t="b">
        <v>1</v>
      </c>
      <c r="G200" s="135" t="s">
        <v>1570</v>
      </c>
      <c r="H200" s="135" t="s">
        <v>1894</v>
      </c>
      <c r="I200" s="135" t="s">
        <v>1895</v>
      </c>
      <c r="J200">
        <v>0</v>
      </c>
      <c r="K200" s="135" t="s">
        <v>214</v>
      </c>
      <c r="L200" t="b">
        <v>1</v>
      </c>
      <c r="M200" t="b">
        <v>0</v>
      </c>
      <c r="N200" t="b">
        <v>0</v>
      </c>
    </row>
    <row r="201" spans="1:14" x14ac:dyDescent="0.2">
      <c r="A201" s="135" t="s">
        <v>157</v>
      </c>
      <c r="B201" t="s">
        <v>872</v>
      </c>
      <c r="C201" t="s">
        <v>652</v>
      </c>
      <c r="D201">
        <v>82.654178897955646</v>
      </c>
      <c r="E201" s="137">
        <v>44497.678356481483</v>
      </c>
      <c r="F201" t="b">
        <v>1</v>
      </c>
      <c r="G201" s="135" t="s">
        <v>1571</v>
      </c>
      <c r="H201" s="135" t="s">
        <v>1892</v>
      </c>
      <c r="I201" s="135" t="s">
        <v>1893</v>
      </c>
      <c r="J201">
        <v>0</v>
      </c>
      <c r="K201" s="135" t="s">
        <v>213</v>
      </c>
      <c r="L201" t="b">
        <v>1</v>
      </c>
      <c r="M201" t="b">
        <v>0</v>
      </c>
      <c r="N201" t="b">
        <v>0</v>
      </c>
    </row>
    <row r="202" spans="1:14" x14ac:dyDescent="0.2">
      <c r="A202" s="135" t="s">
        <v>157</v>
      </c>
      <c r="B202" t="s">
        <v>1325</v>
      </c>
      <c r="C202" t="s">
        <v>652</v>
      </c>
      <c r="D202">
        <v>0.96988006666666704</v>
      </c>
      <c r="E202" s="137">
        <v>44497.678356481483</v>
      </c>
      <c r="F202" t="b">
        <v>1</v>
      </c>
      <c r="G202" s="135" t="s">
        <v>1572</v>
      </c>
      <c r="H202" s="135" t="s">
        <v>1892</v>
      </c>
      <c r="I202" s="135" t="s">
        <v>1893</v>
      </c>
      <c r="J202">
        <v>0</v>
      </c>
      <c r="K202" s="135" t="s">
        <v>213</v>
      </c>
      <c r="L202" t="b">
        <v>1</v>
      </c>
      <c r="M202" t="b">
        <v>0</v>
      </c>
      <c r="N202" t="b">
        <v>0</v>
      </c>
    </row>
    <row r="203" spans="1:14" x14ac:dyDescent="0.2">
      <c r="A203" s="135" t="s">
        <v>157</v>
      </c>
      <c r="B203" t="s">
        <v>1140</v>
      </c>
      <c r="C203" t="s">
        <v>212</v>
      </c>
      <c r="D203">
        <v>1.0022256500000022</v>
      </c>
      <c r="E203" s="137">
        <v>44497.678368055553</v>
      </c>
      <c r="F203" t="b">
        <v>1</v>
      </c>
      <c r="G203" s="135" t="s">
        <v>1573</v>
      </c>
      <c r="H203" s="135" t="s">
        <v>1894</v>
      </c>
      <c r="I203" s="135" t="s">
        <v>1895</v>
      </c>
      <c r="J203">
        <v>0</v>
      </c>
      <c r="K203" s="135" t="s">
        <v>214</v>
      </c>
      <c r="L203" t="b">
        <v>1</v>
      </c>
      <c r="M203" t="b">
        <v>0</v>
      </c>
      <c r="N203" t="b">
        <v>0</v>
      </c>
    </row>
    <row r="204" spans="1:14" x14ac:dyDescent="0.2">
      <c r="A204" s="135" t="s">
        <v>157</v>
      </c>
      <c r="B204" t="s">
        <v>1413</v>
      </c>
      <c r="C204" t="s">
        <v>652</v>
      </c>
      <c r="D204">
        <v>19.393694623917607</v>
      </c>
      <c r="E204" s="137">
        <v>44497.678368055553</v>
      </c>
      <c r="F204" t="b">
        <v>1</v>
      </c>
      <c r="G204" s="135" t="s">
        <v>1574</v>
      </c>
      <c r="H204" s="135" t="s">
        <v>1892</v>
      </c>
      <c r="I204" s="135" t="s">
        <v>1893</v>
      </c>
      <c r="J204">
        <v>0</v>
      </c>
      <c r="K204" s="135" t="s">
        <v>213</v>
      </c>
      <c r="L204" t="b">
        <v>1</v>
      </c>
      <c r="M204" t="b">
        <v>0</v>
      </c>
      <c r="N204" t="b">
        <v>0</v>
      </c>
    </row>
    <row r="205" spans="1:14" x14ac:dyDescent="0.2">
      <c r="A205" s="135" t="s">
        <v>157</v>
      </c>
      <c r="B205" t="s">
        <v>1412</v>
      </c>
      <c r="C205" t="s">
        <v>652</v>
      </c>
      <c r="D205">
        <v>62.857073450411903</v>
      </c>
      <c r="E205" s="137">
        <v>44497.678368055553</v>
      </c>
      <c r="F205" t="b">
        <v>1</v>
      </c>
      <c r="G205" s="135" t="s">
        <v>1575</v>
      </c>
      <c r="H205" s="135" t="s">
        <v>1892</v>
      </c>
      <c r="I205" s="135" t="s">
        <v>1893</v>
      </c>
      <c r="J205">
        <v>0</v>
      </c>
      <c r="K205" s="135" t="s">
        <v>213</v>
      </c>
      <c r="L205" t="b">
        <v>1</v>
      </c>
      <c r="M205" t="b">
        <v>0</v>
      </c>
      <c r="N205" t="b">
        <v>0</v>
      </c>
    </row>
    <row r="206" spans="1:14" x14ac:dyDescent="0.2">
      <c r="A206" s="135" t="s">
        <v>157</v>
      </c>
      <c r="B206" t="s">
        <v>1198</v>
      </c>
      <c r="C206" t="s">
        <v>212</v>
      </c>
      <c r="D206">
        <v>73.029320304774103</v>
      </c>
      <c r="E206" s="137">
        <v>44497.678379629629</v>
      </c>
      <c r="F206" t="b">
        <v>1</v>
      </c>
      <c r="G206" s="135" t="s">
        <v>1576</v>
      </c>
      <c r="H206" s="135" t="s">
        <v>1894</v>
      </c>
      <c r="I206" s="135" t="s">
        <v>1895</v>
      </c>
      <c r="J206">
        <v>0</v>
      </c>
      <c r="K206" s="135" t="s">
        <v>214</v>
      </c>
      <c r="L206" t="b">
        <v>1</v>
      </c>
      <c r="M206" t="b">
        <v>0</v>
      </c>
      <c r="N206" t="b">
        <v>0</v>
      </c>
    </row>
    <row r="207" spans="1:14" x14ac:dyDescent="0.2">
      <c r="A207" s="135" t="s">
        <v>157</v>
      </c>
      <c r="B207" t="s">
        <v>1094</v>
      </c>
      <c r="C207" t="s">
        <v>652</v>
      </c>
      <c r="D207">
        <v>982.50733470972318</v>
      </c>
      <c r="E207" s="137">
        <v>44497.678379629629</v>
      </c>
      <c r="F207" t="b">
        <v>1</v>
      </c>
      <c r="G207" s="135" t="s">
        <v>478</v>
      </c>
      <c r="H207" s="135" t="s">
        <v>1892</v>
      </c>
      <c r="I207" s="135" t="s">
        <v>1893</v>
      </c>
      <c r="J207">
        <v>0</v>
      </c>
      <c r="K207" s="135" t="s">
        <v>213</v>
      </c>
      <c r="L207" t="b">
        <v>1</v>
      </c>
      <c r="M207" t="b">
        <v>0</v>
      </c>
      <c r="N207" t="b">
        <v>0</v>
      </c>
    </row>
    <row r="208" spans="1:14" x14ac:dyDescent="0.2">
      <c r="A208" s="135" t="s">
        <v>157</v>
      </c>
      <c r="B208" t="s">
        <v>1091</v>
      </c>
      <c r="C208" t="s">
        <v>212</v>
      </c>
      <c r="D208">
        <v>971.58355534426619</v>
      </c>
      <c r="E208" s="137">
        <v>44497.678391203706</v>
      </c>
      <c r="F208" t="b">
        <v>1</v>
      </c>
      <c r="G208" s="135" t="s">
        <v>1577</v>
      </c>
      <c r="H208" s="135" t="s">
        <v>1894</v>
      </c>
      <c r="I208" s="135" t="s">
        <v>1895</v>
      </c>
      <c r="J208">
        <v>0</v>
      </c>
      <c r="K208" s="135" t="s">
        <v>214</v>
      </c>
      <c r="L208" t="b">
        <v>1</v>
      </c>
      <c r="M208" t="b">
        <v>0</v>
      </c>
      <c r="N208" t="b">
        <v>0</v>
      </c>
    </row>
    <row r="209" spans="1:14" x14ac:dyDescent="0.2">
      <c r="A209" s="135" t="s">
        <v>157</v>
      </c>
      <c r="B209" t="s">
        <v>1255</v>
      </c>
      <c r="C209" t="s">
        <v>652</v>
      </c>
      <c r="D209">
        <v>57.763299109553301</v>
      </c>
      <c r="E209" s="137">
        <v>44497.678391203706</v>
      </c>
      <c r="F209" t="b">
        <v>1</v>
      </c>
      <c r="G209" s="135" t="s">
        <v>479</v>
      </c>
      <c r="H209" s="135" t="s">
        <v>1892</v>
      </c>
      <c r="I209" s="135" t="s">
        <v>1893</v>
      </c>
      <c r="J209">
        <v>0</v>
      </c>
      <c r="K209" s="135" t="s">
        <v>213</v>
      </c>
      <c r="L209" t="b">
        <v>1</v>
      </c>
      <c r="M209" t="b">
        <v>0</v>
      </c>
      <c r="N209" t="b">
        <v>0</v>
      </c>
    </row>
    <row r="210" spans="1:14" x14ac:dyDescent="0.2">
      <c r="A210" s="135" t="s">
        <v>157</v>
      </c>
      <c r="B210" t="s">
        <v>1333</v>
      </c>
      <c r="C210" t="s">
        <v>212</v>
      </c>
      <c r="D210">
        <v>335.62615137158849</v>
      </c>
      <c r="E210" s="137">
        <v>44497.678402777776</v>
      </c>
      <c r="F210" t="b">
        <v>1</v>
      </c>
      <c r="G210" s="135" t="s">
        <v>1578</v>
      </c>
      <c r="H210" s="135" t="s">
        <v>1894</v>
      </c>
      <c r="I210" s="135" t="s">
        <v>1895</v>
      </c>
      <c r="J210">
        <v>0</v>
      </c>
      <c r="K210" s="135" t="s">
        <v>214</v>
      </c>
      <c r="L210" t="b">
        <v>1</v>
      </c>
      <c r="M210" t="b">
        <v>0</v>
      </c>
      <c r="N210" t="b">
        <v>0</v>
      </c>
    </row>
    <row r="211" spans="1:14" x14ac:dyDescent="0.2">
      <c r="A211" s="135" t="s">
        <v>157</v>
      </c>
      <c r="B211" t="s">
        <v>997</v>
      </c>
      <c r="C211" t="s">
        <v>652</v>
      </c>
      <c r="D211">
        <v>46.681213401429275</v>
      </c>
      <c r="E211" s="137">
        <v>44497.678402777776</v>
      </c>
      <c r="F211" t="b">
        <v>1</v>
      </c>
      <c r="G211" s="135" t="s">
        <v>1579</v>
      </c>
      <c r="H211" s="135" t="s">
        <v>1892</v>
      </c>
      <c r="I211" s="135" t="s">
        <v>1893</v>
      </c>
      <c r="J211">
        <v>0</v>
      </c>
      <c r="K211" s="135" t="s">
        <v>213</v>
      </c>
      <c r="L211" t="b">
        <v>1</v>
      </c>
      <c r="M211" t="b">
        <v>0</v>
      </c>
      <c r="N211" t="b">
        <v>0</v>
      </c>
    </row>
    <row r="212" spans="1:14" x14ac:dyDescent="0.2">
      <c r="A212" s="135" t="s">
        <v>157</v>
      </c>
      <c r="B212" t="s">
        <v>1450</v>
      </c>
      <c r="C212" t="s">
        <v>652</v>
      </c>
      <c r="D212">
        <v>47.349907356539902</v>
      </c>
      <c r="E212" s="137">
        <v>44497.678414351853</v>
      </c>
      <c r="F212" t="b">
        <v>1</v>
      </c>
      <c r="G212" s="135" t="s">
        <v>480</v>
      </c>
      <c r="H212" s="135" t="s">
        <v>1892</v>
      </c>
      <c r="I212" s="135" t="s">
        <v>1893</v>
      </c>
      <c r="J212">
        <v>0</v>
      </c>
      <c r="K212" s="135" t="s">
        <v>213</v>
      </c>
      <c r="L212" t="b">
        <v>1</v>
      </c>
      <c r="M212" t="b">
        <v>0</v>
      </c>
      <c r="N212" t="b">
        <v>0</v>
      </c>
    </row>
    <row r="213" spans="1:14" x14ac:dyDescent="0.2">
      <c r="A213" s="135" t="s">
        <v>157</v>
      </c>
      <c r="B213" t="s">
        <v>1025</v>
      </c>
      <c r="C213" t="s">
        <v>212</v>
      </c>
      <c r="D213">
        <v>279.32741217293972</v>
      </c>
      <c r="E213" s="137">
        <v>44497.678414351853</v>
      </c>
      <c r="F213" t="b">
        <v>1</v>
      </c>
      <c r="G213" s="135" t="s">
        <v>1580</v>
      </c>
      <c r="H213" s="135" t="s">
        <v>1894</v>
      </c>
      <c r="I213" s="135" t="s">
        <v>1895</v>
      </c>
      <c r="J213">
        <v>0</v>
      </c>
      <c r="K213" s="135" t="s">
        <v>214</v>
      </c>
      <c r="L213" t="b">
        <v>1</v>
      </c>
      <c r="M213" t="b">
        <v>0</v>
      </c>
      <c r="N213" t="b">
        <v>0</v>
      </c>
    </row>
    <row r="214" spans="1:14" x14ac:dyDescent="0.2">
      <c r="A214" s="135" t="s">
        <v>157</v>
      </c>
      <c r="B214" t="s">
        <v>873</v>
      </c>
      <c r="C214" t="s">
        <v>652</v>
      </c>
      <c r="D214">
        <v>47.999971380117216</v>
      </c>
      <c r="E214" s="137">
        <v>44497.678414351853</v>
      </c>
      <c r="F214" t="b">
        <v>1</v>
      </c>
      <c r="G214" s="135" t="s">
        <v>1581</v>
      </c>
      <c r="H214" s="135" t="s">
        <v>1892</v>
      </c>
      <c r="I214" s="135" t="s">
        <v>1893</v>
      </c>
      <c r="J214">
        <v>0</v>
      </c>
      <c r="K214" s="135" t="s">
        <v>213</v>
      </c>
      <c r="L214" t="b">
        <v>1</v>
      </c>
      <c r="M214" t="b">
        <v>0</v>
      </c>
      <c r="N214" t="b">
        <v>0</v>
      </c>
    </row>
    <row r="215" spans="1:14" x14ac:dyDescent="0.2">
      <c r="A215" s="135" t="s">
        <v>157</v>
      </c>
      <c r="B215" t="s">
        <v>1322</v>
      </c>
      <c r="C215" t="s">
        <v>652</v>
      </c>
      <c r="D215">
        <v>9.4025351249539906</v>
      </c>
      <c r="E215" s="137">
        <v>44497.678425925929</v>
      </c>
      <c r="F215" t="b">
        <v>1</v>
      </c>
      <c r="G215" s="135" t="s">
        <v>481</v>
      </c>
      <c r="H215" s="135" t="s">
        <v>1892</v>
      </c>
      <c r="I215" s="135" t="s">
        <v>1893</v>
      </c>
      <c r="J215">
        <v>0</v>
      </c>
      <c r="K215" s="135" t="s">
        <v>213</v>
      </c>
      <c r="L215" t="b">
        <v>1</v>
      </c>
      <c r="M215" t="b">
        <v>0</v>
      </c>
      <c r="N215" t="b">
        <v>0</v>
      </c>
    </row>
    <row r="216" spans="1:14" x14ac:dyDescent="0.2">
      <c r="A216" s="135" t="s">
        <v>157</v>
      </c>
      <c r="B216" t="s">
        <v>1046</v>
      </c>
      <c r="C216" t="s">
        <v>212</v>
      </c>
      <c r="D216">
        <v>48.863014117024107</v>
      </c>
      <c r="E216" s="137">
        <v>44497.678425925929</v>
      </c>
      <c r="F216" t="b">
        <v>1</v>
      </c>
      <c r="G216" s="135" t="s">
        <v>1582</v>
      </c>
      <c r="H216" s="135" t="s">
        <v>1894</v>
      </c>
      <c r="I216" s="135" t="s">
        <v>1895</v>
      </c>
      <c r="J216">
        <v>0</v>
      </c>
      <c r="K216" s="135" t="s">
        <v>214</v>
      </c>
      <c r="L216" t="b">
        <v>1</v>
      </c>
      <c r="M216" t="b">
        <v>0</v>
      </c>
      <c r="N216" t="b">
        <v>0</v>
      </c>
    </row>
    <row r="217" spans="1:14" x14ac:dyDescent="0.2">
      <c r="A217" s="135" t="s">
        <v>157</v>
      </c>
      <c r="B217" t="s">
        <v>874</v>
      </c>
      <c r="C217" t="s">
        <v>652</v>
      </c>
      <c r="D217">
        <v>29.975907676964603</v>
      </c>
      <c r="E217" s="137">
        <v>44497.678425925929</v>
      </c>
      <c r="F217" t="b">
        <v>1</v>
      </c>
      <c r="G217" s="135" t="s">
        <v>1583</v>
      </c>
      <c r="H217" s="135" t="s">
        <v>1892</v>
      </c>
      <c r="I217" s="135" t="s">
        <v>1893</v>
      </c>
      <c r="J217">
        <v>0</v>
      </c>
      <c r="K217" s="135" t="s">
        <v>213</v>
      </c>
      <c r="L217" t="b">
        <v>1</v>
      </c>
      <c r="M217" t="b">
        <v>0</v>
      </c>
      <c r="N217" t="b">
        <v>0</v>
      </c>
    </row>
    <row r="218" spans="1:14" x14ac:dyDescent="0.2">
      <c r="A218" s="135" t="s">
        <v>157</v>
      </c>
      <c r="B218" t="s">
        <v>1284</v>
      </c>
      <c r="C218" t="s">
        <v>652</v>
      </c>
      <c r="D218">
        <v>0.800719378364529</v>
      </c>
      <c r="E218" s="137">
        <v>44497.678437499999</v>
      </c>
      <c r="F218" t="b">
        <v>1</v>
      </c>
      <c r="G218" s="135" t="s">
        <v>1584</v>
      </c>
      <c r="H218" s="135" t="s">
        <v>1892</v>
      </c>
      <c r="I218" s="135" t="s">
        <v>1893</v>
      </c>
      <c r="J218">
        <v>0</v>
      </c>
      <c r="K218" s="135" t="s">
        <v>213</v>
      </c>
      <c r="L218" t="b">
        <v>1</v>
      </c>
      <c r="M218" t="b">
        <v>0</v>
      </c>
      <c r="N218" t="b">
        <v>0</v>
      </c>
    </row>
    <row r="219" spans="1:14" x14ac:dyDescent="0.2">
      <c r="A219" s="135" t="s">
        <v>157</v>
      </c>
      <c r="B219" t="s">
        <v>1426</v>
      </c>
      <c r="C219" t="s">
        <v>212</v>
      </c>
      <c r="D219">
        <v>5.9329096498927498</v>
      </c>
      <c r="E219" s="137">
        <v>44497.678437499999</v>
      </c>
      <c r="F219" t="b">
        <v>1</v>
      </c>
      <c r="G219" s="135" t="s">
        <v>1585</v>
      </c>
      <c r="H219" s="135" t="s">
        <v>1894</v>
      </c>
      <c r="I219" s="135" t="s">
        <v>1895</v>
      </c>
      <c r="J219">
        <v>0</v>
      </c>
      <c r="K219" s="135" t="s">
        <v>214</v>
      </c>
      <c r="L219" t="b">
        <v>1</v>
      </c>
      <c r="M219" t="b">
        <v>0</v>
      </c>
      <c r="N219" t="b">
        <v>0</v>
      </c>
    </row>
    <row r="220" spans="1:14" x14ac:dyDescent="0.2">
      <c r="A220" s="135" t="s">
        <v>157</v>
      </c>
      <c r="B220" t="s">
        <v>875</v>
      </c>
      <c r="C220" t="s">
        <v>652</v>
      </c>
      <c r="D220">
        <v>211.1561022955876</v>
      </c>
      <c r="E220" s="137">
        <v>44497.678437499999</v>
      </c>
      <c r="F220" t="b">
        <v>1</v>
      </c>
      <c r="G220" s="135" t="s">
        <v>1586</v>
      </c>
      <c r="H220" s="135" t="s">
        <v>1892</v>
      </c>
      <c r="I220" s="135" t="s">
        <v>1893</v>
      </c>
      <c r="J220">
        <v>0</v>
      </c>
      <c r="K220" s="135" t="s">
        <v>213</v>
      </c>
      <c r="L220" t="b">
        <v>1</v>
      </c>
      <c r="M220" t="b">
        <v>0</v>
      </c>
      <c r="N220" t="b">
        <v>0</v>
      </c>
    </row>
    <row r="221" spans="1:14" x14ac:dyDescent="0.2">
      <c r="A221" s="135" t="s">
        <v>157</v>
      </c>
      <c r="B221" t="s">
        <v>1217</v>
      </c>
      <c r="C221" t="s">
        <v>652</v>
      </c>
      <c r="D221">
        <v>0.210137249694865</v>
      </c>
      <c r="E221" s="137">
        <v>44497.678449074076</v>
      </c>
      <c r="F221" t="b">
        <v>1</v>
      </c>
      <c r="G221" s="135" t="s">
        <v>1587</v>
      </c>
      <c r="H221" s="135" t="s">
        <v>1892</v>
      </c>
      <c r="I221" s="135" t="s">
        <v>1893</v>
      </c>
      <c r="J221">
        <v>0</v>
      </c>
      <c r="K221" s="135" t="s">
        <v>213</v>
      </c>
      <c r="L221" t="b">
        <v>1</v>
      </c>
      <c r="M221" t="b">
        <v>0</v>
      </c>
      <c r="N221" t="b">
        <v>0</v>
      </c>
    </row>
    <row r="222" spans="1:14" x14ac:dyDescent="0.2">
      <c r="A222" s="135" t="s">
        <v>157</v>
      </c>
      <c r="B222" t="s">
        <v>1358</v>
      </c>
      <c r="C222" t="s">
        <v>212</v>
      </c>
      <c r="D222">
        <v>1.5028154317320881</v>
      </c>
      <c r="E222" s="137">
        <v>44497.678460648145</v>
      </c>
      <c r="F222" t="b">
        <v>1</v>
      </c>
      <c r="G222" s="135" t="s">
        <v>1588</v>
      </c>
      <c r="H222" s="135" t="s">
        <v>1894</v>
      </c>
      <c r="I222" s="135" t="s">
        <v>1895</v>
      </c>
      <c r="J222">
        <v>0</v>
      </c>
      <c r="K222" s="135" t="s">
        <v>214</v>
      </c>
      <c r="L222" t="b">
        <v>1</v>
      </c>
      <c r="M222" t="b">
        <v>0</v>
      </c>
      <c r="N222" t="b">
        <v>0</v>
      </c>
    </row>
    <row r="223" spans="1:14" x14ac:dyDescent="0.2">
      <c r="A223" s="135" t="s">
        <v>157</v>
      </c>
      <c r="B223" t="s">
        <v>876</v>
      </c>
      <c r="C223" t="s">
        <v>652</v>
      </c>
      <c r="D223">
        <v>289.20473203092752</v>
      </c>
      <c r="E223" s="137">
        <v>44497.678460648145</v>
      </c>
      <c r="F223" t="b">
        <v>1</v>
      </c>
      <c r="G223" s="135" t="s">
        <v>1589</v>
      </c>
      <c r="H223" s="135" t="s">
        <v>1892</v>
      </c>
      <c r="I223" s="135" t="s">
        <v>1893</v>
      </c>
      <c r="J223">
        <v>0</v>
      </c>
      <c r="K223" s="135" t="s">
        <v>213</v>
      </c>
      <c r="L223" t="b">
        <v>1</v>
      </c>
      <c r="M223" t="b">
        <v>0</v>
      </c>
      <c r="N223" t="b">
        <v>0</v>
      </c>
    </row>
    <row r="224" spans="1:14" x14ac:dyDescent="0.2">
      <c r="A224" s="135" t="s">
        <v>157</v>
      </c>
      <c r="B224" t="s">
        <v>1044</v>
      </c>
      <c r="C224" t="s">
        <v>652</v>
      </c>
      <c r="D224">
        <v>1.14296653540063</v>
      </c>
      <c r="E224" s="137">
        <v>44497.678460648145</v>
      </c>
      <c r="F224" t="b">
        <v>1</v>
      </c>
      <c r="G224" s="135" t="s">
        <v>1590</v>
      </c>
      <c r="H224" s="135" t="s">
        <v>1892</v>
      </c>
      <c r="I224" s="135" t="s">
        <v>1893</v>
      </c>
      <c r="J224">
        <v>0</v>
      </c>
      <c r="K224" s="135" t="s">
        <v>213</v>
      </c>
      <c r="L224" t="b">
        <v>1</v>
      </c>
      <c r="M224" t="b">
        <v>0</v>
      </c>
      <c r="N224" t="b">
        <v>0</v>
      </c>
    </row>
    <row r="225" spans="1:14" x14ac:dyDescent="0.2">
      <c r="A225" s="135" t="s">
        <v>157</v>
      </c>
      <c r="B225" t="s">
        <v>1231</v>
      </c>
      <c r="C225" t="s">
        <v>212</v>
      </c>
      <c r="D225">
        <v>1.1513220467736425</v>
      </c>
      <c r="E225" s="137">
        <v>44497.678472222222</v>
      </c>
      <c r="F225" t="b">
        <v>1</v>
      </c>
      <c r="G225" s="135" t="s">
        <v>1591</v>
      </c>
      <c r="H225" s="135" t="s">
        <v>1894</v>
      </c>
      <c r="I225" s="135" t="s">
        <v>1895</v>
      </c>
      <c r="J225">
        <v>0</v>
      </c>
      <c r="K225" s="135" t="s">
        <v>214</v>
      </c>
      <c r="L225" t="b">
        <v>1</v>
      </c>
      <c r="M225" t="b">
        <v>0</v>
      </c>
      <c r="N225" t="b">
        <v>0</v>
      </c>
    </row>
    <row r="226" spans="1:14" x14ac:dyDescent="0.2">
      <c r="A226" s="135" t="s">
        <v>157</v>
      </c>
      <c r="B226" t="s">
        <v>1242</v>
      </c>
      <c r="C226" t="s">
        <v>652</v>
      </c>
      <c r="D226">
        <v>34.213972450887034</v>
      </c>
      <c r="E226" s="137">
        <v>44497.678472222222</v>
      </c>
      <c r="F226" t="b">
        <v>1</v>
      </c>
      <c r="G226" s="135" t="s">
        <v>1592</v>
      </c>
      <c r="H226" s="135" t="s">
        <v>1892</v>
      </c>
      <c r="I226" s="135" t="s">
        <v>1893</v>
      </c>
      <c r="J226">
        <v>0</v>
      </c>
      <c r="K226" s="135" t="s">
        <v>213</v>
      </c>
      <c r="L226" t="b">
        <v>1</v>
      </c>
      <c r="M226" t="b">
        <v>0</v>
      </c>
      <c r="N226" t="b">
        <v>0</v>
      </c>
    </row>
    <row r="227" spans="1:14" x14ac:dyDescent="0.2">
      <c r="A227" s="135" t="s">
        <v>157</v>
      </c>
      <c r="B227" t="s">
        <v>975</v>
      </c>
      <c r="C227" t="s">
        <v>652</v>
      </c>
      <c r="D227">
        <v>167.28181922112901</v>
      </c>
      <c r="E227" s="137">
        <v>44497.678483796299</v>
      </c>
      <c r="F227" t="b">
        <v>1</v>
      </c>
      <c r="G227" s="135" t="s">
        <v>1593</v>
      </c>
      <c r="H227" s="135" t="s">
        <v>1892</v>
      </c>
      <c r="I227" s="135" t="s">
        <v>1893</v>
      </c>
      <c r="J227">
        <v>0</v>
      </c>
      <c r="K227" s="135" t="s">
        <v>213</v>
      </c>
      <c r="L227" t="b">
        <v>1</v>
      </c>
      <c r="M227" t="b">
        <v>0</v>
      </c>
      <c r="N227" t="b">
        <v>0</v>
      </c>
    </row>
    <row r="228" spans="1:14" x14ac:dyDescent="0.2">
      <c r="A228" s="135" t="s">
        <v>157</v>
      </c>
      <c r="B228" t="s">
        <v>1206</v>
      </c>
      <c r="C228" t="s">
        <v>212</v>
      </c>
      <c r="D228">
        <v>183.92143387954025</v>
      </c>
      <c r="E228" s="137">
        <v>44497.678483796299</v>
      </c>
      <c r="F228" t="b">
        <v>1</v>
      </c>
      <c r="G228" s="135" t="s">
        <v>1594</v>
      </c>
      <c r="H228" s="135" t="s">
        <v>1894</v>
      </c>
      <c r="I228" s="135" t="s">
        <v>1895</v>
      </c>
      <c r="J228">
        <v>0</v>
      </c>
      <c r="K228" s="135" t="s">
        <v>214</v>
      </c>
      <c r="L228" t="b">
        <v>1</v>
      </c>
      <c r="M228" t="b">
        <v>0</v>
      </c>
      <c r="N228" t="b">
        <v>0</v>
      </c>
    </row>
    <row r="229" spans="1:14" x14ac:dyDescent="0.2">
      <c r="A229" s="135" t="s">
        <v>157</v>
      </c>
      <c r="B229" t="s">
        <v>1342</v>
      </c>
      <c r="C229" t="s">
        <v>652</v>
      </c>
      <c r="D229">
        <v>957.44337208957711</v>
      </c>
      <c r="E229" s="137">
        <v>44497.678483796299</v>
      </c>
      <c r="F229" t="b">
        <v>1</v>
      </c>
      <c r="G229" s="135" t="s">
        <v>474</v>
      </c>
      <c r="H229" s="135" t="s">
        <v>1892</v>
      </c>
      <c r="I229" s="135" t="s">
        <v>1893</v>
      </c>
      <c r="J229">
        <v>0</v>
      </c>
      <c r="K229" s="135" t="s">
        <v>213</v>
      </c>
      <c r="L229" t="b">
        <v>1</v>
      </c>
      <c r="M229" t="b">
        <v>0</v>
      </c>
      <c r="N229" t="b">
        <v>0</v>
      </c>
    </row>
    <row r="230" spans="1:14" x14ac:dyDescent="0.2">
      <c r="A230" s="135" t="s">
        <v>157</v>
      </c>
      <c r="B230" t="s">
        <v>1017</v>
      </c>
      <c r="C230" t="s">
        <v>212</v>
      </c>
      <c r="D230">
        <v>927.66086894436341</v>
      </c>
      <c r="E230" s="137">
        <v>44497.678483796299</v>
      </c>
      <c r="F230" t="b">
        <v>1</v>
      </c>
      <c r="G230" s="135" t="s">
        <v>1559</v>
      </c>
      <c r="H230" s="135" t="s">
        <v>1894</v>
      </c>
      <c r="I230" s="135" t="s">
        <v>1895</v>
      </c>
      <c r="J230">
        <v>0</v>
      </c>
      <c r="K230" s="135" t="s">
        <v>214</v>
      </c>
      <c r="L230" t="b">
        <v>1</v>
      </c>
      <c r="M230" t="b">
        <v>0</v>
      </c>
      <c r="N230" t="b">
        <v>0</v>
      </c>
    </row>
    <row r="231" spans="1:14" x14ac:dyDescent="0.2">
      <c r="A231" s="135" t="s">
        <v>157</v>
      </c>
      <c r="B231" t="s">
        <v>994</v>
      </c>
      <c r="C231" t="s">
        <v>652</v>
      </c>
      <c r="D231">
        <v>179.20092966040701</v>
      </c>
      <c r="E231" s="137">
        <v>44497.678495370368</v>
      </c>
      <c r="F231" t="b">
        <v>1</v>
      </c>
      <c r="G231" s="135" t="s">
        <v>482</v>
      </c>
      <c r="H231" s="135" t="s">
        <v>1892</v>
      </c>
      <c r="I231" s="135" t="s">
        <v>1893</v>
      </c>
      <c r="J231">
        <v>0</v>
      </c>
      <c r="K231" s="135" t="s">
        <v>213</v>
      </c>
      <c r="L231" t="b">
        <v>1</v>
      </c>
      <c r="M231" t="b">
        <v>0</v>
      </c>
      <c r="N231" t="b">
        <v>0</v>
      </c>
    </row>
    <row r="232" spans="1:14" x14ac:dyDescent="0.2">
      <c r="A232" s="135" t="s">
        <v>157</v>
      </c>
      <c r="B232" t="s">
        <v>992</v>
      </c>
      <c r="C232" t="s">
        <v>212</v>
      </c>
      <c r="D232">
        <v>848.55065051032307</v>
      </c>
      <c r="E232" s="137">
        <v>44497.678495370368</v>
      </c>
      <c r="F232" t="b">
        <v>1</v>
      </c>
      <c r="G232" s="135" t="s">
        <v>1595</v>
      </c>
      <c r="H232" s="135" t="s">
        <v>1894</v>
      </c>
      <c r="I232" s="135" t="s">
        <v>1895</v>
      </c>
      <c r="J232">
        <v>0</v>
      </c>
      <c r="K232" s="135" t="s">
        <v>214</v>
      </c>
      <c r="L232" t="b">
        <v>1</v>
      </c>
      <c r="M232" t="b">
        <v>0</v>
      </c>
      <c r="N232" t="b">
        <v>0</v>
      </c>
    </row>
    <row r="233" spans="1:14" x14ac:dyDescent="0.2">
      <c r="A233" s="135" t="s">
        <v>157</v>
      </c>
      <c r="B233" t="s">
        <v>1338</v>
      </c>
      <c r="C233" t="s">
        <v>652</v>
      </c>
      <c r="D233">
        <v>75.684447141323048</v>
      </c>
      <c r="E233" s="137">
        <v>44497.678495370368</v>
      </c>
      <c r="F233" t="b">
        <v>1</v>
      </c>
      <c r="G233" s="135" t="s">
        <v>483</v>
      </c>
      <c r="H233" s="135" t="s">
        <v>1892</v>
      </c>
      <c r="I233" s="135" t="s">
        <v>1893</v>
      </c>
      <c r="J233">
        <v>0</v>
      </c>
      <c r="K233" s="135" t="s">
        <v>213</v>
      </c>
      <c r="L233" t="b">
        <v>1</v>
      </c>
      <c r="M233" t="b">
        <v>0</v>
      </c>
      <c r="N233" t="b">
        <v>0</v>
      </c>
    </row>
    <row r="234" spans="1:14" x14ac:dyDescent="0.2">
      <c r="A234" s="135" t="s">
        <v>157</v>
      </c>
      <c r="B234" t="s">
        <v>1301</v>
      </c>
      <c r="C234" t="s">
        <v>652</v>
      </c>
      <c r="D234">
        <v>0</v>
      </c>
      <c r="E234" s="137">
        <v>44497.678506944445</v>
      </c>
      <c r="F234" t="b">
        <v>1</v>
      </c>
      <c r="G234" s="135" t="s">
        <v>484</v>
      </c>
      <c r="H234" s="135" t="s">
        <v>1892</v>
      </c>
      <c r="I234" s="135" t="s">
        <v>1893</v>
      </c>
      <c r="J234">
        <v>0</v>
      </c>
      <c r="K234" s="135" t="s">
        <v>213</v>
      </c>
      <c r="L234" t="b">
        <v>1</v>
      </c>
      <c r="M234" t="b">
        <v>0</v>
      </c>
      <c r="N234" t="b">
        <v>0</v>
      </c>
    </row>
    <row r="235" spans="1:14" x14ac:dyDescent="0.2">
      <c r="A235" s="135" t="s">
        <v>157</v>
      </c>
      <c r="B235" t="s">
        <v>1276</v>
      </c>
      <c r="C235" t="s">
        <v>212</v>
      </c>
      <c r="D235">
        <v>0.61489664249060805</v>
      </c>
      <c r="E235" s="137">
        <v>44497.678506944445</v>
      </c>
      <c r="F235" t="b">
        <v>1</v>
      </c>
      <c r="G235" s="135" t="s">
        <v>1596</v>
      </c>
      <c r="H235" s="135" t="s">
        <v>1894</v>
      </c>
      <c r="I235" s="135" t="s">
        <v>1895</v>
      </c>
      <c r="J235">
        <v>0</v>
      </c>
      <c r="K235" s="135" t="s">
        <v>214</v>
      </c>
      <c r="L235" t="b">
        <v>1</v>
      </c>
      <c r="M235" t="b">
        <v>0</v>
      </c>
      <c r="N235" t="b">
        <v>0</v>
      </c>
    </row>
    <row r="236" spans="1:14" x14ac:dyDescent="0.2">
      <c r="A236" s="135" t="s">
        <v>157</v>
      </c>
      <c r="B236" t="s">
        <v>1371</v>
      </c>
      <c r="C236" t="s">
        <v>652</v>
      </c>
      <c r="D236">
        <v>0</v>
      </c>
      <c r="E236" s="137">
        <v>44497.678518518522</v>
      </c>
      <c r="F236" t="b">
        <v>1</v>
      </c>
      <c r="G236" s="135" t="s">
        <v>1597</v>
      </c>
      <c r="H236" s="135" t="s">
        <v>1892</v>
      </c>
      <c r="I236" s="135" t="s">
        <v>1893</v>
      </c>
      <c r="J236">
        <v>0</v>
      </c>
      <c r="K236" s="135" t="s">
        <v>213</v>
      </c>
      <c r="L236" t="b">
        <v>1</v>
      </c>
      <c r="M236" t="b">
        <v>0</v>
      </c>
      <c r="N236" t="b">
        <v>0</v>
      </c>
    </row>
    <row r="237" spans="1:14" x14ac:dyDescent="0.2">
      <c r="A237" s="135" t="s">
        <v>157</v>
      </c>
      <c r="B237" t="s">
        <v>1036</v>
      </c>
      <c r="C237" t="s">
        <v>212</v>
      </c>
      <c r="D237">
        <v>0.89213196616425994</v>
      </c>
      <c r="E237" s="137">
        <v>44497.678518518522</v>
      </c>
      <c r="F237" t="b">
        <v>1</v>
      </c>
      <c r="G237" s="135" t="s">
        <v>1598</v>
      </c>
      <c r="H237" s="135" t="s">
        <v>1894</v>
      </c>
      <c r="I237" s="135" t="s">
        <v>1895</v>
      </c>
      <c r="J237">
        <v>0</v>
      </c>
      <c r="K237" s="135" t="s">
        <v>214</v>
      </c>
      <c r="L237" t="b">
        <v>1</v>
      </c>
      <c r="M237" t="b">
        <v>0</v>
      </c>
      <c r="N237" t="b">
        <v>0</v>
      </c>
    </row>
    <row r="238" spans="1:14" x14ac:dyDescent="0.2">
      <c r="A238" s="135" t="s">
        <v>157</v>
      </c>
      <c r="B238" t="s">
        <v>877</v>
      </c>
      <c r="C238" t="s">
        <v>652</v>
      </c>
      <c r="D238">
        <v>179.20092966040701</v>
      </c>
      <c r="E238" s="137">
        <v>44497.678530092591</v>
      </c>
      <c r="F238" t="b">
        <v>1</v>
      </c>
      <c r="G238" s="135" t="s">
        <v>1599</v>
      </c>
      <c r="H238" s="135" t="s">
        <v>1892</v>
      </c>
      <c r="I238" s="135" t="s">
        <v>1893</v>
      </c>
      <c r="J238">
        <v>0</v>
      </c>
      <c r="K238" s="135" t="s">
        <v>213</v>
      </c>
      <c r="L238" t="b">
        <v>1</v>
      </c>
      <c r="M238" t="b">
        <v>0</v>
      </c>
      <c r="N238" t="b">
        <v>0</v>
      </c>
    </row>
    <row r="239" spans="1:14" x14ac:dyDescent="0.2">
      <c r="A239" s="135" t="s">
        <v>157</v>
      </c>
      <c r="B239" t="s">
        <v>1065</v>
      </c>
      <c r="C239" t="s">
        <v>212</v>
      </c>
      <c r="D239">
        <v>846.702811180872</v>
      </c>
      <c r="E239" s="137">
        <v>44497.678530092591</v>
      </c>
      <c r="F239" t="b">
        <v>1</v>
      </c>
      <c r="G239" s="135" t="s">
        <v>1600</v>
      </c>
      <c r="H239" s="135" t="s">
        <v>1894</v>
      </c>
      <c r="I239" s="135" t="s">
        <v>1895</v>
      </c>
      <c r="J239">
        <v>0</v>
      </c>
      <c r="K239" s="135" t="s">
        <v>214</v>
      </c>
      <c r="L239" t="b">
        <v>1</v>
      </c>
      <c r="M239" t="b">
        <v>0</v>
      </c>
      <c r="N239" t="b">
        <v>0</v>
      </c>
    </row>
    <row r="240" spans="1:14" x14ac:dyDescent="0.2">
      <c r="A240" s="135" t="s">
        <v>157</v>
      </c>
      <c r="B240" t="s">
        <v>878</v>
      </c>
      <c r="C240" t="s">
        <v>652</v>
      </c>
      <c r="D240">
        <v>75.774166346662724</v>
      </c>
      <c r="E240" s="137">
        <v>44497.678530092591</v>
      </c>
      <c r="F240" t="b">
        <v>1</v>
      </c>
      <c r="G240" s="135" t="s">
        <v>1601</v>
      </c>
      <c r="H240" s="135" t="s">
        <v>1892</v>
      </c>
      <c r="I240" s="135" t="s">
        <v>1893</v>
      </c>
      <c r="J240">
        <v>0</v>
      </c>
      <c r="K240" s="135" t="s">
        <v>213</v>
      </c>
      <c r="L240" t="b">
        <v>1</v>
      </c>
      <c r="M240" t="b">
        <v>0</v>
      </c>
      <c r="N240" t="b">
        <v>0</v>
      </c>
    </row>
    <row r="241" spans="1:14" x14ac:dyDescent="0.2">
      <c r="A241" s="135" t="s">
        <v>157</v>
      </c>
      <c r="B241" t="s">
        <v>879</v>
      </c>
      <c r="C241" t="s">
        <v>652</v>
      </c>
      <c r="D241">
        <v>0</v>
      </c>
      <c r="E241" s="137">
        <v>44497.678530092591</v>
      </c>
      <c r="F241" t="b">
        <v>1</v>
      </c>
      <c r="G241" s="135" t="s">
        <v>1602</v>
      </c>
      <c r="H241" s="135" t="s">
        <v>1892</v>
      </c>
      <c r="I241" s="135" t="s">
        <v>1893</v>
      </c>
      <c r="J241">
        <v>0</v>
      </c>
      <c r="K241" s="135" t="s">
        <v>213</v>
      </c>
      <c r="L241" t="b">
        <v>1</v>
      </c>
      <c r="M241" t="b">
        <v>0</v>
      </c>
      <c r="N241" t="b">
        <v>0</v>
      </c>
    </row>
    <row r="242" spans="1:14" x14ac:dyDescent="0.2">
      <c r="A242" s="135" t="s">
        <v>157</v>
      </c>
      <c r="B242" t="s">
        <v>1131</v>
      </c>
      <c r="C242" t="s">
        <v>212</v>
      </c>
      <c r="D242">
        <v>0.34081072079538999</v>
      </c>
      <c r="E242" s="137">
        <v>44497.678541666668</v>
      </c>
      <c r="F242" t="b">
        <v>1</v>
      </c>
      <c r="G242" s="135" t="s">
        <v>1603</v>
      </c>
      <c r="H242" s="135" t="s">
        <v>1894</v>
      </c>
      <c r="I242" s="135" t="s">
        <v>1895</v>
      </c>
      <c r="J242">
        <v>0</v>
      </c>
      <c r="K242" s="135" t="s">
        <v>214</v>
      </c>
      <c r="L242" t="b">
        <v>1</v>
      </c>
      <c r="M242" t="b">
        <v>0</v>
      </c>
      <c r="N242" t="b">
        <v>0</v>
      </c>
    </row>
    <row r="243" spans="1:14" x14ac:dyDescent="0.2">
      <c r="A243" s="135" t="s">
        <v>157</v>
      </c>
      <c r="B243" t="s">
        <v>1401</v>
      </c>
      <c r="C243" t="s">
        <v>652</v>
      </c>
      <c r="D243">
        <v>1.14296653540063</v>
      </c>
      <c r="E243" s="137">
        <v>44497.678541666668</v>
      </c>
      <c r="F243" t="b">
        <v>1</v>
      </c>
      <c r="G243" s="135" t="s">
        <v>1590</v>
      </c>
      <c r="H243" s="135" t="s">
        <v>1892</v>
      </c>
      <c r="I243" s="135" t="s">
        <v>1893</v>
      </c>
      <c r="J243">
        <v>0</v>
      </c>
      <c r="K243" s="135" t="s">
        <v>213</v>
      </c>
      <c r="L243" t="b">
        <v>1</v>
      </c>
      <c r="M243" t="b">
        <v>0</v>
      </c>
      <c r="N243" t="b">
        <v>0</v>
      </c>
    </row>
    <row r="244" spans="1:14" x14ac:dyDescent="0.2">
      <c r="A244" s="135" t="s">
        <v>157</v>
      </c>
      <c r="B244" t="s">
        <v>1274</v>
      </c>
      <c r="C244" t="s">
        <v>212</v>
      </c>
      <c r="D244">
        <v>1.1513220467736425</v>
      </c>
      <c r="E244" s="137">
        <v>44497.678541666668</v>
      </c>
      <c r="F244" t="b">
        <v>1</v>
      </c>
      <c r="G244" s="135" t="s">
        <v>1591</v>
      </c>
      <c r="H244" s="135" t="s">
        <v>1894</v>
      </c>
      <c r="I244" s="135" t="s">
        <v>1895</v>
      </c>
      <c r="J244">
        <v>0</v>
      </c>
      <c r="K244" s="135" t="s">
        <v>214</v>
      </c>
      <c r="L244" t="b">
        <v>1</v>
      </c>
      <c r="M244" t="b">
        <v>0</v>
      </c>
      <c r="N244" t="b">
        <v>0</v>
      </c>
    </row>
    <row r="245" spans="1:14" x14ac:dyDescent="0.2">
      <c r="A245" s="135" t="s">
        <v>157</v>
      </c>
      <c r="B245" t="s">
        <v>1336</v>
      </c>
      <c r="C245" t="s">
        <v>652</v>
      </c>
      <c r="D245">
        <v>34.213972450887034</v>
      </c>
      <c r="E245" s="137">
        <v>44497.678541666668</v>
      </c>
      <c r="F245" t="b">
        <v>1</v>
      </c>
      <c r="G245" s="135" t="s">
        <v>1592</v>
      </c>
      <c r="H245" s="135" t="s">
        <v>1892</v>
      </c>
      <c r="I245" s="135" t="s">
        <v>1893</v>
      </c>
      <c r="J245">
        <v>0</v>
      </c>
      <c r="K245" s="135" t="s">
        <v>213</v>
      </c>
      <c r="L245" t="b">
        <v>1</v>
      </c>
      <c r="M245" t="b">
        <v>0</v>
      </c>
      <c r="N245" t="b">
        <v>0</v>
      </c>
    </row>
    <row r="246" spans="1:14" x14ac:dyDescent="0.2">
      <c r="A246" s="135" t="s">
        <v>157</v>
      </c>
      <c r="B246" t="s">
        <v>1352</v>
      </c>
      <c r="C246" t="s">
        <v>652</v>
      </c>
      <c r="D246">
        <v>14</v>
      </c>
      <c r="E246" s="137">
        <v>44497.678541666668</v>
      </c>
      <c r="F246" t="b">
        <v>1</v>
      </c>
      <c r="G246" s="135" t="s">
        <v>1604</v>
      </c>
      <c r="H246" s="135" t="s">
        <v>1892</v>
      </c>
      <c r="I246" s="135" t="s">
        <v>1893</v>
      </c>
      <c r="J246">
        <v>0</v>
      </c>
      <c r="K246" s="135" t="s">
        <v>213</v>
      </c>
      <c r="L246" t="b">
        <v>1</v>
      </c>
      <c r="M246" t="b">
        <v>0</v>
      </c>
      <c r="N246" t="b">
        <v>0</v>
      </c>
    </row>
    <row r="247" spans="1:14" x14ac:dyDescent="0.2">
      <c r="A247" s="135" t="s">
        <v>157</v>
      </c>
      <c r="B247" t="s">
        <v>1297</v>
      </c>
      <c r="C247" t="s">
        <v>212</v>
      </c>
      <c r="D247">
        <v>29.550590617929124</v>
      </c>
      <c r="E247" s="137">
        <v>44497.678553240738</v>
      </c>
      <c r="F247" t="b">
        <v>1</v>
      </c>
      <c r="G247" s="135" t="s">
        <v>1605</v>
      </c>
      <c r="H247" s="135" t="s">
        <v>1894</v>
      </c>
      <c r="I247" s="135" t="s">
        <v>1895</v>
      </c>
      <c r="J247">
        <v>0</v>
      </c>
      <c r="K247" s="135" t="s">
        <v>214</v>
      </c>
      <c r="L247" t="b">
        <v>1</v>
      </c>
      <c r="M247" t="b">
        <v>0</v>
      </c>
      <c r="N247" t="b">
        <v>0</v>
      </c>
    </row>
    <row r="248" spans="1:14" x14ac:dyDescent="0.2">
      <c r="A248" s="135" t="s">
        <v>157</v>
      </c>
      <c r="B248" t="s">
        <v>1052</v>
      </c>
      <c r="C248" t="s">
        <v>652</v>
      </c>
      <c r="D248">
        <v>957.44337208957711</v>
      </c>
      <c r="E248" s="137">
        <v>44497.678553240738</v>
      </c>
      <c r="F248" t="b">
        <v>1</v>
      </c>
      <c r="G248" s="135" t="s">
        <v>474</v>
      </c>
      <c r="H248" s="135" t="s">
        <v>1892</v>
      </c>
      <c r="I248" s="135" t="s">
        <v>1893</v>
      </c>
      <c r="J248">
        <v>0</v>
      </c>
      <c r="K248" s="135" t="s">
        <v>213</v>
      </c>
      <c r="L248" t="b">
        <v>1</v>
      </c>
      <c r="M248" t="b">
        <v>0</v>
      </c>
      <c r="N248" t="b">
        <v>0</v>
      </c>
    </row>
    <row r="249" spans="1:14" x14ac:dyDescent="0.2">
      <c r="A249" s="135" t="s">
        <v>157</v>
      </c>
      <c r="B249" t="s">
        <v>1100</v>
      </c>
      <c r="C249" t="s">
        <v>212</v>
      </c>
      <c r="D249">
        <v>927.66086894436341</v>
      </c>
      <c r="E249" s="137">
        <v>44497.678553240738</v>
      </c>
      <c r="F249" t="b">
        <v>1</v>
      </c>
      <c r="G249" s="135" t="s">
        <v>1559</v>
      </c>
      <c r="H249" s="135" t="s">
        <v>1894</v>
      </c>
      <c r="I249" s="135" t="s">
        <v>1895</v>
      </c>
      <c r="J249">
        <v>0</v>
      </c>
      <c r="K249" s="135" t="s">
        <v>214</v>
      </c>
      <c r="L249" t="b">
        <v>1</v>
      </c>
      <c r="M249" t="b">
        <v>0</v>
      </c>
      <c r="N249" t="b">
        <v>0</v>
      </c>
    </row>
    <row r="250" spans="1:14" x14ac:dyDescent="0.2">
      <c r="A250" s="135" t="s">
        <v>157</v>
      </c>
      <c r="B250" t="s">
        <v>1253</v>
      </c>
      <c r="C250" t="s">
        <v>652</v>
      </c>
      <c r="D250">
        <v>12.305648320641</v>
      </c>
      <c r="E250" s="137">
        <v>44497.678564814814</v>
      </c>
      <c r="F250" t="b">
        <v>1</v>
      </c>
      <c r="G250" s="135" t="s">
        <v>485</v>
      </c>
      <c r="H250" s="135" t="s">
        <v>1892</v>
      </c>
      <c r="I250" s="135" t="s">
        <v>1893</v>
      </c>
      <c r="J250">
        <v>0</v>
      </c>
      <c r="K250" s="135" t="s">
        <v>213</v>
      </c>
      <c r="L250" t="b">
        <v>1</v>
      </c>
      <c r="M250" t="b">
        <v>0</v>
      </c>
      <c r="N250" t="b">
        <v>0</v>
      </c>
    </row>
    <row r="251" spans="1:14" x14ac:dyDescent="0.2">
      <c r="A251" s="135" t="s">
        <v>157</v>
      </c>
      <c r="B251" t="s">
        <v>1415</v>
      </c>
      <c r="C251" t="s">
        <v>212</v>
      </c>
      <c r="D251">
        <v>137.41397743274609</v>
      </c>
      <c r="E251" s="137">
        <v>44497.678564814814</v>
      </c>
      <c r="F251" t="b">
        <v>1</v>
      </c>
      <c r="G251" s="135" t="s">
        <v>1606</v>
      </c>
      <c r="H251" s="135" t="s">
        <v>1894</v>
      </c>
      <c r="I251" s="135" t="s">
        <v>1895</v>
      </c>
      <c r="J251">
        <v>0</v>
      </c>
      <c r="K251" s="135" t="s">
        <v>214</v>
      </c>
      <c r="L251" t="b">
        <v>1</v>
      </c>
      <c r="M251" t="b">
        <v>0</v>
      </c>
      <c r="N251" t="b">
        <v>0</v>
      </c>
    </row>
    <row r="252" spans="1:14" x14ac:dyDescent="0.2">
      <c r="A252" s="135" t="s">
        <v>157</v>
      </c>
      <c r="B252" t="s">
        <v>1120</v>
      </c>
      <c r="C252" t="s">
        <v>652</v>
      </c>
      <c r="D252">
        <v>-92.783819929535312</v>
      </c>
      <c r="E252" s="137">
        <v>44497.678564814814</v>
      </c>
      <c r="F252" t="b">
        <v>1</v>
      </c>
      <c r="G252" s="135" t="s">
        <v>486</v>
      </c>
      <c r="H252" s="135" t="s">
        <v>1892</v>
      </c>
      <c r="I252" s="135" t="s">
        <v>1893</v>
      </c>
      <c r="J252">
        <v>0</v>
      </c>
      <c r="K252" s="135" t="s">
        <v>213</v>
      </c>
      <c r="L252" t="b">
        <v>1</v>
      </c>
      <c r="M252" t="b">
        <v>0</v>
      </c>
      <c r="N252" t="b">
        <v>0</v>
      </c>
    </row>
    <row r="253" spans="1:14" x14ac:dyDescent="0.2">
      <c r="A253" s="135" t="s">
        <v>157</v>
      </c>
      <c r="B253" t="s">
        <v>1261</v>
      </c>
      <c r="C253" t="s">
        <v>652</v>
      </c>
      <c r="D253">
        <v>0</v>
      </c>
      <c r="E253" s="137">
        <v>44497.678576388891</v>
      </c>
      <c r="F253" t="b">
        <v>1</v>
      </c>
      <c r="G253" s="135" t="s">
        <v>487</v>
      </c>
      <c r="H253" s="135" t="s">
        <v>1892</v>
      </c>
      <c r="I253" s="135" t="s">
        <v>1893</v>
      </c>
      <c r="J253">
        <v>0</v>
      </c>
      <c r="K253" s="135" t="s">
        <v>213</v>
      </c>
      <c r="L253" t="b">
        <v>1</v>
      </c>
      <c r="M253" t="b">
        <v>0</v>
      </c>
      <c r="N253" t="b">
        <v>0</v>
      </c>
    </row>
    <row r="254" spans="1:14" x14ac:dyDescent="0.2">
      <c r="A254" s="135" t="s">
        <v>157</v>
      </c>
      <c r="B254" t="s">
        <v>1058</v>
      </c>
      <c r="C254" t="s">
        <v>212</v>
      </c>
      <c r="D254">
        <v>0</v>
      </c>
      <c r="E254" s="137">
        <v>44497.678576388891</v>
      </c>
      <c r="F254" t="b">
        <v>1</v>
      </c>
      <c r="G254" s="135" t="s">
        <v>1607</v>
      </c>
      <c r="H254" s="135" t="s">
        <v>1894</v>
      </c>
      <c r="I254" s="135" t="s">
        <v>1895</v>
      </c>
      <c r="J254">
        <v>0</v>
      </c>
      <c r="K254" s="135" t="s">
        <v>214</v>
      </c>
      <c r="L254" t="b">
        <v>1</v>
      </c>
      <c r="M254" t="b">
        <v>0</v>
      </c>
      <c r="N254" t="b">
        <v>0</v>
      </c>
    </row>
    <row r="255" spans="1:14" x14ac:dyDescent="0.2">
      <c r="A255" s="135" t="s">
        <v>157</v>
      </c>
      <c r="B255" t="s">
        <v>1222</v>
      </c>
      <c r="C255" t="s">
        <v>652</v>
      </c>
      <c r="D255">
        <v>0</v>
      </c>
      <c r="E255" s="137">
        <v>44497.678587962961</v>
      </c>
      <c r="F255" t="b">
        <v>1</v>
      </c>
      <c r="G255" s="135" t="s">
        <v>1608</v>
      </c>
      <c r="H255" s="135" t="s">
        <v>1892</v>
      </c>
      <c r="I255" s="135" t="s">
        <v>1893</v>
      </c>
      <c r="J255">
        <v>0</v>
      </c>
      <c r="K255" s="135" t="s">
        <v>213</v>
      </c>
      <c r="L255" t="b">
        <v>1</v>
      </c>
      <c r="M255" t="b">
        <v>0</v>
      </c>
      <c r="N255" t="b">
        <v>0</v>
      </c>
    </row>
    <row r="256" spans="1:14" x14ac:dyDescent="0.2">
      <c r="A256" s="135" t="s">
        <v>157</v>
      </c>
      <c r="B256" t="s">
        <v>1003</v>
      </c>
      <c r="C256" t="s">
        <v>212</v>
      </c>
      <c r="D256">
        <v>0</v>
      </c>
      <c r="E256" s="137">
        <v>44497.678587962961</v>
      </c>
      <c r="F256" t="b">
        <v>1</v>
      </c>
      <c r="G256" s="135" t="s">
        <v>1609</v>
      </c>
      <c r="H256" s="135" t="s">
        <v>1894</v>
      </c>
      <c r="I256" s="135" t="s">
        <v>1895</v>
      </c>
      <c r="J256">
        <v>0</v>
      </c>
      <c r="K256" s="135" t="s">
        <v>214</v>
      </c>
      <c r="L256" t="b">
        <v>1</v>
      </c>
      <c r="M256" t="b">
        <v>0</v>
      </c>
      <c r="N256" t="b">
        <v>0</v>
      </c>
    </row>
    <row r="257" spans="1:14" x14ac:dyDescent="0.2">
      <c r="A257" s="135" t="s">
        <v>157</v>
      </c>
      <c r="B257" t="s">
        <v>880</v>
      </c>
      <c r="C257" t="s">
        <v>652</v>
      </c>
      <c r="D257">
        <v>12.305648320641</v>
      </c>
      <c r="E257" s="137">
        <v>44497.678599537037</v>
      </c>
      <c r="F257" t="b">
        <v>1</v>
      </c>
      <c r="G257" s="135" t="s">
        <v>1610</v>
      </c>
      <c r="H257" s="135" t="s">
        <v>1892</v>
      </c>
      <c r="I257" s="135" t="s">
        <v>1893</v>
      </c>
      <c r="J257">
        <v>0</v>
      </c>
      <c r="K257" s="135" t="s">
        <v>213</v>
      </c>
      <c r="L257" t="b">
        <v>1</v>
      </c>
      <c r="M257" t="b">
        <v>0</v>
      </c>
      <c r="N257" t="b">
        <v>0</v>
      </c>
    </row>
    <row r="258" spans="1:14" x14ac:dyDescent="0.2">
      <c r="A258" s="135" t="s">
        <v>157</v>
      </c>
      <c r="B258" t="s">
        <v>1161</v>
      </c>
      <c r="C258" t="s">
        <v>212</v>
      </c>
      <c r="D258">
        <v>137.41397743274609</v>
      </c>
      <c r="E258" s="137">
        <v>44497.678599537037</v>
      </c>
      <c r="F258" t="b">
        <v>1</v>
      </c>
      <c r="G258" s="135" t="s">
        <v>1611</v>
      </c>
      <c r="H258" s="135" t="s">
        <v>1894</v>
      </c>
      <c r="I258" s="135" t="s">
        <v>1895</v>
      </c>
      <c r="J258">
        <v>0</v>
      </c>
      <c r="K258" s="135" t="s">
        <v>214</v>
      </c>
      <c r="L258" t="b">
        <v>1</v>
      </c>
      <c r="M258" t="b">
        <v>0</v>
      </c>
      <c r="N258" t="b">
        <v>0</v>
      </c>
    </row>
    <row r="259" spans="1:14" x14ac:dyDescent="0.2">
      <c r="A259" s="135" t="s">
        <v>157</v>
      </c>
      <c r="B259" t="s">
        <v>881</v>
      </c>
      <c r="C259" t="s">
        <v>652</v>
      </c>
      <c r="D259">
        <v>-92.783819929535312</v>
      </c>
      <c r="E259" s="137">
        <v>44497.678599537037</v>
      </c>
      <c r="F259" t="b">
        <v>1</v>
      </c>
      <c r="G259" s="135" t="s">
        <v>1612</v>
      </c>
      <c r="H259" s="135" t="s">
        <v>1892</v>
      </c>
      <c r="I259" s="135" t="s">
        <v>1893</v>
      </c>
      <c r="J259">
        <v>0</v>
      </c>
      <c r="K259" s="135" t="s">
        <v>213</v>
      </c>
      <c r="L259" t="b">
        <v>1</v>
      </c>
      <c r="M259" t="b">
        <v>0</v>
      </c>
      <c r="N259" t="b">
        <v>0</v>
      </c>
    </row>
    <row r="260" spans="1:14" x14ac:dyDescent="0.2">
      <c r="A260" s="135" t="s">
        <v>157</v>
      </c>
      <c r="B260" t="s">
        <v>882</v>
      </c>
      <c r="C260" t="s">
        <v>652</v>
      </c>
      <c r="D260">
        <v>0</v>
      </c>
      <c r="E260" s="137">
        <v>44497.678599537037</v>
      </c>
      <c r="F260" t="b">
        <v>1</v>
      </c>
      <c r="G260" s="135" t="s">
        <v>1613</v>
      </c>
      <c r="H260" s="135" t="s">
        <v>1892</v>
      </c>
      <c r="I260" s="135" t="s">
        <v>1893</v>
      </c>
      <c r="J260">
        <v>0</v>
      </c>
      <c r="K260" s="135" t="s">
        <v>213</v>
      </c>
      <c r="L260" t="b">
        <v>1</v>
      </c>
      <c r="M260" t="b">
        <v>0</v>
      </c>
      <c r="N260" t="b">
        <v>0</v>
      </c>
    </row>
    <row r="261" spans="1:14" x14ac:dyDescent="0.2">
      <c r="A261" s="135" t="s">
        <v>157</v>
      </c>
      <c r="B261" t="s">
        <v>1133</v>
      </c>
      <c r="C261" t="s">
        <v>212</v>
      </c>
      <c r="D261">
        <v>0</v>
      </c>
      <c r="E261" s="137">
        <v>44497.678611111114</v>
      </c>
      <c r="F261" t="b">
        <v>1</v>
      </c>
      <c r="G261" s="135" t="s">
        <v>1614</v>
      </c>
      <c r="H261" s="135" t="s">
        <v>1894</v>
      </c>
      <c r="I261" s="135" t="s">
        <v>1895</v>
      </c>
      <c r="J261">
        <v>0</v>
      </c>
      <c r="K261" s="135" t="s">
        <v>214</v>
      </c>
      <c r="L261" t="b">
        <v>1</v>
      </c>
      <c r="M261" t="b">
        <v>0</v>
      </c>
      <c r="N261" t="b">
        <v>0</v>
      </c>
    </row>
    <row r="262" spans="1:14" x14ac:dyDescent="0.2">
      <c r="A262" s="135" t="s">
        <v>157</v>
      </c>
      <c r="B262" t="s">
        <v>1334</v>
      </c>
      <c r="C262" t="s">
        <v>652</v>
      </c>
      <c r="D262">
        <v>1.14296653540063</v>
      </c>
      <c r="E262" s="137">
        <v>44497.678611111114</v>
      </c>
      <c r="F262" t="b">
        <v>1</v>
      </c>
      <c r="G262" s="135" t="s">
        <v>1590</v>
      </c>
      <c r="H262" s="135" t="s">
        <v>1892</v>
      </c>
      <c r="I262" s="135" t="s">
        <v>1893</v>
      </c>
      <c r="J262">
        <v>0</v>
      </c>
      <c r="K262" s="135" t="s">
        <v>213</v>
      </c>
      <c r="L262" t="b">
        <v>1</v>
      </c>
      <c r="M262" t="b">
        <v>0</v>
      </c>
      <c r="N262" t="b">
        <v>0</v>
      </c>
    </row>
    <row r="263" spans="1:14" x14ac:dyDescent="0.2">
      <c r="A263" s="135" t="s">
        <v>157</v>
      </c>
      <c r="B263" t="s">
        <v>1400</v>
      </c>
      <c r="C263" t="s">
        <v>212</v>
      </c>
      <c r="D263">
        <v>1.1513220467736425</v>
      </c>
      <c r="E263" s="137">
        <v>44497.678611111114</v>
      </c>
      <c r="F263" t="b">
        <v>1</v>
      </c>
      <c r="G263" s="135" t="s">
        <v>1591</v>
      </c>
      <c r="H263" s="135" t="s">
        <v>1894</v>
      </c>
      <c r="I263" s="135" t="s">
        <v>1895</v>
      </c>
      <c r="J263">
        <v>0</v>
      </c>
      <c r="K263" s="135" t="s">
        <v>214</v>
      </c>
      <c r="L263" t="b">
        <v>1</v>
      </c>
      <c r="M263" t="b">
        <v>0</v>
      </c>
      <c r="N263" t="b">
        <v>0</v>
      </c>
    </row>
    <row r="264" spans="1:14" x14ac:dyDescent="0.2">
      <c r="A264" s="135" t="s">
        <v>157</v>
      </c>
      <c r="B264" t="s">
        <v>1427</v>
      </c>
      <c r="C264" t="s">
        <v>652</v>
      </c>
      <c r="D264">
        <v>34.213972450887034</v>
      </c>
      <c r="E264" s="137">
        <v>44497.678611111114</v>
      </c>
      <c r="F264" t="b">
        <v>1</v>
      </c>
      <c r="G264" s="135" t="s">
        <v>1592</v>
      </c>
      <c r="H264" s="135" t="s">
        <v>1892</v>
      </c>
      <c r="I264" s="135" t="s">
        <v>1893</v>
      </c>
      <c r="J264">
        <v>0</v>
      </c>
      <c r="K264" s="135" t="s">
        <v>213</v>
      </c>
      <c r="L264" t="b">
        <v>1</v>
      </c>
      <c r="M264" t="b">
        <v>0</v>
      </c>
      <c r="N264" t="b">
        <v>0</v>
      </c>
    </row>
    <row r="265" spans="1:14" x14ac:dyDescent="0.2">
      <c r="A265" s="135" t="s">
        <v>157</v>
      </c>
      <c r="B265" t="s">
        <v>1367</v>
      </c>
      <c r="C265" t="s">
        <v>652</v>
      </c>
      <c r="D265">
        <v>118</v>
      </c>
      <c r="E265" s="137">
        <v>44497.678611111114</v>
      </c>
      <c r="F265" t="b">
        <v>1</v>
      </c>
      <c r="G265" s="135" t="s">
        <v>1615</v>
      </c>
      <c r="H265" s="135" t="s">
        <v>1892</v>
      </c>
      <c r="I265" s="135" t="s">
        <v>1893</v>
      </c>
      <c r="J265">
        <v>0</v>
      </c>
      <c r="K265" s="135" t="s">
        <v>213</v>
      </c>
      <c r="L265" t="b">
        <v>1</v>
      </c>
      <c r="M265" t="b">
        <v>0</v>
      </c>
      <c r="N265" t="b">
        <v>0</v>
      </c>
    </row>
    <row r="266" spans="1:14" x14ac:dyDescent="0.2">
      <c r="A266" s="135" t="s">
        <v>157</v>
      </c>
      <c r="B266" t="s">
        <v>1228</v>
      </c>
      <c r="C266" t="s">
        <v>212</v>
      </c>
      <c r="D266">
        <v>167.45972058343324</v>
      </c>
      <c r="E266" s="137">
        <v>44497.678622685184</v>
      </c>
      <c r="F266" t="b">
        <v>1</v>
      </c>
      <c r="G266" s="135" t="s">
        <v>1616</v>
      </c>
      <c r="H266" s="135" t="s">
        <v>1894</v>
      </c>
      <c r="I266" s="135" t="s">
        <v>1895</v>
      </c>
      <c r="J266">
        <v>0</v>
      </c>
      <c r="K266" s="135" t="s">
        <v>214</v>
      </c>
      <c r="L266" t="b">
        <v>1</v>
      </c>
      <c r="M266" t="b">
        <v>0</v>
      </c>
      <c r="N266" t="b">
        <v>0</v>
      </c>
    </row>
    <row r="267" spans="1:14" x14ac:dyDescent="0.2">
      <c r="A267" s="135" t="s">
        <v>157</v>
      </c>
      <c r="B267" t="s">
        <v>1183</v>
      </c>
      <c r="C267" t="s">
        <v>652</v>
      </c>
      <c r="D267">
        <v>957.44337208957711</v>
      </c>
      <c r="E267" s="137">
        <v>44497.678622685184</v>
      </c>
      <c r="F267" t="b">
        <v>1</v>
      </c>
      <c r="G267" s="135" t="s">
        <v>474</v>
      </c>
      <c r="H267" s="135" t="s">
        <v>1892</v>
      </c>
      <c r="I267" s="135" t="s">
        <v>1893</v>
      </c>
      <c r="J267">
        <v>0</v>
      </c>
      <c r="K267" s="135" t="s">
        <v>213</v>
      </c>
      <c r="L267" t="b">
        <v>1</v>
      </c>
      <c r="M267" t="b">
        <v>0</v>
      </c>
      <c r="N267" t="b">
        <v>0</v>
      </c>
    </row>
    <row r="268" spans="1:14" x14ac:dyDescent="0.2">
      <c r="A268" s="135" t="s">
        <v>157</v>
      </c>
      <c r="B268" t="s">
        <v>1296</v>
      </c>
      <c r="C268" t="s">
        <v>212</v>
      </c>
      <c r="D268">
        <v>927.66086894436341</v>
      </c>
      <c r="E268" s="137">
        <v>44497.678622685184</v>
      </c>
      <c r="F268" t="b">
        <v>1</v>
      </c>
      <c r="G268" s="135" t="s">
        <v>1559</v>
      </c>
      <c r="H268" s="135" t="s">
        <v>1894</v>
      </c>
      <c r="I268" s="135" t="s">
        <v>1895</v>
      </c>
      <c r="J268">
        <v>0</v>
      </c>
      <c r="K268" s="135" t="s">
        <v>214</v>
      </c>
      <c r="L268" t="b">
        <v>1</v>
      </c>
      <c r="M268" t="b">
        <v>0</v>
      </c>
      <c r="N268" t="b">
        <v>0</v>
      </c>
    </row>
    <row r="269" spans="1:14" x14ac:dyDescent="0.2">
      <c r="A269" s="135" t="s">
        <v>157</v>
      </c>
      <c r="B269" t="s">
        <v>1344</v>
      </c>
      <c r="C269" t="s">
        <v>652</v>
      </c>
      <c r="D269">
        <v>124.870782867071</v>
      </c>
      <c r="E269" s="137">
        <v>44497.678622685184</v>
      </c>
      <c r="F269" t="b">
        <v>1</v>
      </c>
      <c r="G269" s="135" t="s">
        <v>488</v>
      </c>
      <c r="H269" s="135" t="s">
        <v>1892</v>
      </c>
      <c r="I269" s="135" t="s">
        <v>1893</v>
      </c>
      <c r="J269">
        <v>0</v>
      </c>
      <c r="K269" s="135" t="s">
        <v>213</v>
      </c>
      <c r="L269" t="b">
        <v>1</v>
      </c>
      <c r="M269" t="b">
        <v>0</v>
      </c>
      <c r="N269" t="b">
        <v>0</v>
      </c>
    </row>
    <row r="270" spans="1:14" x14ac:dyDescent="0.2">
      <c r="A270" s="135" t="s">
        <v>157</v>
      </c>
      <c r="B270" t="s">
        <v>1275</v>
      </c>
      <c r="C270" t="s">
        <v>212</v>
      </c>
      <c r="D270">
        <v>787.17829789622601</v>
      </c>
      <c r="E270" s="137">
        <v>44497.67863425926</v>
      </c>
      <c r="F270" t="b">
        <v>1</v>
      </c>
      <c r="G270" s="135" t="s">
        <v>1617</v>
      </c>
      <c r="H270" s="135" t="s">
        <v>1894</v>
      </c>
      <c r="I270" s="135" t="s">
        <v>1895</v>
      </c>
      <c r="J270">
        <v>0</v>
      </c>
      <c r="K270" s="135" t="s">
        <v>214</v>
      </c>
      <c r="L270" t="b">
        <v>1</v>
      </c>
      <c r="M270" t="b">
        <v>0</v>
      </c>
      <c r="N270" t="b">
        <v>0</v>
      </c>
    </row>
    <row r="271" spans="1:14" x14ac:dyDescent="0.2">
      <c r="A271" s="135" t="s">
        <v>157</v>
      </c>
      <c r="B271" t="s">
        <v>983</v>
      </c>
      <c r="C271" t="s">
        <v>652</v>
      </c>
      <c r="D271">
        <v>-13.812379605862951</v>
      </c>
      <c r="E271" s="137">
        <v>44497.67863425926</v>
      </c>
      <c r="F271" t="b">
        <v>1</v>
      </c>
      <c r="G271" s="135" t="s">
        <v>489</v>
      </c>
      <c r="H271" s="135" t="s">
        <v>1892</v>
      </c>
      <c r="I271" s="135" t="s">
        <v>1893</v>
      </c>
      <c r="J271">
        <v>0</v>
      </c>
      <c r="K271" s="135" t="s">
        <v>213</v>
      </c>
      <c r="L271" t="b">
        <v>1</v>
      </c>
      <c r="M271" t="b">
        <v>0</v>
      </c>
      <c r="N271" t="b">
        <v>0</v>
      </c>
    </row>
    <row r="272" spans="1:14" x14ac:dyDescent="0.2">
      <c r="A272" s="135" t="s">
        <v>157</v>
      </c>
      <c r="B272" t="s">
        <v>980</v>
      </c>
      <c r="C272" t="s">
        <v>652</v>
      </c>
      <c r="D272">
        <v>0</v>
      </c>
      <c r="E272" s="137">
        <v>44497.67863425926</v>
      </c>
      <c r="F272" t="b">
        <v>1</v>
      </c>
      <c r="G272" s="135" t="s">
        <v>490</v>
      </c>
      <c r="H272" s="135" t="s">
        <v>1892</v>
      </c>
      <c r="I272" s="135" t="s">
        <v>1893</v>
      </c>
      <c r="J272">
        <v>0</v>
      </c>
      <c r="K272" s="135" t="s">
        <v>213</v>
      </c>
      <c r="L272" t="b">
        <v>1</v>
      </c>
      <c r="M272" t="b">
        <v>0</v>
      </c>
      <c r="N272" t="b">
        <v>0</v>
      </c>
    </row>
    <row r="273" spans="1:14" x14ac:dyDescent="0.2">
      <c r="A273" s="135" t="s">
        <v>157</v>
      </c>
      <c r="B273" t="s">
        <v>1112</v>
      </c>
      <c r="C273" t="s">
        <v>212</v>
      </c>
      <c r="D273">
        <v>0</v>
      </c>
      <c r="E273" s="137">
        <v>44497.67864583333</v>
      </c>
      <c r="F273" t="b">
        <v>1</v>
      </c>
      <c r="G273" s="135" t="s">
        <v>1618</v>
      </c>
      <c r="H273" s="135" t="s">
        <v>1894</v>
      </c>
      <c r="I273" s="135" t="s">
        <v>1895</v>
      </c>
      <c r="J273">
        <v>0</v>
      </c>
      <c r="K273" s="135" t="s">
        <v>214</v>
      </c>
      <c r="L273" t="b">
        <v>1</v>
      </c>
      <c r="M273" t="b">
        <v>0</v>
      </c>
      <c r="N273" t="b">
        <v>0</v>
      </c>
    </row>
    <row r="274" spans="1:14" x14ac:dyDescent="0.2">
      <c r="A274" s="135" t="s">
        <v>157</v>
      </c>
      <c r="B274" t="s">
        <v>1453</v>
      </c>
      <c r="C274" t="s">
        <v>652</v>
      </c>
      <c r="D274">
        <v>0</v>
      </c>
      <c r="E274" s="137">
        <v>44497.67864583333</v>
      </c>
      <c r="F274" t="b">
        <v>1</v>
      </c>
      <c r="G274" s="135" t="s">
        <v>1619</v>
      </c>
      <c r="H274" s="135" t="s">
        <v>1892</v>
      </c>
      <c r="I274" s="135" t="s">
        <v>1893</v>
      </c>
      <c r="J274">
        <v>0</v>
      </c>
      <c r="K274" s="135" t="s">
        <v>213</v>
      </c>
      <c r="L274" t="b">
        <v>1</v>
      </c>
      <c r="M274" t="b">
        <v>0</v>
      </c>
      <c r="N274" t="b">
        <v>0</v>
      </c>
    </row>
    <row r="275" spans="1:14" x14ac:dyDescent="0.2">
      <c r="A275" s="135" t="s">
        <v>157</v>
      </c>
      <c r="B275" t="s">
        <v>1386</v>
      </c>
      <c r="C275" t="s">
        <v>212</v>
      </c>
      <c r="D275">
        <v>0</v>
      </c>
      <c r="E275" s="137">
        <v>44497.678657407407</v>
      </c>
      <c r="F275" t="b">
        <v>1</v>
      </c>
      <c r="G275" s="135" t="s">
        <v>1620</v>
      </c>
      <c r="H275" s="135" t="s">
        <v>1894</v>
      </c>
      <c r="I275" s="135" t="s">
        <v>1895</v>
      </c>
      <c r="J275">
        <v>0</v>
      </c>
      <c r="K275" s="135" t="s">
        <v>214</v>
      </c>
      <c r="L275" t="b">
        <v>1</v>
      </c>
      <c r="M275" t="b">
        <v>0</v>
      </c>
      <c r="N275" t="b">
        <v>0</v>
      </c>
    </row>
    <row r="276" spans="1:14" x14ac:dyDescent="0.2">
      <c r="A276" s="135" t="s">
        <v>157</v>
      </c>
      <c r="B276" t="s">
        <v>883</v>
      </c>
      <c r="C276" t="s">
        <v>652</v>
      </c>
      <c r="D276">
        <v>122.267415829184</v>
      </c>
      <c r="E276" s="137">
        <v>44497.678657407407</v>
      </c>
      <c r="F276" t="b">
        <v>1</v>
      </c>
      <c r="G276" s="135" t="s">
        <v>1621</v>
      </c>
      <c r="H276" s="135" t="s">
        <v>1892</v>
      </c>
      <c r="I276" s="135" t="s">
        <v>1893</v>
      </c>
      <c r="J276">
        <v>0</v>
      </c>
      <c r="K276" s="135" t="s">
        <v>213</v>
      </c>
      <c r="L276" t="b">
        <v>1</v>
      </c>
      <c r="M276" t="b">
        <v>0</v>
      </c>
      <c r="N276" t="b">
        <v>0</v>
      </c>
    </row>
    <row r="277" spans="1:14" x14ac:dyDescent="0.2">
      <c r="A277" s="135" t="s">
        <v>157</v>
      </c>
      <c r="B277" t="s">
        <v>1457</v>
      </c>
      <c r="C277" t="s">
        <v>212</v>
      </c>
      <c r="D277">
        <v>774.72628961024088</v>
      </c>
      <c r="E277" s="137">
        <v>44497.678668981483</v>
      </c>
      <c r="F277" t="b">
        <v>1</v>
      </c>
      <c r="G277" s="135" t="s">
        <v>1622</v>
      </c>
      <c r="H277" s="135" t="s">
        <v>1894</v>
      </c>
      <c r="I277" s="135" t="s">
        <v>1895</v>
      </c>
      <c r="J277">
        <v>0</v>
      </c>
      <c r="K277" s="135" t="s">
        <v>214</v>
      </c>
      <c r="L277" t="b">
        <v>1</v>
      </c>
      <c r="M277" t="b">
        <v>0</v>
      </c>
      <c r="N277" t="b">
        <v>0</v>
      </c>
    </row>
    <row r="278" spans="1:14" x14ac:dyDescent="0.2">
      <c r="A278" s="135" t="s">
        <v>157</v>
      </c>
      <c r="B278" t="s">
        <v>884</v>
      </c>
      <c r="C278" t="s">
        <v>652</v>
      </c>
      <c r="D278">
        <v>-14.039584860605755</v>
      </c>
      <c r="E278" s="137">
        <v>44497.678668981483</v>
      </c>
      <c r="F278" t="b">
        <v>1</v>
      </c>
      <c r="G278" s="135" t="s">
        <v>1623</v>
      </c>
      <c r="H278" s="135" t="s">
        <v>1892</v>
      </c>
      <c r="I278" s="135" t="s">
        <v>1893</v>
      </c>
      <c r="J278">
        <v>0</v>
      </c>
      <c r="K278" s="135" t="s">
        <v>213</v>
      </c>
      <c r="L278" t="b">
        <v>1</v>
      </c>
      <c r="M278" t="b">
        <v>0</v>
      </c>
      <c r="N278" t="b">
        <v>0</v>
      </c>
    </row>
    <row r="279" spans="1:14" x14ac:dyDescent="0.2">
      <c r="A279" s="135" t="s">
        <v>157</v>
      </c>
      <c r="B279" t="s">
        <v>885</v>
      </c>
      <c r="C279" t="s">
        <v>652</v>
      </c>
      <c r="D279">
        <v>2.60336703788639</v>
      </c>
      <c r="E279" s="137">
        <v>44497.678668981483</v>
      </c>
      <c r="F279" t="b">
        <v>1</v>
      </c>
      <c r="G279" s="135" t="s">
        <v>1624</v>
      </c>
      <c r="H279" s="135" t="s">
        <v>1892</v>
      </c>
      <c r="I279" s="135" t="s">
        <v>1893</v>
      </c>
      <c r="J279">
        <v>0</v>
      </c>
      <c r="K279" s="135" t="s">
        <v>213</v>
      </c>
      <c r="L279" t="b">
        <v>1</v>
      </c>
      <c r="M279" t="b">
        <v>0</v>
      </c>
      <c r="N279" t="b">
        <v>0</v>
      </c>
    </row>
    <row r="280" spans="1:14" x14ac:dyDescent="0.2">
      <c r="A280" s="135" t="s">
        <v>157</v>
      </c>
      <c r="B280" t="s">
        <v>1277</v>
      </c>
      <c r="C280" t="s">
        <v>212</v>
      </c>
      <c r="D280">
        <v>12.45200828598411</v>
      </c>
      <c r="E280" s="137">
        <v>44497.678668981483</v>
      </c>
      <c r="F280" t="b">
        <v>1</v>
      </c>
      <c r="G280" s="135" t="s">
        <v>1625</v>
      </c>
      <c r="H280" s="135" t="s">
        <v>1894</v>
      </c>
      <c r="I280" s="135" t="s">
        <v>1895</v>
      </c>
      <c r="J280">
        <v>0</v>
      </c>
      <c r="K280" s="135" t="s">
        <v>214</v>
      </c>
      <c r="L280" t="b">
        <v>1</v>
      </c>
      <c r="M280" t="b">
        <v>0</v>
      </c>
      <c r="N280" t="b">
        <v>0</v>
      </c>
    </row>
    <row r="281" spans="1:14" x14ac:dyDescent="0.2">
      <c r="A281" s="135" t="s">
        <v>157</v>
      </c>
      <c r="B281" t="s">
        <v>1073</v>
      </c>
      <c r="C281" t="s">
        <v>652</v>
      </c>
      <c r="D281">
        <v>-2.2413154785047187</v>
      </c>
      <c r="E281" s="137">
        <v>44497.678668981483</v>
      </c>
      <c r="F281" t="b">
        <v>1</v>
      </c>
      <c r="G281" s="135" t="s">
        <v>1626</v>
      </c>
      <c r="H281" s="135" t="s">
        <v>1892</v>
      </c>
      <c r="I281" s="135" t="s">
        <v>1893</v>
      </c>
      <c r="J281">
        <v>0</v>
      </c>
      <c r="K281" s="135" t="s">
        <v>213</v>
      </c>
      <c r="L281" t="b">
        <v>1</v>
      </c>
      <c r="M281" t="b">
        <v>0</v>
      </c>
      <c r="N281" t="b">
        <v>0</v>
      </c>
    </row>
    <row r="282" spans="1:14" x14ac:dyDescent="0.2">
      <c r="A282" s="135" t="s">
        <v>157</v>
      </c>
      <c r="B282" t="s">
        <v>1169</v>
      </c>
      <c r="C282" t="s">
        <v>652</v>
      </c>
      <c r="D282">
        <v>1.14296653540063</v>
      </c>
      <c r="E282" s="137">
        <v>44497.678668981483</v>
      </c>
      <c r="F282" t="b">
        <v>1</v>
      </c>
      <c r="G282" s="135" t="s">
        <v>1590</v>
      </c>
      <c r="H282" s="135" t="s">
        <v>1892</v>
      </c>
      <c r="I282" s="135" t="s">
        <v>1893</v>
      </c>
      <c r="J282">
        <v>0</v>
      </c>
      <c r="K282" s="135" t="s">
        <v>213</v>
      </c>
      <c r="L282" t="b">
        <v>1</v>
      </c>
      <c r="M282" t="b">
        <v>0</v>
      </c>
      <c r="N282" t="b">
        <v>0</v>
      </c>
    </row>
    <row r="283" spans="1:14" x14ac:dyDescent="0.2">
      <c r="A283" s="135" t="s">
        <v>157</v>
      </c>
      <c r="B283" t="s">
        <v>1311</v>
      </c>
      <c r="C283" t="s">
        <v>212</v>
      </c>
      <c r="D283">
        <v>1.1513220467736425</v>
      </c>
      <c r="E283" s="137">
        <v>44497.678668981483</v>
      </c>
      <c r="F283" t="b">
        <v>1</v>
      </c>
      <c r="G283" s="135" t="s">
        <v>1591</v>
      </c>
      <c r="H283" s="135" t="s">
        <v>1894</v>
      </c>
      <c r="I283" s="135" t="s">
        <v>1895</v>
      </c>
      <c r="J283">
        <v>0</v>
      </c>
      <c r="K283" s="135" t="s">
        <v>214</v>
      </c>
      <c r="L283" t="b">
        <v>1</v>
      </c>
      <c r="M283" t="b">
        <v>0</v>
      </c>
      <c r="N283" t="b">
        <v>0</v>
      </c>
    </row>
    <row r="284" spans="1:14" x14ac:dyDescent="0.2">
      <c r="A284" s="135" t="s">
        <v>157</v>
      </c>
      <c r="B284" t="s">
        <v>1050</v>
      </c>
      <c r="C284" t="s">
        <v>652</v>
      </c>
      <c r="D284">
        <v>34.213972450887034</v>
      </c>
      <c r="E284" s="137">
        <v>44497.678680555553</v>
      </c>
      <c r="F284" t="b">
        <v>1</v>
      </c>
      <c r="G284" s="135" t="s">
        <v>1592</v>
      </c>
      <c r="H284" s="135" t="s">
        <v>1892</v>
      </c>
      <c r="I284" s="135" t="s">
        <v>1893</v>
      </c>
      <c r="J284">
        <v>0</v>
      </c>
      <c r="K284" s="135" t="s">
        <v>213</v>
      </c>
      <c r="L284" t="b">
        <v>1</v>
      </c>
      <c r="M284" t="b">
        <v>0</v>
      </c>
      <c r="N284" t="b">
        <v>0</v>
      </c>
    </row>
    <row r="285" spans="1:14" x14ac:dyDescent="0.2">
      <c r="A285" s="135" t="s">
        <v>157</v>
      </c>
      <c r="B285" t="s">
        <v>1178</v>
      </c>
      <c r="C285" t="s">
        <v>652</v>
      </c>
      <c r="D285">
        <v>103</v>
      </c>
      <c r="E285" s="137">
        <v>44497.678680555553</v>
      </c>
      <c r="F285" t="b">
        <v>1</v>
      </c>
      <c r="G285" s="135" t="s">
        <v>1627</v>
      </c>
      <c r="H285" s="135" t="s">
        <v>1892</v>
      </c>
      <c r="I285" s="135" t="s">
        <v>1893</v>
      </c>
      <c r="J285">
        <v>0</v>
      </c>
      <c r="K285" s="135" t="s">
        <v>213</v>
      </c>
      <c r="L285" t="b">
        <v>1</v>
      </c>
      <c r="M285" t="b">
        <v>0</v>
      </c>
      <c r="N285" t="b">
        <v>0</v>
      </c>
    </row>
    <row r="286" spans="1:14" x14ac:dyDescent="0.2">
      <c r="A286" s="135" t="s">
        <v>157</v>
      </c>
      <c r="B286" t="s">
        <v>1392</v>
      </c>
      <c r="C286" t="s">
        <v>212</v>
      </c>
      <c r="D286">
        <v>136.51434140888176</v>
      </c>
      <c r="E286" s="137">
        <v>44497.678680555553</v>
      </c>
      <c r="F286" t="b">
        <v>1</v>
      </c>
      <c r="G286" s="135" t="s">
        <v>1628</v>
      </c>
      <c r="H286" s="135" t="s">
        <v>1894</v>
      </c>
      <c r="I286" s="135" t="s">
        <v>1895</v>
      </c>
      <c r="J286">
        <v>0</v>
      </c>
      <c r="K286" s="135" t="s">
        <v>214</v>
      </c>
      <c r="L286" t="b">
        <v>1</v>
      </c>
      <c r="M286" t="b">
        <v>0</v>
      </c>
      <c r="N286" t="b">
        <v>0</v>
      </c>
    </row>
    <row r="287" spans="1:14" x14ac:dyDescent="0.2">
      <c r="A287" s="135" t="s">
        <v>157</v>
      </c>
      <c r="B287" t="s">
        <v>1083</v>
      </c>
      <c r="C287" t="s">
        <v>652</v>
      </c>
      <c r="D287">
        <v>957.44337208957711</v>
      </c>
      <c r="E287" s="137">
        <v>44497.678680555553</v>
      </c>
      <c r="F287" t="b">
        <v>1</v>
      </c>
      <c r="G287" s="135" t="s">
        <v>474</v>
      </c>
      <c r="H287" s="135" t="s">
        <v>1892</v>
      </c>
      <c r="I287" s="135" t="s">
        <v>1893</v>
      </c>
      <c r="J287">
        <v>0</v>
      </c>
      <c r="K287" s="135" t="s">
        <v>213</v>
      </c>
      <c r="L287" t="b">
        <v>1</v>
      </c>
      <c r="M287" t="b">
        <v>0</v>
      </c>
      <c r="N287" t="b">
        <v>0</v>
      </c>
    </row>
    <row r="288" spans="1:14" x14ac:dyDescent="0.2">
      <c r="A288" s="135" t="s">
        <v>157</v>
      </c>
      <c r="B288" t="s">
        <v>1403</v>
      </c>
      <c r="C288" t="s">
        <v>212</v>
      </c>
      <c r="D288">
        <v>927.66086894436341</v>
      </c>
      <c r="E288" s="137">
        <v>44497.678680555553</v>
      </c>
      <c r="F288" t="b">
        <v>1</v>
      </c>
      <c r="G288" s="135" t="s">
        <v>1559</v>
      </c>
      <c r="H288" s="135" t="s">
        <v>1894</v>
      </c>
      <c r="I288" s="135" t="s">
        <v>1895</v>
      </c>
      <c r="J288">
        <v>0</v>
      </c>
      <c r="K288" s="135" t="s">
        <v>214</v>
      </c>
      <c r="L288" t="b">
        <v>1</v>
      </c>
      <c r="M288" t="b">
        <v>0</v>
      </c>
      <c r="N288" t="b">
        <v>0</v>
      </c>
    </row>
    <row r="289" spans="1:14" x14ac:dyDescent="0.2">
      <c r="A289" s="135" t="s">
        <v>157</v>
      </c>
      <c r="B289" t="s">
        <v>1089</v>
      </c>
      <c r="C289" t="s">
        <v>652</v>
      </c>
      <c r="D289">
        <v>110.952860371193</v>
      </c>
      <c r="E289" s="137">
        <v>44497.67869212963</v>
      </c>
      <c r="F289" t="b">
        <v>1</v>
      </c>
      <c r="G289" s="135" t="s">
        <v>491</v>
      </c>
      <c r="H289" s="135" t="s">
        <v>1892</v>
      </c>
      <c r="I289" s="135" t="s">
        <v>1893</v>
      </c>
      <c r="J289">
        <v>0</v>
      </c>
      <c r="K289" s="135" t="s">
        <v>213</v>
      </c>
      <c r="L289" t="b">
        <v>1</v>
      </c>
      <c r="M289" t="b">
        <v>0</v>
      </c>
      <c r="N289" t="b">
        <v>0</v>
      </c>
    </row>
    <row r="290" spans="1:14" x14ac:dyDescent="0.2">
      <c r="A290" s="135" t="s">
        <v>157</v>
      </c>
      <c r="B290" t="s">
        <v>1097</v>
      </c>
      <c r="C290" t="s">
        <v>212</v>
      </c>
      <c r="D290">
        <v>626.75701003553797</v>
      </c>
      <c r="E290" s="137">
        <v>44497.67869212963</v>
      </c>
      <c r="F290" t="b">
        <v>1</v>
      </c>
      <c r="G290" s="135" t="s">
        <v>1629</v>
      </c>
      <c r="H290" s="135" t="s">
        <v>1894</v>
      </c>
      <c r="I290" s="135" t="s">
        <v>1895</v>
      </c>
      <c r="J290">
        <v>0</v>
      </c>
      <c r="K290" s="135" t="s">
        <v>214</v>
      </c>
      <c r="L290" t="b">
        <v>1</v>
      </c>
      <c r="M290" t="b">
        <v>0</v>
      </c>
      <c r="N290" t="b">
        <v>0</v>
      </c>
    </row>
    <row r="291" spans="1:14" x14ac:dyDescent="0.2">
      <c r="A291" s="135" t="s">
        <v>157</v>
      </c>
      <c r="B291" t="s">
        <v>1145</v>
      </c>
      <c r="C291" t="s">
        <v>652</v>
      </c>
      <c r="D291">
        <v>30.606547038291616</v>
      </c>
      <c r="E291" s="137">
        <v>44497.67869212963</v>
      </c>
      <c r="F291" t="b">
        <v>1</v>
      </c>
      <c r="G291" s="135" t="s">
        <v>1630</v>
      </c>
      <c r="H291" s="135" t="s">
        <v>1892</v>
      </c>
      <c r="I291" s="135" t="s">
        <v>1893</v>
      </c>
      <c r="J291">
        <v>0</v>
      </c>
      <c r="K291" s="135" t="s">
        <v>213</v>
      </c>
      <c r="L291" t="b">
        <v>1</v>
      </c>
      <c r="M291" t="b">
        <v>0</v>
      </c>
      <c r="N291" t="b">
        <v>0</v>
      </c>
    </row>
    <row r="292" spans="1:14" x14ac:dyDescent="0.2">
      <c r="A292" s="135" t="s">
        <v>157</v>
      </c>
      <c r="B292" t="s">
        <v>1422</v>
      </c>
      <c r="C292" t="s">
        <v>652</v>
      </c>
      <c r="D292">
        <v>8.5055839253016696</v>
      </c>
      <c r="E292" s="137">
        <v>44497.678703703707</v>
      </c>
      <c r="F292" t="b">
        <v>1</v>
      </c>
      <c r="G292" s="135" t="s">
        <v>492</v>
      </c>
      <c r="H292" s="135" t="s">
        <v>1892</v>
      </c>
      <c r="I292" s="135" t="s">
        <v>1893</v>
      </c>
      <c r="J292">
        <v>0</v>
      </c>
      <c r="K292" s="135" t="s">
        <v>213</v>
      </c>
      <c r="L292" t="b">
        <v>1</v>
      </c>
      <c r="M292" t="b">
        <v>0</v>
      </c>
      <c r="N292" t="b">
        <v>0</v>
      </c>
    </row>
    <row r="293" spans="1:14" x14ac:dyDescent="0.2">
      <c r="A293" s="135" t="s">
        <v>157</v>
      </c>
      <c r="B293" t="s">
        <v>1434</v>
      </c>
      <c r="C293" t="s">
        <v>212</v>
      </c>
      <c r="D293">
        <v>67.719175017683796</v>
      </c>
      <c r="E293" s="137">
        <v>44497.678703703707</v>
      </c>
      <c r="F293" t="b">
        <v>1</v>
      </c>
      <c r="G293" s="135" t="s">
        <v>1631</v>
      </c>
      <c r="H293" s="135" t="s">
        <v>1894</v>
      </c>
      <c r="I293" s="135" t="s">
        <v>1895</v>
      </c>
      <c r="J293">
        <v>0</v>
      </c>
      <c r="K293" s="135" t="s">
        <v>214</v>
      </c>
      <c r="L293" t="b">
        <v>1</v>
      </c>
      <c r="M293" t="b">
        <v>0</v>
      </c>
      <c r="N293" t="b">
        <v>0</v>
      </c>
    </row>
    <row r="294" spans="1:14" x14ac:dyDescent="0.2">
      <c r="A294" s="135" t="s">
        <v>157</v>
      </c>
      <c r="B294" t="s">
        <v>886</v>
      </c>
      <c r="C294" t="s">
        <v>652</v>
      </c>
      <c r="D294">
        <v>-59.08879155074024</v>
      </c>
      <c r="E294" s="137">
        <v>44497.678703703707</v>
      </c>
      <c r="F294" t="b">
        <v>1</v>
      </c>
      <c r="G294" s="135" t="s">
        <v>1632</v>
      </c>
      <c r="H294" s="135" t="s">
        <v>1892</v>
      </c>
      <c r="I294" s="135" t="s">
        <v>1893</v>
      </c>
      <c r="J294">
        <v>0</v>
      </c>
      <c r="K294" s="135" t="s">
        <v>213</v>
      </c>
      <c r="L294" t="b">
        <v>1</v>
      </c>
      <c r="M294" t="b">
        <v>0</v>
      </c>
      <c r="N294" t="b">
        <v>0</v>
      </c>
    </row>
    <row r="295" spans="1:14" x14ac:dyDescent="0.2">
      <c r="A295" s="135" t="s">
        <v>157</v>
      </c>
      <c r="B295" t="s">
        <v>1385</v>
      </c>
      <c r="C295" t="s">
        <v>652</v>
      </c>
      <c r="D295">
        <v>0.82365540705388596</v>
      </c>
      <c r="E295" s="137">
        <v>44497.678715277776</v>
      </c>
      <c r="F295" t="b">
        <v>1</v>
      </c>
      <c r="G295" s="135" t="s">
        <v>493</v>
      </c>
      <c r="H295" s="135" t="s">
        <v>1892</v>
      </c>
      <c r="I295" s="135" t="s">
        <v>1893</v>
      </c>
      <c r="J295">
        <v>0</v>
      </c>
      <c r="K295" s="135" t="s">
        <v>213</v>
      </c>
      <c r="L295" t="b">
        <v>1</v>
      </c>
      <c r="M295" t="b">
        <v>0</v>
      </c>
      <c r="N295" t="b">
        <v>0</v>
      </c>
    </row>
    <row r="296" spans="1:14" x14ac:dyDescent="0.2">
      <c r="A296" s="135" t="s">
        <v>157</v>
      </c>
      <c r="B296" t="s">
        <v>1373</v>
      </c>
      <c r="C296" t="s">
        <v>212</v>
      </c>
      <c r="D296">
        <v>10.8442316178692</v>
      </c>
      <c r="E296" s="137">
        <v>44497.678715277776</v>
      </c>
      <c r="F296" t="b">
        <v>1</v>
      </c>
      <c r="G296" s="135" t="s">
        <v>1633</v>
      </c>
      <c r="H296" s="135" t="s">
        <v>1894</v>
      </c>
      <c r="I296" s="135" t="s">
        <v>1895</v>
      </c>
      <c r="J296">
        <v>0</v>
      </c>
      <c r="K296" s="135" t="s">
        <v>214</v>
      </c>
      <c r="L296" t="b">
        <v>1</v>
      </c>
      <c r="M296" t="b">
        <v>0</v>
      </c>
      <c r="N296" t="b">
        <v>0</v>
      </c>
    </row>
    <row r="297" spans="1:14" x14ac:dyDescent="0.2">
      <c r="A297" s="135" t="s">
        <v>157</v>
      </c>
      <c r="B297" t="s">
        <v>887</v>
      </c>
      <c r="C297" t="s">
        <v>652</v>
      </c>
      <c r="D297">
        <v>-71.329523630371767</v>
      </c>
      <c r="E297" s="137">
        <v>44497.678715277776</v>
      </c>
      <c r="F297" t="b">
        <v>1</v>
      </c>
      <c r="G297" s="135" t="s">
        <v>1634</v>
      </c>
      <c r="H297" s="135" t="s">
        <v>1892</v>
      </c>
      <c r="I297" s="135" t="s">
        <v>1893</v>
      </c>
      <c r="J297">
        <v>0</v>
      </c>
      <c r="K297" s="135" t="s">
        <v>213</v>
      </c>
      <c r="L297" t="b">
        <v>1</v>
      </c>
      <c r="M297" t="b">
        <v>0</v>
      </c>
      <c r="N297" t="b">
        <v>0</v>
      </c>
    </row>
    <row r="298" spans="1:14" x14ac:dyDescent="0.2">
      <c r="A298" s="135" t="s">
        <v>157</v>
      </c>
      <c r="B298" t="s">
        <v>1151</v>
      </c>
      <c r="C298" t="s">
        <v>652</v>
      </c>
      <c r="D298">
        <v>99.130939381021904</v>
      </c>
      <c r="E298" s="137">
        <v>44497.678726851853</v>
      </c>
      <c r="F298" t="b">
        <v>1</v>
      </c>
      <c r="G298" s="135" t="s">
        <v>1635</v>
      </c>
      <c r="H298" s="135" t="s">
        <v>1892</v>
      </c>
      <c r="I298" s="135" t="s">
        <v>1893</v>
      </c>
      <c r="J298">
        <v>0</v>
      </c>
      <c r="K298" s="135" t="s">
        <v>213</v>
      </c>
      <c r="L298" t="b">
        <v>1</v>
      </c>
      <c r="M298" t="b">
        <v>0</v>
      </c>
      <c r="N298" t="b">
        <v>0</v>
      </c>
    </row>
    <row r="299" spans="1:14" x14ac:dyDescent="0.2">
      <c r="A299" s="135" t="s">
        <v>157</v>
      </c>
      <c r="B299" t="s">
        <v>1005</v>
      </c>
      <c r="C299" t="s">
        <v>212</v>
      </c>
      <c r="D299">
        <v>523.772360464641</v>
      </c>
      <c r="E299" s="137">
        <v>44497.678726851853</v>
      </c>
      <c r="F299" t="b">
        <v>1</v>
      </c>
      <c r="G299" s="135" t="s">
        <v>1636</v>
      </c>
      <c r="H299" s="135" t="s">
        <v>1894</v>
      </c>
      <c r="I299" s="135" t="s">
        <v>1895</v>
      </c>
      <c r="J299">
        <v>0</v>
      </c>
      <c r="K299" s="135" t="s">
        <v>214</v>
      </c>
      <c r="L299" t="b">
        <v>1</v>
      </c>
      <c r="M299" t="b">
        <v>0</v>
      </c>
      <c r="N299" t="b">
        <v>0</v>
      </c>
    </row>
    <row r="300" spans="1:14" x14ac:dyDescent="0.2">
      <c r="A300" s="135" t="s">
        <v>157</v>
      </c>
      <c r="B300" t="s">
        <v>888</v>
      </c>
      <c r="C300" t="s">
        <v>652</v>
      </c>
      <c r="D300">
        <v>48.454758360688693</v>
      </c>
      <c r="E300" s="137">
        <v>44497.678726851853</v>
      </c>
      <c r="F300" t="b">
        <v>1</v>
      </c>
      <c r="G300" s="135" t="s">
        <v>1637</v>
      </c>
      <c r="H300" s="135" t="s">
        <v>1892</v>
      </c>
      <c r="I300" s="135" t="s">
        <v>1893</v>
      </c>
      <c r="J300">
        <v>0</v>
      </c>
      <c r="K300" s="135" t="s">
        <v>213</v>
      </c>
      <c r="L300" t="b">
        <v>1</v>
      </c>
      <c r="M300" t="b">
        <v>0</v>
      </c>
      <c r="N300" t="b">
        <v>0</v>
      </c>
    </row>
    <row r="301" spans="1:14" x14ac:dyDescent="0.2">
      <c r="A301" s="135" t="s">
        <v>157</v>
      </c>
      <c r="B301" t="s">
        <v>1366</v>
      </c>
      <c r="C301" t="s">
        <v>652</v>
      </c>
      <c r="D301">
        <v>2.4926816578156501</v>
      </c>
      <c r="E301" s="137">
        <v>44497.678738425922</v>
      </c>
      <c r="F301" t="b">
        <v>1</v>
      </c>
      <c r="G301" s="135" t="s">
        <v>1638</v>
      </c>
      <c r="H301" s="135" t="s">
        <v>1892</v>
      </c>
      <c r="I301" s="135" t="s">
        <v>1893</v>
      </c>
      <c r="J301">
        <v>0</v>
      </c>
      <c r="K301" s="135" t="s">
        <v>213</v>
      </c>
      <c r="L301" t="b">
        <v>1</v>
      </c>
      <c r="M301" t="b">
        <v>0</v>
      </c>
      <c r="N301" t="b">
        <v>0</v>
      </c>
    </row>
    <row r="302" spans="1:14" x14ac:dyDescent="0.2">
      <c r="A302" s="135" t="s">
        <v>157</v>
      </c>
      <c r="B302" t="s">
        <v>1216</v>
      </c>
      <c r="C302" t="s">
        <v>212</v>
      </c>
      <c r="D302">
        <v>24.421242935343432</v>
      </c>
      <c r="E302" s="137">
        <v>44497.678738425922</v>
      </c>
      <c r="F302" t="b">
        <v>1</v>
      </c>
      <c r="G302" s="135" t="s">
        <v>1639</v>
      </c>
      <c r="H302" s="135" t="s">
        <v>1894</v>
      </c>
      <c r="I302" s="135" t="s">
        <v>1895</v>
      </c>
      <c r="J302">
        <v>0</v>
      </c>
      <c r="K302" s="135" t="s">
        <v>214</v>
      </c>
      <c r="L302" t="b">
        <v>1</v>
      </c>
      <c r="M302" t="b">
        <v>0</v>
      </c>
      <c r="N302" t="b">
        <v>0</v>
      </c>
    </row>
    <row r="303" spans="1:14" x14ac:dyDescent="0.2">
      <c r="A303" s="135" t="s">
        <v>157</v>
      </c>
      <c r="B303" t="s">
        <v>889</v>
      </c>
      <c r="C303" t="s">
        <v>652</v>
      </c>
      <c r="D303">
        <v>58.899448832779434</v>
      </c>
      <c r="E303" s="137">
        <v>44497.678738425922</v>
      </c>
      <c r="F303" t="b">
        <v>1</v>
      </c>
      <c r="G303" s="135" t="s">
        <v>1640</v>
      </c>
      <c r="H303" s="135" t="s">
        <v>1892</v>
      </c>
      <c r="I303" s="135" t="s">
        <v>1893</v>
      </c>
      <c r="J303">
        <v>0</v>
      </c>
      <c r="K303" s="135" t="s">
        <v>213</v>
      </c>
      <c r="L303" t="b">
        <v>1</v>
      </c>
      <c r="M303" t="b">
        <v>0</v>
      </c>
      <c r="N303" t="b">
        <v>0</v>
      </c>
    </row>
    <row r="304" spans="1:14" x14ac:dyDescent="0.2">
      <c r="A304" s="135" t="s">
        <v>157</v>
      </c>
      <c r="B304" t="s">
        <v>1326</v>
      </c>
      <c r="C304" t="s">
        <v>652</v>
      </c>
      <c r="D304">
        <v>1.8764080790206801</v>
      </c>
      <c r="E304" s="137">
        <v>44497.678738425922</v>
      </c>
      <c r="F304" t="b">
        <v>1</v>
      </c>
      <c r="G304" s="135" t="s">
        <v>494</v>
      </c>
      <c r="H304" s="135" t="s">
        <v>1892</v>
      </c>
      <c r="I304" s="135" t="s">
        <v>1893</v>
      </c>
      <c r="J304">
        <v>0</v>
      </c>
      <c r="K304" s="135" t="s">
        <v>213</v>
      </c>
      <c r="L304" t="b">
        <v>1</v>
      </c>
      <c r="M304" t="b">
        <v>0</v>
      </c>
      <c r="N304" t="b">
        <v>0</v>
      </c>
    </row>
    <row r="305" spans="1:14" x14ac:dyDescent="0.2">
      <c r="A305" s="135" t="s">
        <v>157</v>
      </c>
      <c r="B305" t="s">
        <v>1043</v>
      </c>
      <c r="C305" t="s">
        <v>212</v>
      </c>
      <c r="D305">
        <v>9.8140912446202204</v>
      </c>
      <c r="E305" s="137">
        <v>44497.678749999999</v>
      </c>
      <c r="F305" t="b">
        <v>1</v>
      </c>
      <c r="G305" s="135" t="s">
        <v>1641</v>
      </c>
      <c r="H305" s="135" t="s">
        <v>1894</v>
      </c>
      <c r="I305" s="135" t="s">
        <v>1895</v>
      </c>
      <c r="J305">
        <v>0</v>
      </c>
      <c r="K305" s="135" t="s">
        <v>214</v>
      </c>
      <c r="L305" t="b">
        <v>1</v>
      </c>
      <c r="M305" t="b">
        <v>0</v>
      </c>
      <c r="N305" t="b">
        <v>0</v>
      </c>
    </row>
    <row r="306" spans="1:14" x14ac:dyDescent="0.2">
      <c r="A306" s="135" t="s">
        <v>157</v>
      </c>
      <c r="B306" t="s">
        <v>1020</v>
      </c>
      <c r="C306" t="s">
        <v>652</v>
      </c>
      <c r="D306">
        <v>94.961322914308013</v>
      </c>
      <c r="E306" s="137">
        <v>44497.678749999999</v>
      </c>
      <c r="F306" t="b">
        <v>1</v>
      </c>
      <c r="G306" s="135" t="s">
        <v>495</v>
      </c>
      <c r="H306" s="135" t="s">
        <v>1892</v>
      </c>
      <c r="I306" s="135" t="s">
        <v>1893</v>
      </c>
      <c r="J306">
        <v>0</v>
      </c>
      <c r="K306" s="135" t="s">
        <v>213</v>
      </c>
      <c r="L306" t="b">
        <v>1</v>
      </c>
      <c r="M306" t="b">
        <v>0</v>
      </c>
      <c r="N306" t="b">
        <v>0</v>
      </c>
    </row>
    <row r="307" spans="1:14" x14ac:dyDescent="0.2">
      <c r="A307" s="135" t="s">
        <v>157</v>
      </c>
      <c r="B307" t="s">
        <v>1212</v>
      </c>
      <c r="C307" t="s">
        <v>652</v>
      </c>
      <c r="D307">
        <v>125.46263131015</v>
      </c>
      <c r="E307" s="137">
        <v>44497.678749999999</v>
      </c>
      <c r="F307" t="b">
        <v>1</v>
      </c>
      <c r="G307" s="135" t="s">
        <v>496</v>
      </c>
      <c r="H307" s="135" t="s">
        <v>1892</v>
      </c>
      <c r="I307" s="135" t="s">
        <v>1893</v>
      </c>
      <c r="J307">
        <v>0</v>
      </c>
      <c r="K307" s="135" t="s">
        <v>213</v>
      </c>
      <c r="L307" t="b">
        <v>1</v>
      </c>
      <c r="M307" t="b">
        <v>0</v>
      </c>
      <c r="N307" t="b">
        <v>0</v>
      </c>
    </row>
    <row r="308" spans="1:14" x14ac:dyDescent="0.2">
      <c r="A308" s="135" t="s">
        <v>157</v>
      </c>
      <c r="B308" t="s">
        <v>1191</v>
      </c>
      <c r="C308" t="s">
        <v>212</v>
      </c>
      <c r="D308">
        <v>143.82593189313849</v>
      </c>
      <c r="E308" s="137">
        <v>44497.678761574076</v>
      </c>
      <c r="F308" t="b">
        <v>1</v>
      </c>
      <c r="G308" s="135" t="s">
        <v>1642</v>
      </c>
      <c r="H308" s="135" t="s">
        <v>1894</v>
      </c>
      <c r="I308" s="135" t="s">
        <v>1895</v>
      </c>
      <c r="J308">
        <v>0</v>
      </c>
      <c r="K308" s="135" t="s">
        <v>214</v>
      </c>
      <c r="L308" t="b">
        <v>1</v>
      </c>
      <c r="M308" t="b">
        <v>0</v>
      </c>
      <c r="N308" t="b">
        <v>0</v>
      </c>
    </row>
    <row r="309" spans="1:14" x14ac:dyDescent="0.2">
      <c r="A309" s="135" t="s">
        <v>157</v>
      </c>
      <c r="B309" t="s">
        <v>890</v>
      </c>
      <c r="C309" t="s">
        <v>652</v>
      </c>
      <c r="D309">
        <v>234.99435831263901</v>
      </c>
      <c r="E309" s="137">
        <v>44497.678761574076</v>
      </c>
      <c r="F309" t="b">
        <v>1</v>
      </c>
      <c r="G309" s="135" t="s">
        <v>497</v>
      </c>
      <c r="H309" s="135" t="s">
        <v>1892</v>
      </c>
      <c r="I309" s="135" t="s">
        <v>1893</v>
      </c>
      <c r="J309">
        <v>0</v>
      </c>
      <c r="K309" s="135" t="s">
        <v>213</v>
      </c>
      <c r="L309" t="b">
        <v>1</v>
      </c>
      <c r="M309" t="b">
        <v>0</v>
      </c>
      <c r="N309" t="b">
        <v>0</v>
      </c>
    </row>
    <row r="310" spans="1:14" x14ac:dyDescent="0.2">
      <c r="A310" s="135" t="s">
        <v>157</v>
      </c>
      <c r="B310" t="s">
        <v>1309</v>
      </c>
      <c r="C310" t="s">
        <v>212</v>
      </c>
      <c r="D310">
        <v>1424.7466383174551</v>
      </c>
      <c r="E310" s="137">
        <v>44497.678773148145</v>
      </c>
      <c r="F310" t="b">
        <v>1</v>
      </c>
      <c r="G310" s="135" t="s">
        <v>1643</v>
      </c>
      <c r="H310" s="135" t="s">
        <v>1894</v>
      </c>
      <c r="I310" s="135" t="s">
        <v>1895</v>
      </c>
      <c r="J310">
        <v>0</v>
      </c>
      <c r="K310" s="135" t="s">
        <v>214</v>
      </c>
      <c r="L310" t="b">
        <v>1</v>
      </c>
      <c r="M310" t="b">
        <v>0</v>
      </c>
      <c r="N310" t="b">
        <v>0</v>
      </c>
    </row>
    <row r="311" spans="1:14" x14ac:dyDescent="0.2">
      <c r="A311" s="135" t="s">
        <v>157</v>
      </c>
      <c r="B311" t="s">
        <v>891</v>
      </c>
      <c r="C311" t="s">
        <v>652</v>
      </c>
      <c r="D311">
        <v>173.51218382442178</v>
      </c>
      <c r="E311" s="137">
        <v>44497.678773148145</v>
      </c>
      <c r="F311" t="b">
        <v>1</v>
      </c>
      <c r="G311" s="135" t="s">
        <v>1644</v>
      </c>
      <c r="H311" s="135" t="s">
        <v>1892</v>
      </c>
      <c r="I311" s="135" t="s">
        <v>1893</v>
      </c>
      <c r="J311">
        <v>0</v>
      </c>
      <c r="K311" s="135" t="s">
        <v>213</v>
      </c>
      <c r="L311" t="b">
        <v>1</v>
      </c>
      <c r="M311" t="b">
        <v>0</v>
      </c>
      <c r="N311" t="b">
        <v>0</v>
      </c>
    </row>
    <row r="312" spans="1:14" x14ac:dyDescent="0.2">
      <c r="A312" s="135" t="s">
        <v>157</v>
      </c>
      <c r="B312" t="s">
        <v>1185</v>
      </c>
      <c r="C312" t="s">
        <v>652</v>
      </c>
      <c r="D312">
        <v>40.465411273471901</v>
      </c>
      <c r="E312" s="137">
        <v>44497.678773148145</v>
      </c>
      <c r="F312" t="b">
        <v>1</v>
      </c>
      <c r="G312" s="135" t="s">
        <v>498</v>
      </c>
      <c r="H312" s="135" t="s">
        <v>1892</v>
      </c>
      <c r="I312" s="135" t="s">
        <v>1893</v>
      </c>
      <c r="J312">
        <v>0</v>
      </c>
      <c r="K312" s="135" t="s">
        <v>213</v>
      </c>
      <c r="L312" t="b">
        <v>1</v>
      </c>
      <c r="M312" t="b">
        <v>0</v>
      </c>
      <c r="N312" t="b">
        <v>0</v>
      </c>
    </row>
    <row r="313" spans="1:14" x14ac:dyDescent="0.2">
      <c r="A313" s="135" t="s">
        <v>157</v>
      </c>
      <c r="B313" t="s">
        <v>990</v>
      </c>
      <c r="C313" t="s">
        <v>212</v>
      </c>
      <c r="D313">
        <v>309.01547783442822</v>
      </c>
      <c r="E313" s="137">
        <v>44497.678784722222</v>
      </c>
      <c r="F313" t="b">
        <v>1</v>
      </c>
      <c r="G313" s="135" t="s">
        <v>1645</v>
      </c>
      <c r="H313" s="135" t="s">
        <v>1894</v>
      </c>
      <c r="I313" s="135" t="s">
        <v>1895</v>
      </c>
      <c r="J313">
        <v>0</v>
      </c>
      <c r="K313" s="135" t="s">
        <v>214</v>
      </c>
      <c r="L313" t="b">
        <v>1</v>
      </c>
      <c r="M313" t="b">
        <v>0</v>
      </c>
      <c r="N313" t="b">
        <v>0</v>
      </c>
    </row>
    <row r="314" spans="1:14" x14ac:dyDescent="0.2">
      <c r="A314" s="135" t="s">
        <v>157</v>
      </c>
      <c r="B314" t="s">
        <v>713</v>
      </c>
      <c r="C314" t="s">
        <v>652</v>
      </c>
      <c r="D314">
        <v>203.40720026824047</v>
      </c>
      <c r="E314" s="137">
        <v>44497.678784722222</v>
      </c>
      <c r="F314" t="b">
        <v>1</v>
      </c>
      <c r="G314" s="135" t="s">
        <v>1646</v>
      </c>
      <c r="H314" s="135" t="s">
        <v>1892</v>
      </c>
      <c r="I314" s="135" t="s">
        <v>1893</v>
      </c>
      <c r="J314">
        <v>0</v>
      </c>
      <c r="K314" s="135" t="s">
        <v>213</v>
      </c>
      <c r="L314" t="b">
        <v>1</v>
      </c>
      <c r="M314" t="b">
        <v>0</v>
      </c>
      <c r="N314" t="b">
        <v>0</v>
      </c>
    </row>
    <row r="315" spans="1:14" x14ac:dyDescent="0.2">
      <c r="A315" s="135" t="s">
        <v>157</v>
      </c>
      <c r="B315" t="s">
        <v>1239</v>
      </c>
      <c r="C315" t="s">
        <v>652</v>
      </c>
      <c r="D315">
        <v>131.48943870229601</v>
      </c>
      <c r="E315" s="137">
        <v>44497.678784722222</v>
      </c>
      <c r="F315" t="b">
        <v>1</v>
      </c>
      <c r="G315" s="135" t="s">
        <v>499</v>
      </c>
      <c r="H315" s="135" t="s">
        <v>1892</v>
      </c>
      <c r="I315" s="135" t="s">
        <v>1893</v>
      </c>
      <c r="J315">
        <v>0</v>
      </c>
      <c r="K315" s="135" t="s">
        <v>213</v>
      </c>
      <c r="L315" t="b">
        <v>1</v>
      </c>
      <c r="M315" t="b">
        <v>0</v>
      </c>
      <c r="N315" t="b">
        <v>0</v>
      </c>
    </row>
    <row r="316" spans="1:14" x14ac:dyDescent="0.2">
      <c r="A316" s="135" t="s">
        <v>157</v>
      </c>
      <c r="B316" t="s">
        <v>1014</v>
      </c>
      <c r="C316" t="s">
        <v>212</v>
      </c>
      <c r="D316">
        <v>700.19675304227098</v>
      </c>
      <c r="E316" s="137">
        <v>44497.678796296299</v>
      </c>
      <c r="F316" t="b">
        <v>1</v>
      </c>
      <c r="G316" s="135" t="s">
        <v>1647</v>
      </c>
      <c r="H316" s="135" t="s">
        <v>1894</v>
      </c>
      <c r="I316" s="135" t="s">
        <v>1895</v>
      </c>
      <c r="J316">
        <v>0</v>
      </c>
      <c r="K316" s="135" t="s">
        <v>214</v>
      </c>
      <c r="L316" t="b">
        <v>1</v>
      </c>
      <c r="M316" t="b">
        <v>0</v>
      </c>
      <c r="N316" t="b">
        <v>0</v>
      </c>
    </row>
    <row r="317" spans="1:14" x14ac:dyDescent="0.2">
      <c r="A317" s="135" t="s">
        <v>157</v>
      </c>
      <c r="B317" t="s">
        <v>714</v>
      </c>
      <c r="C317" t="s">
        <v>652</v>
      </c>
      <c r="D317">
        <v>213.316179341241</v>
      </c>
      <c r="E317" s="137">
        <v>44497.678796296299</v>
      </c>
      <c r="F317" t="b">
        <v>1</v>
      </c>
      <c r="G317" s="135" t="s">
        <v>1648</v>
      </c>
      <c r="H317" s="135" t="s">
        <v>1892</v>
      </c>
      <c r="I317" s="135" t="s">
        <v>1893</v>
      </c>
      <c r="J317">
        <v>0</v>
      </c>
      <c r="K317" s="135" t="s">
        <v>213</v>
      </c>
      <c r="L317" t="b">
        <v>1</v>
      </c>
      <c r="M317" t="b">
        <v>0</v>
      </c>
      <c r="N317" t="b">
        <v>0</v>
      </c>
    </row>
    <row r="318" spans="1:14" x14ac:dyDescent="0.2">
      <c r="A318" s="135" t="s">
        <v>157</v>
      </c>
      <c r="B318" t="s">
        <v>1407</v>
      </c>
      <c r="C318" t="s">
        <v>652</v>
      </c>
      <c r="D318">
        <v>0.11786953633953801</v>
      </c>
      <c r="E318" s="137">
        <v>44497.678796296299</v>
      </c>
      <c r="F318" t="b">
        <v>1</v>
      </c>
      <c r="G318" s="135" t="s">
        <v>1649</v>
      </c>
      <c r="H318" s="135" t="s">
        <v>1892</v>
      </c>
      <c r="I318" s="135" t="s">
        <v>1893</v>
      </c>
      <c r="J318">
        <v>0</v>
      </c>
      <c r="K318" s="135" t="s">
        <v>213</v>
      </c>
      <c r="L318" t="b">
        <v>1</v>
      </c>
      <c r="M318" t="b">
        <v>0</v>
      </c>
      <c r="N318" t="b">
        <v>0</v>
      </c>
    </row>
    <row r="319" spans="1:14" x14ac:dyDescent="0.2">
      <c r="A319" s="135" t="s">
        <v>157</v>
      </c>
      <c r="B319" t="s">
        <v>1208</v>
      </c>
      <c r="C319" t="s">
        <v>212</v>
      </c>
      <c r="D319">
        <v>7.1237937940490799</v>
      </c>
      <c r="E319" s="137">
        <v>44497.678807870368</v>
      </c>
      <c r="F319" t="b">
        <v>1</v>
      </c>
      <c r="G319" s="135" t="s">
        <v>1650</v>
      </c>
      <c r="H319" s="135" t="s">
        <v>1894</v>
      </c>
      <c r="I319" s="135" t="s">
        <v>1895</v>
      </c>
      <c r="J319">
        <v>0</v>
      </c>
      <c r="K319" s="135" t="s">
        <v>214</v>
      </c>
      <c r="L319" t="b">
        <v>1</v>
      </c>
      <c r="M319" t="b">
        <v>0</v>
      </c>
      <c r="N319" t="b">
        <v>0</v>
      </c>
    </row>
    <row r="320" spans="1:14" x14ac:dyDescent="0.2">
      <c r="A320" s="135" t="s">
        <v>157</v>
      </c>
      <c r="B320" t="s">
        <v>892</v>
      </c>
      <c r="C320" t="s">
        <v>652</v>
      </c>
      <c r="D320">
        <v>-99.97220687578762</v>
      </c>
      <c r="E320" s="137">
        <v>44497.678807870368</v>
      </c>
      <c r="F320" t="b">
        <v>1</v>
      </c>
      <c r="G320" s="135" t="s">
        <v>1651</v>
      </c>
      <c r="H320" s="135" t="s">
        <v>1892</v>
      </c>
      <c r="I320" s="135" t="s">
        <v>1893</v>
      </c>
      <c r="J320">
        <v>0</v>
      </c>
      <c r="K320" s="135" t="s">
        <v>213</v>
      </c>
      <c r="L320" t="b">
        <v>1</v>
      </c>
      <c r="M320" t="b">
        <v>0</v>
      </c>
      <c r="N320" t="b">
        <v>0</v>
      </c>
    </row>
    <row r="321" spans="1:14" x14ac:dyDescent="0.2">
      <c r="A321" s="135" t="s">
        <v>157</v>
      </c>
      <c r="B321" t="s">
        <v>1062</v>
      </c>
      <c r="C321" t="s">
        <v>652</v>
      </c>
      <c r="D321">
        <v>62.921638800532101</v>
      </c>
      <c r="E321" s="137">
        <v>44497.678807870368</v>
      </c>
      <c r="F321" t="b">
        <v>1</v>
      </c>
      <c r="G321" s="135" t="s">
        <v>1652</v>
      </c>
      <c r="H321" s="135" t="s">
        <v>1892</v>
      </c>
      <c r="I321" s="135" t="s">
        <v>1893</v>
      </c>
      <c r="J321">
        <v>0</v>
      </c>
      <c r="K321" s="135" t="s">
        <v>213</v>
      </c>
      <c r="L321" t="b">
        <v>1</v>
      </c>
      <c r="M321" t="b">
        <v>0</v>
      </c>
      <c r="N321" t="b">
        <v>0</v>
      </c>
    </row>
    <row r="322" spans="1:14" x14ac:dyDescent="0.2">
      <c r="A322" s="135" t="s">
        <v>157</v>
      </c>
      <c r="B322" t="s">
        <v>1071</v>
      </c>
      <c r="C322" t="s">
        <v>212</v>
      </c>
      <c r="D322">
        <v>408.41061364670543</v>
      </c>
      <c r="E322" s="137">
        <v>44497.678819444445</v>
      </c>
      <c r="F322" t="b">
        <v>1</v>
      </c>
      <c r="G322" s="135" t="s">
        <v>1653</v>
      </c>
      <c r="H322" s="135" t="s">
        <v>1894</v>
      </c>
      <c r="I322" s="135" t="s">
        <v>1895</v>
      </c>
      <c r="J322">
        <v>0</v>
      </c>
      <c r="K322" s="135" t="s">
        <v>214</v>
      </c>
      <c r="L322" t="b">
        <v>1</v>
      </c>
      <c r="M322" t="b">
        <v>0</v>
      </c>
      <c r="N322" t="b">
        <v>0</v>
      </c>
    </row>
    <row r="323" spans="1:14" x14ac:dyDescent="0.2">
      <c r="A323" s="135" t="s">
        <v>157</v>
      </c>
      <c r="B323" t="s">
        <v>893</v>
      </c>
      <c r="C323" t="s">
        <v>652</v>
      </c>
      <c r="D323">
        <v>109.07687030446161</v>
      </c>
      <c r="E323" s="137">
        <v>44497.678819444445</v>
      </c>
      <c r="F323" t="b">
        <v>1</v>
      </c>
      <c r="G323" s="135" t="s">
        <v>1654</v>
      </c>
      <c r="H323" s="135" t="s">
        <v>1892</v>
      </c>
      <c r="I323" s="135" t="s">
        <v>1893</v>
      </c>
      <c r="J323">
        <v>0</v>
      </c>
      <c r="K323" s="135" t="s">
        <v>213</v>
      </c>
      <c r="L323" t="b">
        <v>1</v>
      </c>
      <c r="M323" t="b">
        <v>0</v>
      </c>
      <c r="N323" t="b">
        <v>0</v>
      </c>
    </row>
    <row r="324" spans="1:14" x14ac:dyDescent="0.2">
      <c r="A324" s="135" t="s">
        <v>157</v>
      </c>
      <c r="B324" t="s">
        <v>1030</v>
      </c>
      <c r="C324" t="s">
        <v>652</v>
      </c>
      <c r="D324">
        <v>1.14296653540063</v>
      </c>
      <c r="E324" s="137">
        <v>44497.678819444445</v>
      </c>
      <c r="F324" t="b">
        <v>1</v>
      </c>
      <c r="G324" s="135" t="s">
        <v>1590</v>
      </c>
      <c r="H324" s="135" t="s">
        <v>1892</v>
      </c>
      <c r="I324" s="135" t="s">
        <v>1893</v>
      </c>
      <c r="J324">
        <v>0</v>
      </c>
      <c r="K324" s="135" t="s">
        <v>213</v>
      </c>
      <c r="L324" t="b">
        <v>1</v>
      </c>
      <c r="M324" t="b">
        <v>0</v>
      </c>
      <c r="N324" t="b">
        <v>0</v>
      </c>
    </row>
    <row r="325" spans="1:14" x14ac:dyDescent="0.2">
      <c r="A325" s="135" t="s">
        <v>157</v>
      </c>
      <c r="B325" t="s">
        <v>1039</v>
      </c>
      <c r="C325" t="s">
        <v>212</v>
      </c>
      <c r="D325">
        <v>1.1513220467736425</v>
      </c>
      <c r="E325" s="137">
        <v>44497.678819444445</v>
      </c>
      <c r="F325" t="b">
        <v>1</v>
      </c>
      <c r="G325" s="135" t="s">
        <v>1591</v>
      </c>
      <c r="H325" s="135" t="s">
        <v>1894</v>
      </c>
      <c r="I325" s="135" t="s">
        <v>1895</v>
      </c>
      <c r="J325">
        <v>0</v>
      </c>
      <c r="K325" s="135" t="s">
        <v>214</v>
      </c>
      <c r="L325" t="b">
        <v>1</v>
      </c>
      <c r="M325" t="b">
        <v>0</v>
      </c>
      <c r="N325" t="b">
        <v>0</v>
      </c>
    </row>
    <row r="326" spans="1:14" x14ac:dyDescent="0.2">
      <c r="A326" s="135" t="s">
        <v>157</v>
      </c>
      <c r="B326" t="s">
        <v>1033</v>
      </c>
      <c r="C326" t="s">
        <v>652</v>
      </c>
      <c r="D326">
        <v>34.213972450887034</v>
      </c>
      <c r="E326" s="137">
        <v>44497.678819444445</v>
      </c>
      <c r="F326" t="b">
        <v>1</v>
      </c>
      <c r="G326" s="135" t="s">
        <v>1592</v>
      </c>
      <c r="H326" s="135" t="s">
        <v>1892</v>
      </c>
      <c r="I326" s="135" t="s">
        <v>1893</v>
      </c>
      <c r="J326">
        <v>0</v>
      </c>
      <c r="K326" s="135" t="s">
        <v>213</v>
      </c>
      <c r="L326" t="b">
        <v>1</v>
      </c>
      <c r="M326" t="b">
        <v>0</v>
      </c>
      <c r="N326" t="b">
        <v>0</v>
      </c>
    </row>
    <row r="327" spans="1:14" x14ac:dyDescent="0.2">
      <c r="A327" s="135" t="s">
        <v>157</v>
      </c>
      <c r="B327" t="s">
        <v>1282</v>
      </c>
      <c r="C327" t="s">
        <v>652</v>
      </c>
      <c r="D327">
        <v>550</v>
      </c>
      <c r="E327" s="137">
        <v>44497.678819444445</v>
      </c>
      <c r="F327" t="b">
        <v>1</v>
      </c>
      <c r="G327" s="135" t="s">
        <v>1655</v>
      </c>
      <c r="H327" s="135" t="s">
        <v>1892</v>
      </c>
      <c r="I327" s="135" t="s">
        <v>1893</v>
      </c>
      <c r="J327">
        <v>0</v>
      </c>
      <c r="K327" s="135" t="s">
        <v>213</v>
      </c>
      <c r="L327" t="b">
        <v>1</v>
      </c>
      <c r="M327" t="b">
        <v>0</v>
      </c>
      <c r="N327" t="b">
        <v>0</v>
      </c>
    </row>
    <row r="328" spans="1:14" x14ac:dyDescent="0.2">
      <c r="A328" s="135" t="s">
        <v>157</v>
      </c>
      <c r="B328" t="s">
        <v>1316</v>
      </c>
      <c r="C328" t="s">
        <v>212</v>
      </c>
      <c r="D328">
        <v>790.56660016321609</v>
      </c>
      <c r="E328" s="137">
        <v>44497.678831018522</v>
      </c>
      <c r="F328" t="b">
        <v>1</v>
      </c>
      <c r="G328" s="135" t="s">
        <v>1656</v>
      </c>
      <c r="H328" s="135" t="s">
        <v>1894</v>
      </c>
      <c r="I328" s="135" t="s">
        <v>1895</v>
      </c>
      <c r="J328">
        <v>0</v>
      </c>
      <c r="K328" s="135" t="s">
        <v>214</v>
      </c>
      <c r="L328" t="b">
        <v>1</v>
      </c>
      <c r="M328" t="b">
        <v>0</v>
      </c>
      <c r="N328" t="b">
        <v>0</v>
      </c>
    </row>
    <row r="329" spans="1:14" x14ac:dyDescent="0.2">
      <c r="A329" s="135" t="s">
        <v>157</v>
      </c>
      <c r="B329" t="s">
        <v>1360</v>
      </c>
      <c r="C329" t="s">
        <v>652</v>
      </c>
      <c r="D329">
        <v>1062.7120150941903</v>
      </c>
      <c r="E329" s="137">
        <v>44497.678831018522</v>
      </c>
      <c r="F329" t="b">
        <v>1</v>
      </c>
      <c r="G329" s="135" t="s">
        <v>1657</v>
      </c>
      <c r="H329" s="135" t="s">
        <v>1892</v>
      </c>
      <c r="I329" s="135" t="s">
        <v>1893</v>
      </c>
      <c r="J329">
        <v>0</v>
      </c>
      <c r="K329" s="135" t="s">
        <v>213</v>
      </c>
      <c r="L329" t="b">
        <v>1</v>
      </c>
      <c r="M329" t="b">
        <v>0</v>
      </c>
      <c r="N329" t="b">
        <v>0</v>
      </c>
    </row>
    <row r="330" spans="1:14" x14ac:dyDescent="0.2">
      <c r="A330" s="135" t="s">
        <v>157</v>
      </c>
      <c r="B330" t="s">
        <v>1087</v>
      </c>
      <c r="C330" t="s">
        <v>212</v>
      </c>
      <c r="D330">
        <v>1037.9187364860045</v>
      </c>
      <c r="E330" s="137">
        <v>44497.678842592592</v>
      </c>
      <c r="F330" t="b">
        <v>1</v>
      </c>
      <c r="G330" s="135" t="s">
        <v>1658</v>
      </c>
      <c r="H330" s="135" t="s">
        <v>1894</v>
      </c>
      <c r="I330" s="135" t="s">
        <v>1895</v>
      </c>
      <c r="J330">
        <v>0</v>
      </c>
      <c r="K330" s="135" t="s">
        <v>214</v>
      </c>
      <c r="L330" t="b">
        <v>1</v>
      </c>
      <c r="M330" t="b">
        <v>0</v>
      </c>
      <c r="N330" t="b">
        <v>0</v>
      </c>
    </row>
    <row r="331" spans="1:14" x14ac:dyDescent="0.2">
      <c r="A331" s="135" t="s">
        <v>157</v>
      </c>
      <c r="B331" t="s">
        <v>1369</v>
      </c>
      <c r="C331" t="s">
        <v>652</v>
      </c>
      <c r="D331">
        <v>651.91418378675496</v>
      </c>
      <c r="E331" s="137">
        <v>44497.678842592592</v>
      </c>
      <c r="F331" t="b">
        <v>1</v>
      </c>
      <c r="G331" s="135" t="s">
        <v>500</v>
      </c>
      <c r="H331" s="135" t="s">
        <v>1892</v>
      </c>
      <c r="I331" s="135" t="s">
        <v>1893</v>
      </c>
      <c r="J331">
        <v>0</v>
      </c>
      <c r="K331" s="135" t="s">
        <v>213</v>
      </c>
      <c r="L331" t="b">
        <v>1</v>
      </c>
      <c r="M331" t="b">
        <v>0</v>
      </c>
      <c r="N331" t="b">
        <v>0</v>
      </c>
    </row>
    <row r="332" spans="1:14" x14ac:dyDescent="0.2">
      <c r="A332" s="135" t="s">
        <v>157</v>
      </c>
      <c r="B332" t="s">
        <v>1202</v>
      </c>
      <c r="C332" t="s">
        <v>212</v>
      </c>
      <c r="D332">
        <v>3684.197314588806</v>
      </c>
      <c r="E332" s="137">
        <v>44497.678854166668</v>
      </c>
      <c r="F332" t="b">
        <v>1</v>
      </c>
      <c r="G332" s="135" t="s">
        <v>1659</v>
      </c>
      <c r="H332" s="135" t="s">
        <v>1894</v>
      </c>
      <c r="I332" s="135" t="s">
        <v>1895</v>
      </c>
      <c r="J332">
        <v>0</v>
      </c>
      <c r="K332" s="135" t="s">
        <v>214</v>
      </c>
      <c r="L332" t="b">
        <v>1</v>
      </c>
      <c r="M332" t="b">
        <v>0</v>
      </c>
      <c r="N332" t="b">
        <v>0</v>
      </c>
    </row>
    <row r="333" spans="1:14" x14ac:dyDescent="0.2">
      <c r="A333" s="135" t="s">
        <v>157</v>
      </c>
      <c r="B333" t="s">
        <v>1295</v>
      </c>
      <c r="C333" t="s">
        <v>652</v>
      </c>
      <c r="D333">
        <v>166.24485090427885</v>
      </c>
      <c r="E333" s="137">
        <v>44497.678854166668</v>
      </c>
      <c r="F333" t="b">
        <v>1</v>
      </c>
      <c r="G333" s="135" t="s">
        <v>501</v>
      </c>
      <c r="H333" s="135" t="s">
        <v>1892</v>
      </c>
      <c r="I333" s="135" t="s">
        <v>1893</v>
      </c>
      <c r="J333">
        <v>0</v>
      </c>
      <c r="K333" s="135" t="s">
        <v>213</v>
      </c>
      <c r="L333" t="b">
        <v>1</v>
      </c>
      <c r="M333" t="b">
        <v>0</v>
      </c>
      <c r="N333" t="b">
        <v>0</v>
      </c>
    </row>
    <row r="334" spans="1:14" x14ac:dyDescent="0.2">
      <c r="A334" s="135" t="s">
        <v>157</v>
      </c>
      <c r="B334" t="s">
        <v>1361</v>
      </c>
      <c r="C334" t="s">
        <v>652</v>
      </c>
      <c r="D334">
        <v>0</v>
      </c>
      <c r="E334" s="137">
        <v>44497.678854166668</v>
      </c>
      <c r="F334" t="b">
        <v>1</v>
      </c>
      <c r="G334" s="135" t="s">
        <v>502</v>
      </c>
      <c r="H334" s="135" t="s">
        <v>1892</v>
      </c>
      <c r="I334" s="135" t="s">
        <v>1893</v>
      </c>
      <c r="J334">
        <v>0</v>
      </c>
      <c r="K334" s="135" t="s">
        <v>213</v>
      </c>
      <c r="L334" t="b">
        <v>1</v>
      </c>
      <c r="M334" t="b">
        <v>0</v>
      </c>
      <c r="N334" t="b">
        <v>0</v>
      </c>
    </row>
    <row r="335" spans="1:14" x14ac:dyDescent="0.2">
      <c r="A335" s="135" t="s">
        <v>157</v>
      </c>
      <c r="B335" t="s">
        <v>1147</v>
      </c>
      <c r="C335" t="s">
        <v>212</v>
      </c>
      <c r="D335">
        <v>0</v>
      </c>
      <c r="E335" s="137">
        <v>44497.678865740738</v>
      </c>
      <c r="F335" t="b">
        <v>1</v>
      </c>
      <c r="G335" s="135" t="s">
        <v>1660</v>
      </c>
      <c r="H335" s="135" t="s">
        <v>1894</v>
      </c>
      <c r="I335" s="135" t="s">
        <v>1895</v>
      </c>
      <c r="J335">
        <v>0</v>
      </c>
      <c r="K335" s="135" t="s">
        <v>214</v>
      </c>
      <c r="L335" t="b">
        <v>1</v>
      </c>
      <c r="M335" t="b">
        <v>0</v>
      </c>
      <c r="N335" t="b">
        <v>0</v>
      </c>
    </row>
    <row r="336" spans="1:14" x14ac:dyDescent="0.2">
      <c r="A336" s="135" t="s">
        <v>157</v>
      </c>
      <c r="B336" t="s">
        <v>1299</v>
      </c>
      <c r="C336" t="s">
        <v>652</v>
      </c>
      <c r="D336">
        <v>0</v>
      </c>
      <c r="E336" s="137">
        <v>44497.678865740738</v>
      </c>
      <c r="F336" t="b">
        <v>1</v>
      </c>
      <c r="G336" s="135" t="s">
        <v>1661</v>
      </c>
      <c r="H336" s="135" t="s">
        <v>1892</v>
      </c>
      <c r="I336" s="135" t="s">
        <v>1893</v>
      </c>
      <c r="J336">
        <v>0</v>
      </c>
      <c r="K336" s="135" t="s">
        <v>213</v>
      </c>
      <c r="L336" t="b">
        <v>1</v>
      </c>
      <c r="M336" t="b">
        <v>0</v>
      </c>
      <c r="N336" t="b">
        <v>0</v>
      </c>
    </row>
    <row r="337" spans="1:14" x14ac:dyDescent="0.2">
      <c r="A337" s="135" t="s">
        <v>157</v>
      </c>
      <c r="B337" t="s">
        <v>1001</v>
      </c>
      <c r="C337" t="s">
        <v>212</v>
      </c>
      <c r="D337">
        <v>0</v>
      </c>
      <c r="E337" s="137">
        <v>44497.678877314815</v>
      </c>
      <c r="F337" t="b">
        <v>1</v>
      </c>
      <c r="G337" s="135" t="s">
        <v>1662</v>
      </c>
      <c r="H337" s="135" t="s">
        <v>1894</v>
      </c>
      <c r="I337" s="135" t="s">
        <v>1895</v>
      </c>
      <c r="J337">
        <v>0</v>
      </c>
      <c r="K337" s="135" t="s">
        <v>214</v>
      </c>
      <c r="L337" t="b">
        <v>1</v>
      </c>
      <c r="M337" t="b">
        <v>0</v>
      </c>
      <c r="N337" t="b">
        <v>0</v>
      </c>
    </row>
    <row r="338" spans="1:14" x14ac:dyDescent="0.2">
      <c r="A338" s="135" t="s">
        <v>157</v>
      </c>
      <c r="B338" t="s">
        <v>715</v>
      </c>
      <c r="C338" t="s">
        <v>652</v>
      </c>
      <c r="D338">
        <v>630.05990981848902</v>
      </c>
      <c r="E338" s="137">
        <v>44497.678877314815</v>
      </c>
      <c r="F338" t="b">
        <v>1</v>
      </c>
      <c r="G338" s="135" t="s">
        <v>1663</v>
      </c>
      <c r="H338" s="135" t="s">
        <v>1892</v>
      </c>
      <c r="I338" s="135" t="s">
        <v>1893</v>
      </c>
      <c r="J338">
        <v>0</v>
      </c>
      <c r="K338" s="135" t="s">
        <v>213</v>
      </c>
      <c r="L338" t="b">
        <v>1</v>
      </c>
      <c r="M338" t="b">
        <v>0</v>
      </c>
      <c r="N338" t="b">
        <v>0</v>
      </c>
    </row>
    <row r="339" spans="1:14" x14ac:dyDescent="0.2">
      <c r="A339" s="135" t="s">
        <v>157</v>
      </c>
      <c r="B339" t="s">
        <v>1251</v>
      </c>
      <c r="C339" t="s">
        <v>212</v>
      </c>
      <c r="D339">
        <v>3580.642583036768</v>
      </c>
      <c r="E339" s="137">
        <v>44497.678888888891</v>
      </c>
      <c r="F339" t="b">
        <v>1</v>
      </c>
      <c r="G339" s="135" t="s">
        <v>1664</v>
      </c>
      <c r="H339" s="135" t="s">
        <v>1894</v>
      </c>
      <c r="I339" s="135" t="s">
        <v>1895</v>
      </c>
      <c r="J339">
        <v>0</v>
      </c>
      <c r="K339" s="135" t="s">
        <v>214</v>
      </c>
      <c r="L339" t="b">
        <v>1</v>
      </c>
      <c r="M339" t="b">
        <v>0</v>
      </c>
      <c r="N339" t="b">
        <v>0</v>
      </c>
    </row>
    <row r="340" spans="1:14" x14ac:dyDescent="0.2">
      <c r="A340" s="135" t="s">
        <v>157</v>
      </c>
      <c r="B340" t="s">
        <v>894</v>
      </c>
      <c r="C340" t="s">
        <v>652</v>
      </c>
      <c r="D340">
        <v>173.23363608066379</v>
      </c>
      <c r="E340" s="137">
        <v>44497.678888888891</v>
      </c>
      <c r="F340" t="b">
        <v>1</v>
      </c>
      <c r="G340" s="135" t="s">
        <v>1665</v>
      </c>
      <c r="H340" s="135" t="s">
        <v>1892</v>
      </c>
      <c r="I340" s="135" t="s">
        <v>1893</v>
      </c>
      <c r="J340">
        <v>0</v>
      </c>
      <c r="K340" s="135" t="s">
        <v>213</v>
      </c>
      <c r="L340" t="b">
        <v>1</v>
      </c>
      <c r="M340" t="b">
        <v>0</v>
      </c>
      <c r="N340" t="b">
        <v>0</v>
      </c>
    </row>
    <row r="341" spans="1:14" x14ac:dyDescent="0.2">
      <c r="A341" s="135" t="s">
        <v>157</v>
      </c>
      <c r="B341" t="s">
        <v>716</v>
      </c>
      <c r="C341" t="s">
        <v>652</v>
      </c>
      <c r="D341">
        <v>21.854273968266</v>
      </c>
      <c r="E341" s="137">
        <v>44497.678888888891</v>
      </c>
      <c r="F341" t="b">
        <v>1</v>
      </c>
      <c r="G341" s="135" t="s">
        <v>1666</v>
      </c>
      <c r="H341" s="135" t="s">
        <v>1892</v>
      </c>
      <c r="I341" s="135" t="s">
        <v>1893</v>
      </c>
      <c r="J341">
        <v>0</v>
      </c>
      <c r="K341" s="135" t="s">
        <v>213</v>
      </c>
      <c r="L341" t="b">
        <v>1</v>
      </c>
      <c r="M341" t="b">
        <v>0</v>
      </c>
      <c r="N341" t="b">
        <v>0</v>
      </c>
    </row>
    <row r="342" spans="1:14" x14ac:dyDescent="0.2">
      <c r="A342" s="135" t="s">
        <v>157</v>
      </c>
      <c r="B342" t="s">
        <v>1238</v>
      </c>
      <c r="C342" t="s">
        <v>212</v>
      </c>
      <c r="D342">
        <v>103.55473155203829</v>
      </c>
      <c r="E342" s="137">
        <v>44497.678900462961</v>
      </c>
      <c r="F342" t="b">
        <v>1</v>
      </c>
      <c r="G342" s="135" t="s">
        <v>1667</v>
      </c>
      <c r="H342" s="135" t="s">
        <v>1894</v>
      </c>
      <c r="I342" s="135" t="s">
        <v>1895</v>
      </c>
      <c r="J342">
        <v>0</v>
      </c>
      <c r="K342" s="135" t="s">
        <v>214</v>
      </c>
      <c r="L342" t="b">
        <v>1</v>
      </c>
      <c r="M342" t="b">
        <v>0</v>
      </c>
      <c r="N342" t="b">
        <v>0</v>
      </c>
    </row>
    <row r="343" spans="1:14" x14ac:dyDescent="0.2">
      <c r="A343" s="135" t="s">
        <v>157</v>
      </c>
      <c r="B343" t="s">
        <v>1186</v>
      </c>
      <c r="C343" t="s">
        <v>652</v>
      </c>
      <c r="D343">
        <v>34.50045478915245</v>
      </c>
      <c r="E343" s="137">
        <v>44497.678900462961</v>
      </c>
      <c r="F343" t="b">
        <v>1</v>
      </c>
      <c r="G343" s="135" t="s">
        <v>1668</v>
      </c>
      <c r="H343" s="135" t="s">
        <v>1892</v>
      </c>
      <c r="I343" s="135" t="s">
        <v>1893</v>
      </c>
      <c r="J343">
        <v>0</v>
      </c>
      <c r="K343" s="135" t="s">
        <v>213</v>
      </c>
      <c r="L343" t="b">
        <v>1</v>
      </c>
      <c r="M343" t="b">
        <v>0</v>
      </c>
      <c r="N343" t="b">
        <v>0</v>
      </c>
    </row>
    <row r="344" spans="1:14" x14ac:dyDescent="0.2">
      <c r="A344" s="135" t="s">
        <v>157</v>
      </c>
      <c r="B344" t="s">
        <v>1007</v>
      </c>
      <c r="C344" t="s">
        <v>652</v>
      </c>
      <c r="D344">
        <v>0.83185266666666702</v>
      </c>
      <c r="E344" s="137">
        <v>44497.678900462961</v>
      </c>
      <c r="F344" t="b">
        <v>1</v>
      </c>
      <c r="G344" s="135" t="s">
        <v>1669</v>
      </c>
      <c r="H344" s="135" t="s">
        <v>1892</v>
      </c>
      <c r="I344" s="135" t="s">
        <v>1893</v>
      </c>
      <c r="J344">
        <v>0</v>
      </c>
      <c r="K344" s="135" t="s">
        <v>213</v>
      </c>
      <c r="L344" t="b">
        <v>1</v>
      </c>
      <c r="M344" t="b">
        <v>0</v>
      </c>
      <c r="N344" t="b">
        <v>0</v>
      </c>
    </row>
    <row r="345" spans="1:14" x14ac:dyDescent="0.2">
      <c r="A345" s="135" t="s">
        <v>157</v>
      </c>
      <c r="B345" t="s">
        <v>1420</v>
      </c>
      <c r="C345" t="s">
        <v>212</v>
      </c>
      <c r="D345">
        <v>1.0036010000000006</v>
      </c>
      <c r="E345" s="137">
        <v>44497.678912037038</v>
      </c>
      <c r="F345" t="b">
        <v>1</v>
      </c>
      <c r="G345" s="135" t="s">
        <v>1670</v>
      </c>
      <c r="H345" s="135" t="s">
        <v>1894</v>
      </c>
      <c r="I345" s="135" t="s">
        <v>1895</v>
      </c>
      <c r="J345">
        <v>0</v>
      </c>
      <c r="K345" s="135" t="s">
        <v>214</v>
      </c>
      <c r="L345" t="b">
        <v>1</v>
      </c>
      <c r="M345" t="b">
        <v>0</v>
      </c>
      <c r="N345" t="b">
        <v>0</v>
      </c>
    </row>
    <row r="346" spans="1:14" x14ac:dyDescent="0.2">
      <c r="A346" s="135" t="s">
        <v>157</v>
      </c>
      <c r="B346" t="s">
        <v>1080</v>
      </c>
      <c r="C346" t="s">
        <v>652</v>
      </c>
      <c r="D346">
        <v>57.994733459984424</v>
      </c>
      <c r="E346" s="137">
        <v>44497.678912037038</v>
      </c>
      <c r="F346" t="b">
        <v>1</v>
      </c>
      <c r="G346" s="135" t="s">
        <v>1671</v>
      </c>
      <c r="H346" s="135" t="s">
        <v>1892</v>
      </c>
      <c r="I346" s="135" t="s">
        <v>1893</v>
      </c>
      <c r="J346">
        <v>0</v>
      </c>
      <c r="K346" s="135" t="s">
        <v>213</v>
      </c>
      <c r="L346" t="b">
        <v>1</v>
      </c>
      <c r="M346" t="b">
        <v>0</v>
      </c>
      <c r="N346" t="b">
        <v>0</v>
      </c>
    </row>
    <row r="347" spans="1:14" x14ac:dyDescent="0.2">
      <c r="A347" s="135" t="s">
        <v>157</v>
      </c>
      <c r="B347" t="s">
        <v>1159</v>
      </c>
      <c r="C347" t="s">
        <v>652</v>
      </c>
      <c r="D347">
        <v>1495.9947858391099</v>
      </c>
      <c r="E347" s="137">
        <v>44497.678912037038</v>
      </c>
      <c r="F347" t="b">
        <v>1</v>
      </c>
      <c r="G347" s="135" t="s">
        <v>1672</v>
      </c>
      <c r="H347" s="135" t="s">
        <v>1892</v>
      </c>
      <c r="I347" s="135" t="s">
        <v>1893</v>
      </c>
      <c r="J347">
        <v>0</v>
      </c>
      <c r="K347" s="135" t="s">
        <v>213</v>
      </c>
      <c r="L347" t="b">
        <v>1</v>
      </c>
      <c r="M347" t="b">
        <v>0</v>
      </c>
      <c r="N347" t="b">
        <v>0</v>
      </c>
    </row>
    <row r="348" spans="1:14" x14ac:dyDescent="0.2">
      <c r="A348" s="135" t="s">
        <v>157</v>
      </c>
      <c r="B348" t="s">
        <v>1406</v>
      </c>
      <c r="C348" t="s">
        <v>212</v>
      </c>
      <c r="D348">
        <v>1832.56679499027</v>
      </c>
      <c r="E348" s="137">
        <v>44497.678923611114</v>
      </c>
      <c r="F348" t="b">
        <v>1</v>
      </c>
      <c r="G348" s="135" t="s">
        <v>1673</v>
      </c>
      <c r="H348" s="135" t="s">
        <v>1894</v>
      </c>
      <c r="I348" s="135" t="s">
        <v>1895</v>
      </c>
      <c r="J348">
        <v>0</v>
      </c>
      <c r="K348" s="135" t="s">
        <v>214</v>
      </c>
      <c r="L348" t="b">
        <v>1</v>
      </c>
      <c r="M348" t="b">
        <v>0</v>
      </c>
      <c r="N348" t="b">
        <v>0</v>
      </c>
    </row>
    <row r="349" spans="1:14" x14ac:dyDescent="0.2">
      <c r="A349" s="135" t="s">
        <v>157</v>
      </c>
      <c r="B349" t="s">
        <v>1048</v>
      </c>
      <c r="C349" t="s">
        <v>652</v>
      </c>
      <c r="D349">
        <v>982.50733470972318</v>
      </c>
      <c r="E349" s="137">
        <v>44497.678923611114</v>
      </c>
      <c r="F349" t="b">
        <v>1</v>
      </c>
      <c r="G349" s="135" t="s">
        <v>478</v>
      </c>
      <c r="H349" s="135" t="s">
        <v>1892</v>
      </c>
      <c r="I349" s="135" t="s">
        <v>1893</v>
      </c>
      <c r="J349">
        <v>0</v>
      </c>
      <c r="K349" s="135" t="s">
        <v>213</v>
      </c>
      <c r="L349" t="b">
        <v>1</v>
      </c>
      <c r="M349" t="b">
        <v>0</v>
      </c>
      <c r="N349" t="b">
        <v>0</v>
      </c>
    </row>
    <row r="350" spans="1:14" x14ac:dyDescent="0.2">
      <c r="A350" s="135" t="s">
        <v>157</v>
      </c>
      <c r="B350" t="s">
        <v>1259</v>
      </c>
      <c r="C350" t="s">
        <v>212</v>
      </c>
      <c r="D350">
        <v>971.58355534426619</v>
      </c>
      <c r="E350" s="137">
        <v>44497.678923611114</v>
      </c>
      <c r="F350" t="b">
        <v>1</v>
      </c>
      <c r="G350" s="135" t="s">
        <v>1577</v>
      </c>
      <c r="H350" s="135" t="s">
        <v>1894</v>
      </c>
      <c r="I350" s="135" t="s">
        <v>1895</v>
      </c>
      <c r="J350">
        <v>0</v>
      </c>
      <c r="K350" s="135" t="s">
        <v>214</v>
      </c>
      <c r="L350" t="b">
        <v>1</v>
      </c>
      <c r="M350" t="b">
        <v>0</v>
      </c>
      <c r="N350" t="b">
        <v>0</v>
      </c>
    </row>
    <row r="351" spans="1:14" x14ac:dyDescent="0.2">
      <c r="A351" s="135" t="s">
        <v>157</v>
      </c>
      <c r="B351" t="s">
        <v>1008</v>
      </c>
      <c r="C351" t="s">
        <v>652</v>
      </c>
      <c r="D351">
        <v>1205.9608476068299</v>
      </c>
      <c r="E351" s="137">
        <v>44497.678935185184</v>
      </c>
      <c r="F351" t="b">
        <v>1</v>
      </c>
      <c r="G351" s="135" t="s">
        <v>503</v>
      </c>
      <c r="H351" s="135" t="s">
        <v>1892</v>
      </c>
      <c r="I351" s="135" t="s">
        <v>1893</v>
      </c>
      <c r="J351">
        <v>0</v>
      </c>
      <c r="K351" s="135" t="s">
        <v>213</v>
      </c>
      <c r="L351" t="b">
        <v>1</v>
      </c>
      <c r="M351" t="b">
        <v>0</v>
      </c>
      <c r="N351" t="b">
        <v>0</v>
      </c>
    </row>
    <row r="352" spans="1:14" x14ac:dyDescent="0.2">
      <c r="A352" s="135" t="s">
        <v>157</v>
      </c>
      <c r="B352" t="s">
        <v>1286</v>
      </c>
      <c r="C352" t="s">
        <v>212</v>
      </c>
      <c r="D352">
        <v>7474.7105787583005</v>
      </c>
      <c r="E352" s="137">
        <v>44497.678935185184</v>
      </c>
      <c r="F352" t="b">
        <v>1</v>
      </c>
      <c r="G352" s="135" t="s">
        <v>1674</v>
      </c>
      <c r="H352" s="135" t="s">
        <v>1894</v>
      </c>
      <c r="I352" s="135" t="s">
        <v>1895</v>
      </c>
      <c r="J352">
        <v>0</v>
      </c>
      <c r="K352" s="135" t="s">
        <v>214</v>
      </c>
      <c r="L352" t="b">
        <v>1</v>
      </c>
      <c r="M352" t="b">
        <v>0</v>
      </c>
      <c r="N352" t="b">
        <v>0</v>
      </c>
    </row>
    <row r="353" spans="1:14" x14ac:dyDescent="0.2">
      <c r="A353" s="135" t="s">
        <v>157</v>
      </c>
      <c r="B353" t="s">
        <v>978</v>
      </c>
      <c r="C353" t="s">
        <v>652</v>
      </c>
      <c r="D353">
        <v>66.569358582976164</v>
      </c>
      <c r="E353" s="137">
        <v>44497.678935185184</v>
      </c>
      <c r="F353" t="b">
        <v>1</v>
      </c>
      <c r="G353" s="135" t="s">
        <v>1675</v>
      </c>
      <c r="H353" s="135" t="s">
        <v>1892</v>
      </c>
      <c r="I353" s="135" t="s">
        <v>1893</v>
      </c>
      <c r="J353">
        <v>0</v>
      </c>
      <c r="K353" s="135" t="s">
        <v>213</v>
      </c>
      <c r="L353" t="b">
        <v>1</v>
      </c>
      <c r="M353" t="b">
        <v>0</v>
      </c>
      <c r="N353" t="b">
        <v>0</v>
      </c>
    </row>
    <row r="354" spans="1:14" x14ac:dyDescent="0.2">
      <c r="A354" s="135" t="s">
        <v>157</v>
      </c>
      <c r="B354" t="s">
        <v>989</v>
      </c>
      <c r="C354" t="s">
        <v>652</v>
      </c>
      <c r="D354">
        <v>392.79640790997502</v>
      </c>
      <c r="E354" s="137">
        <v>44497.678935185184</v>
      </c>
      <c r="F354" t="b">
        <v>1</v>
      </c>
      <c r="G354" s="135" t="s">
        <v>504</v>
      </c>
      <c r="H354" s="135" t="s">
        <v>1892</v>
      </c>
      <c r="I354" s="135" t="s">
        <v>1893</v>
      </c>
      <c r="J354">
        <v>0</v>
      </c>
      <c r="K354" s="135" t="s">
        <v>213</v>
      </c>
      <c r="L354" t="b">
        <v>1</v>
      </c>
      <c r="M354" t="b">
        <v>0</v>
      </c>
      <c r="N354" t="b">
        <v>0</v>
      </c>
    </row>
    <row r="355" spans="1:14" x14ac:dyDescent="0.2">
      <c r="A355" s="135" t="s">
        <v>157</v>
      </c>
      <c r="B355" t="s">
        <v>1226</v>
      </c>
      <c r="C355" t="s">
        <v>212</v>
      </c>
      <c r="D355">
        <v>2690.926548122553</v>
      </c>
      <c r="E355" s="137">
        <v>44497.678946759261</v>
      </c>
      <c r="F355" t="b">
        <v>1</v>
      </c>
      <c r="G355" s="135" t="s">
        <v>1676</v>
      </c>
      <c r="H355" s="135" t="s">
        <v>1894</v>
      </c>
      <c r="I355" s="135" t="s">
        <v>1895</v>
      </c>
      <c r="J355">
        <v>0</v>
      </c>
      <c r="K355" s="135" t="s">
        <v>214</v>
      </c>
      <c r="L355" t="b">
        <v>1</v>
      </c>
      <c r="M355" t="b">
        <v>0</v>
      </c>
      <c r="N355" t="b">
        <v>0</v>
      </c>
    </row>
    <row r="356" spans="1:14" x14ac:dyDescent="0.2">
      <c r="A356" s="135" t="s">
        <v>157</v>
      </c>
      <c r="B356" t="s">
        <v>895</v>
      </c>
      <c r="C356" t="s">
        <v>652</v>
      </c>
      <c r="D356">
        <v>42.404665949691314</v>
      </c>
      <c r="E356" s="137">
        <v>44497.678946759261</v>
      </c>
      <c r="F356" t="b">
        <v>1</v>
      </c>
      <c r="G356" s="135" t="s">
        <v>1677</v>
      </c>
      <c r="H356" s="135" t="s">
        <v>1892</v>
      </c>
      <c r="I356" s="135" t="s">
        <v>1893</v>
      </c>
      <c r="J356">
        <v>0</v>
      </c>
      <c r="K356" s="135" t="s">
        <v>213</v>
      </c>
      <c r="L356" t="b">
        <v>1</v>
      </c>
      <c r="M356" t="b">
        <v>0</v>
      </c>
      <c r="N356" t="b">
        <v>0</v>
      </c>
    </row>
    <row r="357" spans="1:14" x14ac:dyDescent="0.2">
      <c r="A357" s="135" t="s">
        <v>157</v>
      </c>
      <c r="B357" t="s">
        <v>1350</v>
      </c>
      <c r="C357" t="s">
        <v>652</v>
      </c>
      <c r="D357">
        <v>60.0446503267464</v>
      </c>
      <c r="E357" s="137">
        <v>44497.67895833333</v>
      </c>
      <c r="F357" t="b">
        <v>1</v>
      </c>
      <c r="G357" s="135" t="s">
        <v>505</v>
      </c>
      <c r="H357" s="135" t="s">
        <v>1892</v>
      </c>
      <c r="I357" s="135" t="s">
        <v>1893</v>
      </c>
      <c r="J357">
        <v>0</v>
      </c>
      <c r="K357" s="135" t="s">
        <v>213</v>
      </c>
      <c r="L357" t="b">
        <v>1</v>
      </c>
      <c r="M357" t="b">
        <v>0</v>
      </c>
      <c r="N357" t="b">
        <v>0</v>
      </c>
    </row>
    <row r="358" spans="1:14" x14ac:dyDescent="0.2">
      <c r="A358" s="135" t="s">
        <v>157</v>
      </c>
      <c r="B358" t="s">
        <v>1038</v>
      </c>
      <c r="C358" t="s">
        <v>212</v>
      </c>
      <c r="D358">
        <v>655.46953557107008</v>
      </c>
      <c r="E358" s="137">
        <v>44497.67895833333</v>
      </c>
      <c r="F358" t="b">
        <v>1</v>
      </c>
      <c r="G358" s="135" t="s">
        <v>1678</v>
      </c>
      <c r="H358" s="135" t="s">
        <v>1894</v>
      </c>
      <c r="I358" s="135" t="s">
        <v>1895</v>
      </c>
      <c r="J358">
        <v>0</v>
      </c>
      <c r="K358" s="135" t="s">
        <v>214</v>
      </c>
      <c r="L358" t="b">
        <v>1</v>
      </c>
      <c r="M358" t="b">
        <v>0</v>
      </c>
      <c r="N358" t="b">
        <v>0</v>
      </c>
    </row>
    <row r="359" spans="1:14" x14ac:dyDescent="0.2">
      <c r="A359" s="135" t="s">
        <v>157</v>
      </c>
      <c r="B359" t="s">
        <v>896</v>
      </c>
      <c r="C359" t="s">
        <v>652</v>
      </c>
      <c r="D359">
        <v>89.722662445944508</v>
      </c>
      <c r="E359" s="137">
        <v>44497.67895833333</v>
      </c>
      <c r="F359" t="b">
        <v>1</v>
      </c>
      <c r="G359" s="135" t="s">
        <v>1679</v>
      </c>
      <c r="H359" s="135" t="s">
        <v>1892</v>
      </c>
      <c r="I359" s="135" t="s">
        <v>1893</v>
      </c>
      <c r="J359">
        <v>0</v>
      </c>
      <c r="K359" s="135" t="s">
        <v>213</v>
      </c>
      <c r="L359" t="b">
        <v>1</v>
      </c>
      <c r="M359" t="b">
        <v>0</v>
      </c>
      <c r="N359" t="b">
        <v>0</v>
      </c>
    </row>
    <row r="360" spans="1:14" x14ac:dyDescent="0.2">
      <c r="A360" s="135" t="s">
        <v>157</v>
      </c>
      <c r="B360" t="s">
        <v>1247</v>
      </c>
      <c r="C360" t="s">
        <v>652</v>
      </c>
      <c r="D360">
        <v>489.32875044438799</v>
      </c>
      <c r="E360" s="137">
        <v>44497.67895833333</v>
      </c>
      <c r="F360" t="b">
        <v>1</v>
      </c>
      <c r="G360" s="135" t="s">
        <v>1680</v>
      </c>
      <c r="H360" s="135" t="s">
        <v>1892</v>
      </c>
      <c r="I360" s="135" t="s">
        <v>1893</v>
      </c>
      <c r="J360">
        <v>0</v>
      </c>
      <c r="K360" s="135" t="s">
        <v>213</v>
      </c>
      <c r="L360" t="b">
        <v>1</v>
      </c>
      <c r="M360" t="b">
        <v>0</v>
      </c>
      <c r="N360" t="b">
        <v>0</v>
      </c>
    </row>
    <row r="361" spans="1:14" x14ac:dyDescent="0.2">
      <c r="A361" s="135" t="s">
        <v>157</v>
      </c>
      <c r="B361" t="s">
        <v>1423</v>
      </c>
      <c r="C361" t="s">
        <v>212</v>
      </c>
      <c r="D361">
        <v>2239.6387102192957</v>
      </c>
      <c r="E361" s="137">
        <v>44497.678969907407</v>
      </c>
      <c r="F361" t="b">
        <v>1</v>
      </c>
      <c r="G361" s="135" t="s">
        <v>1681</v>
      </c>
      <c r="H361" s="135" t="s">
        <v>1894</v>
      </c>
      <c r="I361" s="135" t="s">
        <v>1895</v>
      </c>
      <c r="J361">
        <v>0</v>
      </c>
      <c r="K361" s="135" t="s">
        <v>214</v>
      </c>
      <c r="L361" t="b">
        <v>1</v>
      </c>
      <c r="M361" t="b">
        <v>0</v>
      </c>
      <c r="N361" t="b">
        <v>0</v>
      </c>
    </row>
    <row r="362" spans="1:14" x14ac:dyDescent="0.2">
      <c r="A362" s="135" t="s">
        <v>157</v>
      </c>
      <c r="B362" t="s">
        <v>897</v>
      </c>
      <c r="C362" t="s">
        <v>652</v>
      </c>
      <c r="D362">
        <v>85.967497463661473</v>
      </c>
      <c r="E362" s="137">
        <v>44497.678969907407</v>
      </c>
      <c r="F362" t="b">
        <v>1</v>
      </c>
      <c r="G362" s="135" t="s">
        <v>1682</v>
      </c>
      <c r="H362" s="135" t="s">
        <v>1892</v>
      </c>
      <c r="I362" s="135" t="s">
        <v>1893</v>
      </c>
      <c r="J362">
        <v>0</v>
      </c>
      <c r="K362" s="135" t="s">
        <v>213</v>
      </c>
      <c r="L362" t="b">
        <v>1</v>
      </c>
      <c r="M362" t="b">
        <v>0</v>
      </c>
      <c r="N362" t="b">
        <v>0</v>
      </c>
    </row>
    <row r="363" spans="1:14" x14ac:dyDescent="0.2">
      <c r="A363" s="135" t="s">
        <v>157</v>
      </c>
      <c r="B363" t="s">
        <v>1194</v>
      </c>
      <c r="C363" t="s">
        <v>652</v>
      </c>
      <c r="D363">
        <v>263.79103892571698</v>
      </c>
      <c r="E363" s="137">
        <v>44497.678969907407</v>
      </c>
      <c r="F363" t="b">
        <v>1</v>
      </c>
      <c r="G363" s="135" t="s">
        <v>1683</v>
      </c>
      <c r="H363" s="135" t="s">
        <v>1892</v>
      </c>
      <c r="I363" s="135" t="s">
        <v>1893</v>
      </c>
      <c r="J363">
        <v>0</v>
      </c>
      <c r="K363" s="135" t="s">
        <v>213</v>
      </c>
      <c r="L363" t="b">
        <v>1</v>
      </c>
      <c r="M363" t="b">
        <v>0</v>
      </c>
      <c r="N363" t="b">
        <v>0</v>
      </c>
    </row>
    <row r="364" spans="1:14" x14ac:dyDescent="0.2">
      <c r="A364" s="135" t="s">
        <v>157</v>
      </c>
      <c r="B364" t="s">
        <v>1139</v>
      </c>
      <c r="C364" t="s">
        <v>212</v>
      </c>
      <c r="D364">
        <v>1888.6757848453899</v>
      </c>
      <c r="E364" s="137">
        <v>44497.678981481484</v>
      </c>
      <c r="F364" t="b">
        <v>1</v>
      </c>
      <c r="G364" s="135" t="s">
        <v>1684</v>
      </c>
      <c r="H364" s="135" t="s">
        <v>1894</v>
      </c>
      <c r="I364" s="135" t="s">
        <v>1895</v>
      </c>
      <c r="J364">
        <v>0</v>
      </c>
      <c r="K364" s="135" t="s">
        <v>214</v>
      </c>
      <c r="L364" t="b">
        <v>1</v>
      </c>
      <c r="M364" t="b">
        <v>0</v>
      </c>
      <c r="N364" t="b">
        <v>0</v>
      </c>
    </row>
    <row r="365" spans="1:14" x14ac:dyDescent="0.2">
      <c r="A365" s="135" t="s">
        <v>157</v>
      </c>
      <c r="B365" t="s">
        <v>898</v>
      </c>
      <c r="C365" t="s">
        <v>652</v>
      </c>
      <c r="D365">
        <v>67.793973115266397</v>
      </c>
      <c r="E365" s="137">
        <v>44497.678981481484</v>
      </c>
      <c r="F365" t="b">
        <v>1</v>
      </c>
      <c r="G365" s="135" t="s">
        <v>1685</v>
      </c>
      <c r="H365" s="135" t="s">
        <v>1892</v>
      </c>
      <c r="I365" s="135" t="s">
        <v>1893</v>
      </c>
      <c r="J365">
        <v>0</v>
      </c>
      <c r="K365" s="135" t="s">
        <v>213</v>
      </c>
      <c r="L365" t="b">
        <v>1</v>
      </c>
      <c r="M365" t="b">
        <v>0</v>
      </c>
      <c r="N365" t="b">
        <v>0</v>
      </c>
    </row>
    <row r="366" spans="1:14" x14ac:dyDescent="0.2">
      <c r="A366" s="135" t="s">
        <v>157</v>
      </c>
      <c r="B366" t="s">
        <v>1365</v>
      </c>
      <c r="C366" t="s">
        <v>652</v>
      </c>
      <c r="D366">
        <v>1045</v>
      </c>
      <c r="E366" s="137">
        <v>44497.678981481484</v>
      </c>
      <c r="F366" t="b">
        <v>1</v>
      </c>
      <c r="G366" s="135" t="s">
        <v>506</v>
      </c>
      <c r="H366" s="135" t="s">
        <v>1892</v>
      </c>
      <c r="I366" s="135" t="s">
        <v>1893</v>
      </c>
      <c r="J366">
        <v>0</v>
      </c>
      <c r="K366" s="135" t="s">
        <v>213</v>
      </c>
      <c r="L366" t="b">
        <v>1</v>
      </c>
      <c r="M366" t="b">
        <v>0</v>
      </c>
      <c r="N366" t="b">
        <v>0</v>
      </c>
    </row>
    <row r="367" spans="1:14" x14ac:dyDescent="0.2">
      <c r="A367" s="135" t="s">
        <v>157</v>
      </c>
      <c r="B367" t="s">
        <v>1307</v>
      </c>
      <c r="C367" t="s">
        <v>212</v>
      </c>
      <c r="D367">
        <v>1023.75</v>
      </c>
      <c r="E367" s="137">
        <v>44497.678993055553</v>
      </c>
      <c r="F367" t="b">
        <v>1</v>
      </c>
      <c r="G367" s="135" t="s">
        <v>1686</v>
      </c>
      <c r="H367" s="135" t="s">
        <v>1894</v>
      </c>
      <c r="I367" s="135" t="s">
        <v>1895</v>
      </c>
      <c r="J367">
        <v>0</v>
      </c>
      <c r="K367" s="135" t="s">
        <v>214</v>
      </c>
      <c r="L367" t="b">
        <v>1</v>
      </c>
      <c r="M367" t="b">
        <v>0</v>
      </c>
      <c r="N367" t="b">
        <v>0</v>
      </c>
    </row>
    <row r="368" spans="1:14" x14ac:dyDescent="0.2">
      <c r="A368" s="135" t="s">
        <v>157</v>
      </c>
      <c r="B368" t="s">
        <v>1305</v>
      </c>
      <c r="C368" t="s">
        <v>652</v>
      </c>
      <c r="D368">
        <v>1047.6736375221028</v>
      </c>
      <c r="E368" s="137">
        <v>44497.678993055553</v>
      </c>
      <c r="F368" t="b">
        <v>1</v>
      </c>
      <c r="G368" s="135" t="s">
        <v>1687</v>
      </c>
      <c r="H368" s="135" t="s">
        <v>1892</v>
      </c>
      <c r="I368" s="135" t="s">
        <v>1893</v>
      </c>
      <c r="J368">
        <v>0</v>
      </c>
      <c r="K368" s="135" t="s">
        <v>213</v>
      </c>
      <c r="L368" t="b">
        <v>1</v>
      </c>
      <c r="M368" t="b">
        <v>0</v>
      </c>
      <c r="N368" t="b">
        <v>0</v>
      </c>
    </row>
    <row r="369" spans="1:14" x14ac:dyDescent="0.2">
      <c r="A369" s="135" t="s">
        <v>157</v>
      </c>
      <c r="B369" t="s">
        <v>1429</v>
      </c>
      <c r="C369" t="s">
        <v>212</v>
      </c>
      <c r="D369">
        <v>1018.0262105393848</v>
      </c>
      <c r="E369" s="137">
        <v>44497.67900462963</v>
      </c>
      <c r="F369" t="b">
        <v>1</v>
      </c>
      <c r="G369" s="135" t="s">
        <v>1688</v>
      </c>
      <c r="H369" s="135" t="s">
        <v>1894</v>
      </c>
      <c r="I369" s="135" t="s">
        <v>1895</v>
      </c>
      <c r="J369">
        <v>0</v>
      </c>
      <c r="K369" s="135" t="s">
        <v>214</v>
      </c>
      <c r="L369" t="b">
        <v>1</v>
      </c>
      <c r="M369" t="b">
        <v>0</v>
      </c>
      <c r="N369" t="b">
        <v>0</v>
      </c>
    </row>
    <row r="370" spans="1:14" x14ac:dyDescent="0.2">
      <c r="A370" s="135" t="s">
        <v>157</v>
      </c>
      <c r="B370" t="s">
        <v>1218</v>
      </c>
      <c r="C370" t="s">
        <v>652</v>
      </c>
      <c r="D370">
        <v>955</v>
      </c>
      <c r="E370" s="137">
        <v>44497.67900462963</v>
      </c>
      <c r="F370" t="b">
        <v>1</v>
      </c>
      <c r="G370" s="135" t="s">
        <v>507</v>
      </c>
      <c r="H370" s="135" t="s">
        <v>1892</v>
      </c>
      <c r="I370" s="135" t="s">
        <v>1893</v>
      </c>
      <c r="J370">
        <v>0</v>
      </c>
      <c r="K370" s="135" t="s">
        <v>213</v>
      </c>
      <c r="L370" t="b">
        <v>1</v>
      </c>
      <c r="M370" t="b">
        <v>0</v>
      </c>
      <c r="N370" t="b">
        <v>0</v>
      </c>
    </row>
    <row r="371" spans="1:14" x14ac:dyDescent="0.2">
      <c r="A371" s="135" t="s">
        <v>157</v>
      </c>
      <c r="B371" t="s">
        <v>1166</v>
      </c>
      <c r="C371" t="s">
        <v>212</v>
      </c>
      <c r="D371">
        <v>932.91666666666674</v>
      </c>
      <c r="E371" s="137">
        <v>44497.679016203707</v>
      </c>
      <c r="F371" t="b">
        <v>1</v>
      </c>
      <c r="G371" s="135" t="s">
        <v>1689</v>
      </c>
      <c r="H371" s="135" t="s">
        <v>1894</v>
      </c>
      <c r="I371" s="135" t="s">
        <v>1895</v>
      </c>
      <c r="J371">
        <v>0</v>
      </c>
      <c r="K371" s="135" t="s">
        <v>214</v>
      </c>
      <c r="L371" t="b">
        <v>1</v>
      </c>
      <c r="M371" t="b">
        <v>0</v>
      </c>
      <c r="N371" t="b">
        <v>0</v>
      </c>
    </row>
    <row r="372" spans="1:14" x14ac:dyDescent="0.2">
      <c r="A372" s="135" t="s">
        <v>157</v>
      </c>
      <c r="B372" t="s">
        <v>397</v>
      </c>
      <c r="C372" t="s">
        <v>652</v>
      </c>
      <c r="D372">
        <v>957.44337208957711</v>
      </c>
      <c r="E372" s="137">
        <v>44497.679016203707</v>
      </c>
      <c r="F372" t="b">
        <v>1</v>
      </c>
      <c r="G372" s="135" t="s">
        <v>474</v>
      </c>
      <c r="H372" s="135" t="s">
        <v>1892</v>
      </c>
      <c r="I372" s="135" t="s">
        <v>1893</v>
      </c>
      <c r="J372">
        <v>0</v>
      </c>
      <c r="K372" s="135" t="s">
        <v>213</v>
      </c>
      <c r="L372" t="b">
        <v>1</v>
      </c>
      <c r="M372" t="b">
        <v>0</v>
      </c>
      <c r="N372" t="b">
        <v>0</v>
      </c>
    </row>
    <row r="373" spans="1:14" x14ac:dyDescent="0.2">
      <c r="A373" s="135" t="s">
        <v>157</v>
      </c>
      <c r="B373" t="s">
        <v>1189</v>
      </c>
      <c r="C373" t="s">
        <v>212</v>
      </c>
      <c r="D373">
        <v>927.66086894436341</v>
      </c>
      <c r="E373" s="137">
        <v>44497.679016203707</v>
      </c>
      <c r="F373" t="b">
        <v>1</v>
      </c>
      <c r="G373" s="135" t="s">
        <v>1559</v>
      </c>
      <c r="H373" s="135" t="s">
        <v>1894</v>
      </c>
      <c r="I373" s="135" t="s">
        <v>1895</v>
      </c>
      <c r="J373">
        <v>0</v>
      </c>
      <c r="K373" s="135" t="s">
        <v>214</v>
      </c>
      <c r="L373" t="b">
        <v>1</v>
      </c>
      <c r="M373" t="b">
        <v>0</v>
      </c>
      <c r="N373" t="b">
        <v>0</v>
      </c>
    </row>
    <row r="374" spans="1:14" x14ac:dyDescent="0.2">
      <c r="A374" s="135" t="s">
        <v>157</v>
      </c>
      <c r="B374" t="s">
        <v>1158</v>
      </c>
      <c r="C374" t="s">
        <v>652</v>
      </c>
      <c r="D374">
        <v>1060</v>
      </c>
      <c r="E374" s="137">
        <v>44497.679016203707</v>
      </c>
      <c r="F374" t="b">
        <v>1</v>
      </c>
      <c r="G374" s="135" t="s">
        <v>508</v>
      </c>
      <c r="H374" s="135" t="s">
        <v>1892</v>
      </c>
      <c r="I374" s="135" t="s">
        <v>1893</v>
      </c>
      <c r="J374">
        <v>0</v>
      </c>
      <c r="K374" s="135" t="s">
        <v>213</v>
      </c>
      <c r="L374" t="b">
        <v>1</v>
      </c>
      <c r="M374" t="b">
        <v>0</v>
      </c>
      <c r="N374" t="b">
        <v>0</v>
      </c>
    </row>
    <row r="375" spans="1:14" x14ac:dyDescent="0.2">
      <c r="A375" s="135" t="s">
        <v>157</v>
      </c>
      <c r="B375" t="s">
        <v>1182</v>
      </c>
      <c r="C375" t="s">
        <v>212</v>
      </c>
      <c r="D375">
        <v>1043.75</v>
      </c>
      <c r="E375" s="137">
        <v>44497.679027777776</v>
      </c>
      <c r="F375" t="b">
        <v>1</v>
      </c>
      <c r="G375" s="135" t="s">
        <v>1690</v>
      </c>
      <c r="H375" s="135" t="s">
        <v>1894</v>
      </c>
      <c r="I375" s="135" t="s">
        <v>1895</v>
      </c>
      <c r="J375">
        <v>0</v>
      </c>
      <c r="K375" s="135" t="s">
        <v>214</v>
      </c>
      <c r="L375" t="b">
        <v>1</v>
      </c>
      <c r="M375" t="b">
        <v>0</v>
      </c>
      <c r="N375" t="b">
        <v>0</v>
      </c>
    </row>
    <row r="376" spans="1:14" x14ac:dyDescent="0.2">
      <c r="A376" s="135" t="s">
        <v>157</v>
      </c>
      <c r="B376" t="s">
        <v>899</v>
      </c>
      <c r="C376" t="s">
        <v>652</v>
      </c>
      <c r="D376">
        <v>1062.7120150941903</v>
      </c>
      <c r="E376" s="137">
        <v>44497.679027777776</v>
      </c>
      <c r="F376" t="b">
        <v>1</v>
      </c>
      <c r="G376" s="135" t="s">
        <v>1657</v>
      </c>
      <c r="H376" s="135" t="s">
        <v>1892</v>
      </c>
      <c r="I376" s="135" t="s">
        <v>1893</v>
      </c>
      <c r="J376">
        <v>0</v>
      </c>
      <c r="K376" s="135" t="s">
        <v>213</v>
      </c>
      <c r="L376" t="b">
        <v>1</v>
      </c>
      <c r="M376" t="b">
        <v>0</v>
      </c>
      <c r="N376" t="b">
        <v>0</v>
      </c>
    </row>
    <row r="377" spans="1:14" x14ac:dyDescent="0.2">
      <c r="A377" s="135" t="s">
        <v>157</v>
      </c>
      <c r="B377" t="s">
        <v>1444</v>
      </c>
      <c r="C377" t="s">
        <v>212</v>
      </c>
      <c r="D377">
        <v>1037.9187364860045</v>
      </c>
      <c r="E377" s="137">
        <v>44497.679027777776</v>
      </c>
      <c r="F377" t="b">
        <v>1</v>
      </c>
      <c r="G377" s="135" t="s">
        <v>1658</v>
      </c>
      <c r="H377" s="135" t="s">
        <v>1894</v>
      </c>
      <c r="I377" s="135" t="s">
        <v>1895</v>
      </c>
      <c r="J377">
        <v>0</v>
      </c>
      <c r="K377" s="135" t="s">
        <v>214</v>
      </c>
      <c r="L377" t="b">
        <v>1</v>
      </c>
      <c r="M377" t="b">
        <v>0</v>
      </c>
      <c r="N377" t="b">
        <v>0</v>
      </c>
    </row>
    <row r="378" spans="1:14" x14ac:dyDescent="0.2">
      <c r="A378" s="135" t="s">
        <v>157</v>
      </c>
      <c r="B378" t="s">
        <v>999</v>
      </c>
      <c r="C378" t="s">
        <v>652</v>
      </c>
      <c r="D378">
        <v>852.70495065658599</v>
      </c>
      <c r="E378" s="137">
        <v>44497.679027777776</v>
      </c>
      <c r="F378" t="b">
        <v>1</v>
      </c>
      <c r="G378" s="135" t="s">
        <v>215</v>
      </c>
      <c r="H378" s="135" t="s">
        <v>1892</v>
      </c>
      <c r="I378" s="135" t="s">
        <v>1893</v>
      </c>
      <c r="J378">
        <v>0</v>
      </c>
      <c r="K378" s="135" t="s">
        <v>213</v>
      </c>
      <c r="L378" t="b">
        <v>1</v>
      </c>
      <c r="M378" t="b">
        <v>0</v>
      </c>
      <c r="N378" t="b">
        <v>0</v>
      </c>
    </row>
    <row r="379" spans="1:14" x14ac:dyDescent="0.2">
      <c r="A379" s="135" t="s">
        <v>157</v>
      </c>
      <c r="B379" t="s">
        <v>1095</v>
      </c>
      <c r="C379" t="s">
        <v>212</v>
      </c>
      <c r="D379">
        <v>854.97117867930399</v>
      </c>
      <c r="E379" s="137">
        <v>44497.679039351853</v>
      </c>
      <c r="F379" t="b">
        <v>1</v>
      </c>
      <c r="G379" s="135" t="s">
        <v>1691</v>
      </c>
      <c r="H379" s="135" t="s">
        <v>1894</v>
      </c>
      <c r="I379" s="135" t="s">
        <v>1895</v>
      </c>
      <c r="J379">
        <v>0</v>
      </c>
      <c r="K379" s="135" t="s">
        <v>214</v>
      </c>
      <c r="L379" t="b">
        <v>1</v>
      </c>
      <c r="M379" t="b">
        <v>0</v>
      </c>
      <c r="N379" t="b">
        <v>0</v>
      </c>
    </row>
    <row r="380" spans="1:14" x14ac:dyDescent="0.2">
      <c r="A380" s="135" t="s">
        <v>157</v>
      </c>
      <c r="B380" t="s">
        <v>900</v>
      </c>
      <c r="C380" t="s">
        <v>652</v>
      </c>
      <c r="D380">
        <v>752.34112913874003</v>
      </c>
      <c r="E380" s="137">
        <v>44497.679039351853</v>
      </c>
      <c r="F380" t="b">
        <v>1</v>
      </c>
      <c r="G380" s="135" t="s">
        <v>219</v>
      </c>
      <c r="H380" s="135" t="s">
        <v>1892</v>
      </c>
      <c r="I380" s="135" t="s">
        <v>1893</v>
      </c>
      <c r="J380">
        <v>0</v>
      </c>
      <c r="K380" s="135" t="s">
        <v>213</v>
      </c>
      <c r="L380" t="b">
        <v>1</v>
      </c>
      <c r="M380" t="b">
        <v>0</v>
      </c>
      <c r="N380" t="b">
        <v>0</v>
      </c>
    </row>
    <row r="381" spans="1:14" x14ac:dyDescent="0.2">
      <c r="A381" s="135" t="s">
        <v>157</v>
      </c>
      <c r="B381" t="s">
        <v>1011</v>
      </c>
      <c r="C381" t="s">
        <v>212</v>
      </c>
      <c r="D381">
        <v>770.3308929088787</v>
      </c>
      <c r="E381" s="137">
        <v>44497.679039351853</v>
      </c>
      <c r="F381" t="b">
        <v>1</v>
      </c>
      <c r="G381" s="135" t="s">
        <v>1692</v>
      </c>
      <c r="H381" s="135" t="s">
        <v>1894</v>
      </c>
      <c r="I381" s="135" t="s">
        <v>1895</v>
      </c>
      <c r="J381">
        <v>0</v>
      </c>
      <c r="K381" s="135" t="s">
        <v>214</v>
      </c>
      <c r="L381" t="b">
        <v>1</v>
      </c>
      <c r="M381" t="b">
        <v>0</v>
      </c>
      <c r="N381" t="b">
        <v>0</v>
      </c>
    </row>
    <row r="382" spans="1:14" x14ac:dyDescent="0.2">
      <c r="A382" s="135" t="s">
        <v>157</v>
      </c>
      <c r="B382" t="s">
        <v>1335</v>
      </c>
      <c r="C382" t="s">
        <v>652</v>
      </c>
      <c r="D382">
        <v>715.55</v>
      </c>
      <c r="E382" s="137">
        <v>44497.679050925923</v>
      </c>
      <c r="F382" t="b">
        <v>1</v>
      </c>
      <c r="G382" s="135" t="s">
        <v>509</v>
      </c>
      <c r="H382" s="135" t="s">
        <v>1892</v>
      </c>
      <c r="I382" s="135" t="s">
        <v>1893</v>
      </c>
      <c r="J382">
        <v>0</v>
      </c>
      <c r="K382" s="135" t="s">
        <v>213</v>
      </c>
      <c r="L382" t="b">
        <v>1</v>
      </c>
      <c r="M382" t="b">
        <v>0</v>
      </c>
      <c r="N382" t="b">
        <v>0</v>
      </c>
    </row>
    <row r="383" spans="1:14" x14ac:dyDescent="0.2">
      <c r="A383" s="135" t="s">
        <v>157</v>
      </c>
      <c r="B383" t="s">
        <v>1196</v>
      </c>
      <c r="C383" t="s">
        <v>212</v>
      </c>
      <c r="D383">
        <v>729.7025000000001</v>
      </c>
      <c r="E383" s="137">
        <v>44497.679050925923</v>
      </c>
      <c r="F383" t="b">
        <v>1</v>
      </c>
      <c r="G383" s="135" t="s">
        <v>1693</v>
      </c>
      <c r="H383" s="135" t="s">
        <v>1894</v>
      </c>
      <c r="I383" s="135" t="s">
        <v>1895</v>
      </c>
      <c r="J383">
        <v>0</v>
      </c>
      <c r="K383" s="135" t="s">
        <v>214</v>
      </c>
      <c r="L383" t="b">
        <v>1</v>
      </c>
      <c r="M383" t="b">
        <v>0</v>
      </c>
      <c r="N383" t="b">
        <v>0</v>
      </c>
    </row>
    <row r="384" spans="1:14" x14ac:dyDescent="0.2">
      <c r="A384" s="135" t="s">
        <v>157</v>
      </c>
      <c r="B384" t="s">
        <v>1257</v>
      </c>
      <c r="C384" t="s">
        <v>652</v>
      </c>
      <c r="D384">
        <v>617.53</v>
      </c>
      <c r="E384" s="137">
        <v>44497.679062499999</v>
      </c>
      <c r="F384" t="b">
        <v>1</v>
      </c>
      <c r="G384" s="135" t="s">
        <v>222</v>
      </c>
      <c r="H384" s="135" t="s">
        <v>1892</v>
      </c>
      <c r="I384" s="135" t="s">
        <v>1893</v>
      </c>
      <c r="J384">
        <v>0</v>
      </c>
      <c r="K384" s="135" t="s">
        <v>213</v>
      </c>
      <c r="L384" t="b">
        <v>1</v>
      </c>
      <c r="M384" t="b">
        <v>0</v>
      </c>
      <c r="N384" t="b">
        <v>0</v>
      </c>
    </row>
    <row r="385" spans="1:14" x14ac:dyDescent="0.2">
      <c r="A385" s="135" t="s">
        <v>157</v>
      </c>
      <c r="B385" t="s">
        <v>1425</v>
      </c>
      <c r="C385" t="s">
        <v>212</v>
      </c>
      <c r="D385">
        <v>640.59500000000003</v>
      </c>
      <c r="E385" s="137">
        <v>44497.679062499999</v>
      </c>
      <c r="F385" t="b">
        <v>1</v>
      </c>
      <c r="G385" s="135" t="s">
        <v>1694</v>
      </c>
      <c r="H385" s="135" t="s">
        <v>1894</v>
      </c>
      <c r="I385" s="135" t="s">
        <v>1895</v>
      </c>
      <c r="J385">
        <v>0</v>
      </c>
      <c r="K385" s="135" t="s">
        <v>214</v>
      </c>
      <c r="L385" t="b">
        <v>1</v>
      </c>
      <c r="M385" t="b">
        <v>0</v>
      </c>
      <c r="N385" t="b">
        <v>0</v>
      </c>
    </row>
    <row r="386" spans="1:14" x14ac:dyDescent="0.2">
      <c r="A386" s="135" t="s">
        <v>157</v>
      </c>
      <c r="B386" t="s">
        <v>901</v>
      </c>
      <c r="C386" t="s">
        <v>652</v>
      </c>
      <c r="D386">
        <v>760</v>
      </c>
      <c r="E386" s="137">
        <v>44497.679074074076</v>
      </c>
      <c r="F386" t="b">
        <v>1</v>
      </c>
      <c r="G386" s="135" t="s">
        <v>510</v>
      </c>
      <c r="H386" s="135" t="s">
        <v>1892</v>
      </c>
      <c r="I386" s="135" t="s">
        <v>1893</v>
      </c>
      <c r="J386">
        <v>0</v>
      </c>
      <c r="K386" s="135" t="s">
        <v>213</v>
      </c>
      <c r="L386" t="b">
        <v>1</v>
      </c>
      <c r="M386" t="b">
        <v>0</v>
      </c>
      <c r="N386" t="b">
        <v>0</v>
      </c>
    </row>
    <row r="387" spans="1:14" x14ac:dyDescent="0.2">
      <c r="A387" s="135" t="s">
        <v>157</v>
      </c>
      <c r="B387" t="s">
        <v>1149</v>
      </c>
      <c r="C387" t="s">
        <v>212</v>
      </c>
      <c r="D387">
        <v>802.50000000000011</v>
      </c>
      <c r="E387" s="137">
        <v>44497.679074074076</v>
      </c>
      <c r="F387" t="b">
        <v>1</v>
      </c>
      <c r="G387" s="135" t="s">
        <v>1695</v>
      </c>
      <c r="H387" s="135" t="s">
        <v>1894</v>
      </c>
      <c r="I387" s="135" t="s">
        <v>1895</v>
      </c>
      <c r="J387">
        <v>0</v>
      </c>
      <c r="K387" s="135" t="s">
        <v>214</v>
      </c>
      <c r="L387" t="b">
        <v>1</v>
      </c>
      <c r="M387" t="b">
        <v>0</v>
      </c>
      <c r="N387" t="b">
        <v>0</v>
      </c>
    </row>
    <row r="388" spans="1:14" x14ac:dyDescent="0.2">
      <c r="A388" s="135" t="s">
        <v>157</v>
      </c>
      <c r="B388" t="s">
        <v>902</v>
      </c>
      <c r="C388" t="s">
        <v>652</v>
      </c>
      <c r="D388">
        <v>761.94446365243834</v>
      </c>
      <c r="E388" s="137">
        <v>44497.679085648146</v>
      </c>
      <c r="F388" t="b">
        <v>1</v>
      </c>
      <c r="G388" s="135" t="s">
        <v>1696</v>
      </c>
      <c r="H388" s="135" t="s">
        <v>1892</v>
      </c>
      <c r="I388" s="135" t="s">
        <v>1893</v>
      </c>
      <c r="J388">
        <v>0</v>
      </c>
      <c r="K388" s="135" t="s">
        <v>213</v>
      </c>
      <c r="L388" t="b">
        <v>1</v>
      </c>
      <c r="M388" t="b">
        <v>0</v>
      </c>
      <c r="N388" t="b">
        <v>0</v>
      </c>
    </row>
    <row r="389" spans="1:14" x14ac:dyDescent="0.2">
      <c r="A389" s="135" t="s">
        <v>157</v>
      </c>
      <c r="B389" t="s">
        <v>1376</v>
      </c>
      <c r="C389" t="s">
        <v>212</v>
      </c>
      <c r="D389">
        <v>798.01925940075012</v>
      </c>
      <c r="E389" s="137">
        <v>44497.679085648146</v>
      </c>
      <c r="F389" t="b">
        <v>1</v>
      </c>
      <c r="G389" s="135" t="s">
        <v>1697</v>
      </c>
      <c r="H389" s="135" t="s">
        <v>1894</v>
      </c>
      <c r="I389" s="135" t="s">
        <v>1895</v>
      </c>
      <c r="J389">
        <v>0</v>
      </c>
      <c r="K389" s="135" t="s">
        <v>214</v>
      </c>
      <c r="L389" t="b">
        <v>1</v>
      </c>
      <c r="M389" t="b">
        <v>0</v>
      </c>
      <c r="N389" t="b">
        <v>0</v>
      </c>
    </row>
    <row r="390" spans="1:14" x14ac:dyDescent="0.2">
      <c r="A390" s="135" t="s">
        <v>157</v>
      </c>
      <c r="B390" t="s">
        <v>1176</v>
      </c>
      <c r="C390" t="s">
        <v>652</v>
      </c>
      <c r="D390">
        <v>877.5</v>
      </c>
      <c r="E390" s="137">
        <v>44497.679085648146</v>
      </c>
      <c r="F390" t="b">
        <v>1</v>
      </c>
      <c r="G390" s="135" t="s">
        <v>1698</v>
      </c>
      <c r="H390" s="135" t="s">
        <v>1892</v>
      </c>
      <c r="I390" s="135" t="s">
        <v>1893</v>
      </c>
      <c r="J390">
        <v>0</v>
      </c>
      <c r="K390" s="135" t="s">
        <v>213</v>
      </c>
      <c r="L390" t="b">
        <v>1</v>
      </c>
      <c r="M390" t="b">
        <v>0</v>
      </c>
      <c r="N390" t="b">
        <v>0</v>
      </c>
    </row>
    <row r="391" spans="1:14" x14ac:dyDescent="0.2">
      <c r="A391" s="135" t="s">
        <v>157</v>
      </c>
      <c r="B391" t="s">
        <v>1164</v>
      </c>
      <c r="C391" t="s">
        <v>212</v>
      </c>
      <c r="D391">
        <v>868.54166666666663</v>
      </c>
      <c r="E391" s="137">
        <v>44497.679097222222</v>
      </c>
      <c r="F391" t="b">
        <v>1</v>
      </c>
      <c r="G391" s="135" t="s">
        <v>1699</v>
      </c>
      <c r="H391" s="135" t="s">
        <v>1894</v>
      </c>
      <c r="I391" s="135" t="s">
        <v>1895</v>
      </c>
      <c r="J391">
        <v>0</v>
      </c>
      <c r="K391" s="135" t="s">
        <v>214</v>
      </c>
      <c r="L391" t="b">
        <v>1</v>
      </c>
      <c r="M391" t="b">
        <v>0</v>
      </c>
      <c r="N391" t="b">
        <v>0</v>
      </c>
    </row>
    <row r="392" spans="1:14" x14ac:dyDescent="0.2">
      <c r="A392" s="135" t="s">
        <v>157</v>
      </c>
      <c r="B392" t="s">
        <v>903</v>
      </c>
      <c r="C392" t="s">
        <v>652</v>
      </c>
      <c r="D392">
        <v>879.7450879671245</v>
      </c>
      <c r="E392" s="137">
        <v>44497.679097222222</v>
      </c>
      <c r="F392" t="b">
        <v>1</v>
      </c>
      <c r="G392" s="135" t="s">
        <v>306</v>
      </c>
      <c r="H392" s="135" t="s">
        <v>1892</v>
      </c>
      <c r="I392" s="135" t="s">
        <v>1893</v>
      </c>
      <c r="J392">
        <v>0</v>
      </c>
      <c r="K392" s="135" t="s">
        <v>213</v>
      </c>
      <c r="L392" t="b">
        <v>1</v>
      </c>
      <c r="M392" t="b">
        <v>0</v>
      </c>
      <c r="N392" t="b">
        <v>0</v>
      </c>
    </row>
    <row r="393" spans="1:14" x14ac:dyDescent="0.2">
      <c r="A393" s="135" t="s">
        <v>157</v>
      </c>
      <c r="B393" t="s">
        <v>1291</v>
      </c>
      <c r="C393" t="s">
        <v>212</v>
      </c>
      <c r="D393">
        <v>863.67765991981116</v>
      </c>
      <c r="E393" s="137">
        <v>44497.679108796299</v>
      </c>
      <c r="F393" t="b">
        <v>1</v>
      </c>
      <c r="G393" s="135" t="s">
        <v>1700</v>
      </c>
      <c r="H393" s="135" t="s">
        <v>1894</v>
      </c>
      <c r="I393" s="135" t="s">
        <v>1895</v>
      </c>
      <c r="J393">
        <v>0</v>
      </c>
      <c r="K393" s="135" t="s">
        <v>214</v>
      </c>
      <c r="L393" t="b">
        <v>1</v>
      </c>
      <c r="M393" t="b">
        <v>0</v>
      </c>
      <c r="N393" t="b">
        <v>0</v>
      </c>
    </row>
    <row r="394" spans="1:14" x14ac:dyDescent="0.2">
      <c r="A394" s="135" t="s">
        <v>157</v>
      </c>
      <c r="B394" t="s">
        <v>977</v>
      </c>
      <c r="C394" t="s">
        <v>652</v>
      </c>
      <c r="D394">
        <v>611.84352463306004</v>
      </c>
      <c r="E394" s="137">
        <v>44497.679108796299</v>
      </c>
      <c r="F394" t="b">
        <v>1</v>
      </c>
      <c r="G394" s="135" t="s">
        <v>228</v>
      </c>
      <c r="H394" s="135" t="s">
        <v>1892</v>
      </c>
      <c r="I394" s="135" t="s">
        <v>1893</v>
      </c>
      <c r="J394">
        <v>0</v>
      </c>
      <c r="K394" s="135" t="s">
        <v>213</v>
      </c>
      <c r="L394" t="b">
        <v>1</v>
      </c>
      <c r="M394" t="b">
        <v>0</v>
      </c>
      <c r="N394" t="b">
        <v>0</v>
      </c>
    </row>
    <row r="395" spans="1:14" x14ac:dyDescent="0.2">
      <c r="A395" s="135" t="s">
        <v>157</v>
      </c>
      <c r="B395" t="s">
        <v>1124</v>
      </c>
      <c r="C395" t="s">
        <v>212</v>
      </c>
      <c r="D395">
        <v>683.81503363270576</v>
      </c>
      <c r="E395" s="137">
        <v>44497.679120370369</v>
      </c>
      <c r="F395" t="b">
        <v>1</v>
      </c>
      <c r="G395" s="135" t="s">
        <v>1701</v>
      </c>
      <c r="H395" s="135" t="s">
        <v>1894</v>
      </c>
      <c r="I395" s="135" t="s">
        <v>1895</v>
      </c>
      <c r="J395">
        <v>0</v>
      </c>
      <c r="K395" s="135" t="s">
        <v>214</v>
      </c>
      <c r="L395" t="b">
        <v>1</v>
      </c>
      <c r="M395" t="b">
        <v>0</v>
      </c>
      <c r="N395" t="b">
        <v>0</v>
      </c>
    </row>
    <row r="396" spans="1:14" x14ac:dyDescent="0.2">
      <c r="A396" s="135" t="s">
        <v>157</v>
      </c>
      <c r="B396" t="s">
        <v>645</v>
      </c>
      <c r="C396" t="s">
        <v>652</v>
      </c>
      <c r="D396">
        <v>507.13</v>
      </c>
      <c r="E396" s="137">
        <v>44497.679120370369</v>
      </c>
      <c r="F396" t="b">
        <v>1</v>
      </c>
      <c r="G396" s="135" t="s">
        <v>230</v>
      </c>
      <c r="H396" s="135" t="s">
        <v>1892</v>
      </c>
      <c r="I396" s="135" t="s">
        <v>1893</v>
      </c>
      <c r="J396">
        <v>0</v>
      </c>
      <c r="K396" s="135" t="s">
        <v>213</v>
      </c>
      <c r="L396" t="b">
        <v>1</v>
      </c>
      <c r="M396" t="b">
        <v>0</v>
      </c>
      <c r="N396" t="b">
        <v>0</v>
      </c>
    </row>
    <row r="397" spans="1:14" x14ac:dyDescent="0.2">
      <c r="A397" s="135" t="s">
        <v>157</v>
      </c>
      <c r="B397" t="s">
        <v>1200</v>
      </c>
      <c r="C397" t="s">
        <v>212</v>
      </c>
      <c r="D397">
        <v>577.60750000000007</v>
      </c>
      <c r="E397" s="137">
        <v>44497.679131944446</v>
      </c>
      <c r="F397" t="b">
        <v>1</v>
      </c>
      <c r="G397" s="135" t="s">
        <v>1702</v>
      </c>
      <c r="H397" s="135" t="s">
        <v>1894</v>
      </c>
      <c r="I397" s="135" t="s">
        <v>1895</v>
      </c>
      <c r="J397">
        <v>0</v>
      </c>
      <c r="K397" s="135" t="s">
        <v>214</v>
      </c>
      <c r="L397" t="b">
        <v>1</v>
      </c>
      <c r="M397" t="b">
        <v>0</v>
      </c>
      <c r="N397" t="b">
        <v>0</v>
      </c>
    </row>
    <row r="398" spans="1:14" x14ac:dyDescent="0.2">
      <c r="A398" s="135" t="s">
        <v>157</v>
      </c>
      <c r="B398" t="s">
        <v>1193</v>
      </c>
      <c r="C398" t="s">
        <v>652</v>
      </c>
      <c r="D398">
        <v>852.70495065658599</v>
      </c>
      <c r="E398" s="137">
        <v>44497.679131944446</v>
      </c>
      <c r="F398" t="b">
        <v>1</v>
      </c>
      <c r="G398" s="135" t="s">
        <v>215</v>
      </c>
      <c r="H398" s="135" t="s">
        <v>1892</v>
      </c>
      <c r="I398" s="135" t="s">
        <v>1893</v>
      </c>
      <c r="J398">
        <v>0</v>
      </c>
      <c r="K398" s="135" t="s">
        <v>213</v>
      </c>
      <c r="L398" t="b">
        <v>1</v>
      </c>
      <c r="M398" t="b">
        <v>0</v>
      </c>
      <c r="N398" t="b">
        <v>0</v>
      </c>
    </row>
    <row r="399" spans="1:14" x14ac:dyDescent="0.2">
      <c r="A399" s="135" t="s">
        <v>157</v>
      </c>
      <c r="B399" t="s">
        <v>1236</v>
      </c>
      <c r="C399" t="s">
        <v>212</v>
      </c>
      <c r="D399">
        <v>854.97117867930399</v>
      </c>
      <c r="E399" s="137">
        <v>44497.679131944446</v>
      </c>
      <c r="F399" t="b">
        <v>1</v>
      </c>
      <c r="G399" s="135" t="s">
        <v>1691</v>
      </c>
      <c r="H399" s="135" t="s">
        <v>1894</v>
      </c>
      <c r="I399" s="135" t="s">
        <v>1895</v>
      </c>
      <c r="J399">
        <v>0</v>
      </c>
      <c r="K399" s="135" t="s">
        <v>214</v>
      </c>
      <c r="L399" t="b">
        <v>1</v>
      </c>
      <c r="M399" t="b">
        <v>0</v>
      </c>
      <c r="N399" t="b">
        <v>0</v>
      </c>
    </row>
    <row r="400" spans="1:14" x14ac:dyDescent="0.2">
      <c r="A400" s="135" t="s">
        <v>157</v>
      </c>
      <c r="B400" t="s">
        <v>1233</v>
      </c>
      <c r="C400" t="s">
        <v>652</v>
      </c>
      <c r="D400">
        <v>83.630501776970505</v>
      </c>
      <c r="E400" s="137">
        <v>44497.679131944446</v>
      </c>
      <c r="F400" t="b">
        <v>1</v>
      </c>
      <c r="G400" s="135" t="s">
        <v>216</v>
      </c>
      <c r="H400" s="135" t="s">
        <v>1892</v>
      </c>
      <c r="I400" s="135" t="s">
        <v>1893</v>
      </c>
      <c r="J400">
        <v>0</v>
      </c>
      <c r="K400" s="135" t="s">
        <v>213</v>
      </c>
      <c r="L400" t="b">
        <v>1</v>
      </c>
      <c r="M400" t="b">
        <v>0</v>
      </c>
      <c r="N400" t="b">
        <v>0</v>
      </c>
    </row>
    <row r="401" spans="1:14" x14ac:dyDescent="0.2">
      <c r="A401" s="135" t="s">
        <v>157</v>
      </c>
      <c r="B401" t="s">
        <v>1345</v>
      </c>
      <c r="C401" t="s">
        <v>212</v>
      </c>
      <c r="D401">
        <v>79.42117867930402</v>
      </c>
      <c r="E401" s="137">
        <v>44497.679143518515</v>
      </c>
      <c r="F401" t="b">
        <v>1</v>
      </c>
      <c r="G401" s="135" t="s">
        <v>1703</v>
      </c>
      <c r="H401" s="135" t="s">
        <v>1894</v>
      </c>
      <c r="I401" s="135" t="s">
        <v>1895</v>
      </c>
      <c r="J401">
        <v>0</v>
      </c>
      <c r="K401" s="135" t="s">
        <v>214</v>
      </c>
      <c r="L401" t="b">
        <v>1</v>
      </c>
      <c r="M401" t="b">
        <v>0</v>
      </c>
      <c r="N401" t="b">
        <v>0</v>
      </c>
    </row>
    <row r="402" spans="1:14" x14ac:dyDescent="0.2">
      <c r="A402" s="135" t="s">
        <v>157</v>
      </c>
      <c r="B402" t="s">
        <v>1031</v>
      </c>
      <c r="C402" t="s">
        <v>652</v>
      </c>
      <c r="D402">
        <v>53.524448879615299</v>
      </c>
      <c r="E402" s="137">
        <v>44497.679143518515</v>
      </c>
      <c r="F402" t="b">
        <v>1</v>
      </c>
      <c r="G402" s="135" t="s">
        <v>217</v>
      </c>
      <c r="H402" s="135" t="s">
        <v>1892</v>
      </c>
      <c r="I402" s="135" t="s">
        <v>1893</v>
      </c>
      <c r="J402">
        <v>0</v>
      </c>
      <c r="K402" s="135" t="s">
        <v>213</v>
      </c>
      <c r="L402" t="b">
        <v>1</v>
      </c>
      <c r="M402" t="b">
        <v>0</v>
      </c>
      <c r="N402" t="b">
        <v>0</v>
      </c>
    </row>
    <row r="403" spans="1:14" x14ac:dyDescent="0.2">
      <c r="A403" s="135" t="s">
        <v>157</v>
      </c>
      <c r="B403" t="s">
        <v>1107</v>
      </c>
      <c r="C403" t="s">
        <v>212</v>
      </c>
      <c r="D403">
        <v>45.847499999999997</v>
      </c>
      <c r="E403" s="137">
        <v>44497.679155092592</v>
      </c>
      <c r="F403" t="b">
        <v>1</v>
      </c>
      <c r="G403" s="135" t="s">
        <v>1704</v>
      </c>
      <c r="H403" s="135" t="s">
        <v>1894</v>
      </c>
      <c r="I403" s="135" t="s">
        <v>1895</v>
      </c>
      <c r="J403">
        <v>0</v>
      </c>
      <c r="K403" s="135" t="s">
        <v>214</v>
      </c>
      <c r="L403" t="b">
        <v>1</v>
      </c>
      <c r="M403" t="b">
        <v>0</v>
      </c>
      <c r="N403" t="b">
        <v>0</v>
      </c>
    </row>
    <row r="404" spans="1:14" x14ac:dyDescent="0.2">
      <c r="A404" s="135" t="s">
        <v>157</v>
      </c>
      <c r="B404" t="s">
        <v>1027</v>
      </c>
      <c r="C404" t="s">
        <v>652</v>
      </c>
      <c r="D404">
        <v>715.55</v>
      </c>
      <c r="E404" s="137">
        <v>44497.679155092592</v>
      </c>
      <c r="F404" t="b">
        <v>1</v>
      </c>
      <c r="G404" s="135" t="s">
        <v>509</v>
      </c>
      <c r="H404" s="135" t="s">
        <v>1892</v>
      </c>
      <c r="I404" s="135" t="s">
        <v>1893</v>
      </c>
      <c r="J404">
        <v>0</v>
      </c>
      <c r="K404" s="135" t="s">
        <v>213</v>
      </c>
      <c r="L404" t="b">
        <v>1</v>
      </c>
      <c r="M404" t="b">
        <v>0</v>
      </c>
      <c r="N404" t="b">
        <v>0</v>
      </c>
    </row>
    <row r="405" spans="1:14" x14ac:dyDescent="0.2">
      <c r="A405" s="135" t="s">
        <v>157</v>
      </c>
      <c r="B405" t="s">
        <v>1129</v>
      </c>
      <c r="C405" t="s">
        <v>212</v>
      </c>
      <c r="D405">
        <v>729.7025000000001</v>
      </c>
      <c r="E405" s="137">
        <v>44497.679155092592</v>
      </c>
      <c r="F405" t="b">
        <v>1</v>
      </c>
      <c r="G405" s="135" t="s">
        <v>1693</v>
      </c>
      <c r="H405" s="135" t="s">
        <v>1894</v>
      </c>
      <c r="I405" s="135" t="s">
        <v>1895</v>
      </c>
      <c r="J405">
        <v>0</v>
      </c>
      <c r="K405" s="135" t="s">
        <v>214</v>
      </c>
      <c r="L405" t="b">
        <v>1</v>
      </c>
      <c r="M405" t="b">
        <v>0</v>
      </c>
      <c r="N405" t="b">
        <v>0</v>
      </c>
    </row>
    <row r="406" spans="1:14" x14ac:dyDescent="0.2">
      <c r="A406" s="135" t="s">
        <v>157</v>
      </c>
      <c r="B406" t="s">
        <v>396</v>
      </c>
      <c r="C406" t="s">
        <v>652</v>
      </c>
      <c r="D406">
        <v>194.34</v>
      </c>
      <c r="E406" s="137">
        <v>44497.679155092592</v>
      </c>
      <c r="F406" t="b">
        <v>1</v>
      </c>
      <c r="G406" s="135" t="s">
        <v>1705</v>
      </c>
      <c r="H406" s="135" t="s">
        <v>1892</v>
      </c>
      <c r="I406" s="135" t="s">
        <v>1893</v>
      </c>
      <c r="J406">
        <v>0</v>
      </c>
      <c r="K406" s="135" t="s">
        <v>213</v>
      </c>
      <c r="L406" t="b">
        <v>1</v>
      </c>
      <c r="M406" t="b">
        <v>0</v>
      </c>
      <c r="N406" t="b">
        <v>0</v>
      </c>
    </row>
    <row r="407" spans="1:14" x14ac:dyDescent="0.2">
      <c r="A407" s="135" t="s">
        <v>157</v>
      </c>
      <c r="B407" t="s">
        <v>1126</v>
      </c>
      <c r="C407" t="s">
        <v>212</v>
      </c>
      <c r="D407">
        <v>211.3</v>
      </c>
      <c r="E407" s="137">
        <v>44497.679166666669</v>
      </c>
      <c r="F407" t="b">
        <v>1</v>
      </c>
      <c r="G407" s="135" t="s">
        <v>1706</v>
      </c>
      <c r="H407" s="135" t="s">
        <v>1894</v>
      </c>
      <c r="I407" s="135" t="s">
        <v>1895</v>
      </c>
      <c r="J407">
        <v>0</v>
      </c>
      <c r="K407" s="135" t="s">
        <v>214</v>
      </c>
      <c r="L407" t="b">
        <v>1</v>
      </c>
      <c r="M407" t="b">
        <v>0</v>
      </c>
      <c r="N407" t="b">
        <v>0</v>
      </c>
    </row>
    <row r="408" spans="1:14" x14ac:dyDescent="0.2">
      <c r="A408" s="135" t="s">
        <v>157</v>
      </c>
      <c r="B408" t="s">
        <v>1195</v>
      </c>
      <c r="C408" t="s">
        <v>652</v>
      </c>
      <c r="D408">
        <v>85.68</v>
      </c>
      <c r="E408" s="137">
        <v>44497.679166666669</v>
      </c>
      <c r="F408" t="b">
        <v>1</v>
      </c>
      <c r="G408" s="135" t="s">
        <v>1707</v>
      </c>
      <c r="H408" s="135" t="s">
        <v>1892</v>
      </c>
      <c r="I408" s="135" t="s">
        <v>1893</v>
      </c>
      <c r="J408">
        <v>0</v>
      </c>
      <c r="K408" s="135" t="s">
        <v>213</v>
      </c>
      <c r="L408" t="b">
        <v>1</v>
      </c>
      <c r="M408" t="b">
        <v>0</v>
      </c>
      <c r="N408" t="b">
        <v>0</v>
      </c>
    </row>
    <row r="409" spans="1:14" x14ac:dyDescent="0.2">
      <c r="A409" s="135" t="s">
        <v>157</v>
      </c>
      <c r="B409" t="s">
        <v>1314</v>
      </c>
      <c r="C409" t="s">
        <v>212</v>
      </c>
      <c r="D409">
        <v>80.825000000000003</v>
      </c>
      <c r="E409" s="137">
        <v>44497.679166666669</v>
      </c>
      <c r="F409" t="b">
        <v>1</v>
      </c>
      <c r="G409" s="135" t="s">
        <v>1708</v>
      </c>
      <c r="H409" s="135" t="s">
        <v>1894</v>
      </c>
      <c r="I409" s="135" t="s">
        <v>1895</v>
      </c>
      <c r="J409">
        <v>0</v>
      </c>
      <c r="K409" s="135" t="s">
        <v>214</v>
      </c>
      <c r="L409" t="b">
        <v>1</v>
      </c>
      <c r="M409" t="b">
        <v>0</v>
      </c>
      <c r="N409" t="b">
        <v>0</v>
      </c>
    </row>
    <row r="410" spans="1:14" x14ac:dyDescent="0.2">
      <c r="A410" s="135" t="s">
        <v>157</v>
      </c>
      <c r="B410" t="s">
        <v>904</v>
      </c>
      <c r="C410" t="s">
        <v>652</v>
      </c>
      <c r="D410">
        <v>58.7</v>
      </c>
      <c r="E410" s="137">
        <v>44497.679178240738</v>
      </c>
      <c r="F410" t="b">
        <v>1</v>
      </c>
      <c r="G410" s="135" t="s">
        <v>1709</v>
      </c>
      <c r="H410" s="135" t="s">
        <v>1892</v>
      </c>
      <c r="I410" s="135" t="s">
        <v>1893</v>
      </c>
      <c r="J410">
        <v>0</v>
      </c>
      <c r="K410" s="135" t="s">
        <v>213</v>
      </c>
      <c r="L410" t="b">
        <v>1</v>
      </c>
      <c r="M410" t="b">
        <v>0</v>
      </c>
      <c r="N410" t="b">
        <v>0</v>
      </c>
    </row>
    <row r="411" spans="1:14" x14ac:dyDescent="0.2">
      <c r="A411" s="135" t="s">
        <v>157</v>
      </c>
      <c r="B411" t="s">
        <v>1068</v>
      </c>
      <c r="C411" t="s">
        <v>212</v>
      </c>
      <c r="D411">
        <v>60.642499999999998</v>
      </c>
      <c r="E411" s="137">
        <v>44497.679178240738</v>
      </c>
      <c r="F411" t="b">
        <v>1</v>
      </c>
      <c r="G411" s="135" t="s">
        <v>1710</v>
      </c>
      <c r="H411" s="135" t="s">
        <v>1894</v>
      </c>
      <c r="I411" s="135" t="s">
        <v>1895</v>
      </c>
      <c r="J411">
        <v>0</v>
      </c>
      <c r="K411" s="135" t="s">
        <v>214</v>
      </c>
      <c r="L411" t="b">
        <v>1</v>
      </c>
      <c r="M411" t="b">
        <v>0</v>
      </c>
      <c r="N411" t="b">
        <v>0</v>
      </c>
    </row>
    <row r="412" spans="1:14" x14ac:dyDescent="0.2">
      <c r="A412" s="135" t="s">
        <v>157</v>
      </c>
      <c r="B412" t="s">
        <v>307</v>
      </c>
      <c r="C412" t="s">
        <v>652</v>
      </c>
      <c r="D412">
        <v>121.85</v>
      </c>
      <c r="E412" s="137">
        <v>44497.679189814815</v>
      </c>
      <c r="F412" t="b">
        <v>1</v>
      </c>
      <c r="G412" s="135" t="s">
        <v>1711</v>
      </c>
      <c r="H412" s="135" t="s">
        <v>1892</v>
      </c>
      <c r="I412" s="135" t="s">
        <v>1893</v>
      </c>
      <c r="J412">
        <v>0</v>
      </c>
      <c r="K412" s="135" t="s">
        <v>213</v>
      </c>
      <c r="L412" t="b">
        <v>1</v>
      </c>
      <c r="M412" t="b">
        <v>0</v>
      </c>
      <c r="N412" t="b">
        <v>0</v>
      </c>
    </row>
    <row r="413" spans="1:14" x14ac:dyDescent="0.2">
      <c r="A413" s="135" t="s">
        <v>157</v>
      </c>
      <c r="B413" t="s">
        <v>1432</v>
      </c>
      <c r="C413" t="s">
        <v>212</v>
      </c>
      <c r="D413">
        <v>130.03</v>
      </c>
      <c r="E413" s="137">
        <v>44497.679189814815</v>
      </c>
      <c r="F413" t="b">
        <v>1</v>
      </c>
      <c r="G413" s="135" t="s">
        <v>1712</v>
      </c>
      <c r="H413" s="135" t="s">
        <v>1894</v>
      </c>
      <c r="I413" s="135" t="s">
        <v>1895</v>
      </c>
      <c r="J413">
        <v>0</v>
      </c>
      <c r="K413" s="135" t="s">
        <v>214</v>
      </c>
      <c r="L413" t="b">
        <v>1</v>
      </c>
      <c r="M413" t="b">
        <v>0</v>
      </c>
      <c r="N413" t="b">
        <v>0</v>
      </c>
    </row>
    <row r="414" spans="1:14" x14ac:dyDescent="0.2">
      <c r="A414" s="135" t="s">
        <v>157</v>
      </c>
      <c r="B414" t="s">
        <v>1339</v>
      </c>
      <c r="C414" t="s">
        <v>652</v>
      </c>
      <c r="D414">
        <v>66.739999999999995</v>
      </c>
      <c r="E414" s="137">
        <v>44497.679201388892</v>
      </c>
      <c r="F414" t="b">
        <v>1</v>
      </c>
      <c r="G414" s="135" t="s">
        <v>1713</v>
      </c>
      <c r="H414" s="135" t="s">
        <v>1892</v>
      </c>
      <c r="I414" s="135" t="s">
        <v>1893</v>
      </c>
      <c r="J414">
        <v>0</v>
      </c>
      <c r="K414" s="135" t="s">
        <v>213</v>
      </c>
      <c r="L414" t="b">
        <v>1</v>
      </c>
      <c r="M414" t="b">
        <v>0</v>
      </c>
      <c r="N414" t="b">
        <v>0</v>
      </c>
    </row>
    <row r="415" spans="1:14" x14ac:dyDescent="0.2">
      <c r="A415" s="135" t="s">
        <v>157</v>
      </c>
      <c r="B415" t="s">
        <v>1431</v>
      </c>
      <c r="C415" t="s">
        <v>212</v>
      </c>
      <c r="D415">
        <v>65.257499999999993</v>
      </c>
      <c r="E415" s="137">
        <v>44497.679201388892</v>
      </c>
      <c r="F415" t="b">
        <v>1</v>
      </c>
      <c r="G415" s="135" t="s">
        <v>1714</v>
      </c>
      <c r="H415" s="135" t="s">
        <v>1894</v>
      </c>
      <c r="I415" s="135" t="s">
        <v>1895</v>
      </c>
      <c r="J415">
        <v>0</v>
      </c>
      <c r="K415" s="135" t="s">
        <v>214</v>
      </c>
      <c r="L415" t="b">
        <v>1</v>
      </c>
      <c r="M415" t="b">
        <v>0</v>
      </c>
      <c r="N415" t="b">
        <v>0</v>
      </c>
    </row>
    <row r="416" spans="1:14" x14ac:dyDescent="0.2">
      <c r="A416" s="135" t="s">
        <v>157</v>
      </c>
      <c r="B416" t="s">
        <v>905</v>
      </c>
      <c r="C416" t="s">
        <v>652</v>
      </c>
      <c r="D416">
        <v>116</v>
      </c>
      <c r="E416" s="137">
        <v>44497.679212962961</v>
      </c>
      <c r="F416" t="b">
        <v>1</v>
      </c>
      <c r="G416" s="135" t="s">
        <v>1715</v>
      </c>
      <c r="H416" s="135" t="s">
        <v>1892</v>
      </c>
      <c r="I416" s="135" t="s">
        <v>1893</v>
      </c>
      <c r="J416">
        <v>0</v>
      </c>
      <c r="K416" s="135" t="s">
        <v>213</v>
      </c>
      <c r="L416" t="b">
        <v>1</v>
      </c>
      <c r="M416" t="b">
        <v>0</v>
      </c>
      <c r="N416" t="b">
        <v>0</v>
      </c>
    </row>
    <row r="417" spans="1:14" x14ac:dyDescent="0.2">
      <c r="A417" s="135" t="s">
        <v>157</v>
      </c>
      <c r="B417" t="s">
        <v>1298</v>
      </c>
      <c r="C417" t="s">
        <v>212</v>
      </c>
      <c r="D417">
        <v>106.3</v>
      </c>
      <c r="E417" s="137">
        <v>44497.679212962961</v>
      </c>
      <c r="F417" t="b">
        <v>1</v>
      </c>
      <c r="G417" s="135" t="s">
        <v>1716</v>
      </c>
      <c r="H417" s="135" t="s">
        <v>1894</v>
      </c>
      <c r="I417" s="135" t="s">
        <v>1895</v>
      </c>
      <c r="J417">
        <v>0</v>
      </c>
      <c r="K417" s="135" t="s">
        <v>214</v>
      </c>
      <c r="L417" t="b">
        <v>1</v>
      </c>
      <c r="M417" t="b">
        <v>0</v>
      </c>
      <c r="N417" t="b">
        <v>0</v>
      </c>
    </row>
    <row r="418" spans="1:14" x14ac:dyDescent="0.2">
      <c r="A418" s="135" t="s">
        <v>157</v>
      </c>
      <c r="B418" t="s">
        <v>1327</v>
      </c>
      <c r="C418" t="s">
        <v>652</v>
      </c>
      <c r="D418">
        <v>72.239999999999995</v>
      </c>
      <c r="E418" s="137">
        <v>44497.679212962961</v>
      </c>
      <c r="F418" t="b">
        <v>1</v>
      </c>
      <c r="G418" s="135" t="s">
        <v>1717</v>
      </c>
      <c r="H418" s="135" t="s">
        <v>1892</v>
      </c>
      <c r="I418" s="135" t="s">
        <v>1893</v>
      </c>
      <c r="J418">
        <v>0</v>
      </c>
      <c r="K418" s="135" t="s">
        <v>213</v>
      </c>
      <c r="L418" t="b">
        <v>1</v>
      </c>
      <c r="M418" t="b">
        <v>0</v>
      </c>
      <c r="N418" t="b">
        <v>0</v>
      </c>
    </row>
    <row r="419" spans="1:14" x14ac:dyDescent="0.2">
      <c r="A419" s="135" t="s">
        <v>157</v>
      </c>
      <c r="B419" t="s">
        <v>1085</v>
      </c>
      <c r="C419" t="s">
        <v>212</v>
      </c>
      <c r="D419">
        <v>75.347499999999997</v>
      </c>
      <c r="E419" s="137">
        <v>44497.679224537038</v>
      </c>
      <c r="F419" t="b">
        <v>1</v>
      </c>
      <c r="G419" s="135" t="s">
        <v>1718</v>
      </c>
      <c r="H419" s="135" t="s">
        <v>1894</v>
      </c>
      <c r="I419" s="135" t="s">
        <v>1895</v>
      </c>
      <c r="J419">
        <v>0</v>
      </c>
      <c r="K419" s="135" t="s">
        <v>214</v>
      </c>
      <c r="L419" t="b">
        <v>1</v>
      </c>
      <c r="M419" t="b">
        <v>0</v>
      </c>
      <c r="N419" t="b">
        <v>0</v>
      </c>
    </row>
    <row r="420" spans="1:14" x14ac:dyDescent="0.2">
      <c r="A420" s="135" t="s">
        <v>157</v>
      </c>
      <c r="B420" t="s">
        <v>1343</v>
      </c>
      <c r="C420" t="s">
        <v>652</v>
      </c>
      <c r="D420">
        <v>752.34112913874003</v>
      </c>
      <c r="E420" s="137">
        <v>44497.679224537038</v>
      </c>
      <c r="F420" t="b">
        <v>1</v>
      </c>
      <c r="G420" s="135" t="s">
        <v>219</v>
      </c>
      <c r="H420" s="135" t="s">
        <v>1892</v>
      </c>
      <c r="I420" s="135" t="s">
        <v>1893</v>
      </c>
      <c r="J420">
        <v>0</v>
      </c>
      <c r="K420" s="135" t="s">
        <v>213</v>
      </c>
      <c r="L420" t="b">
        <v>1</v>
      </c>
      <c r="M420" t="b">
        <v>0</v>
      </c>
      <c r="N420" t="b">
        <v>0</v>
      </c>
    </row>
    <row r="421" spans="1:14" x14ac:dyDescent="0.2">
      <c r="A421" s="135" t="s">
        <v>157</v>
      </c>
      <c r="B421" t="s">
        <v>1337</v>
      </c>
      <c r="C421" t="s">
        <v>212</v>
      </c>
      <c r="D421">
        <v>770.3308929088787</v>
      </c>
      <c r="E421" s="137">
        <v>44497.679224537038</v>
      </c>
      <c r="F421" t="b">
        <v>1</v>
      </c>
      <c r="G421" s="135" t="s">
        <v>1692</v>
      </c>
      <c r="H421" s="135" t="s">
        <v>1894</v>
      </c>
      <c r="I421" s="135" t="s">
        <v>1895</v>
      </c>
      <c r="J421">
        <v>0</v>
      </c>
      <c r="K421" s="135" t="s">
        <v>214</v>
      </c>
      <c r="L421" t="b">
        <v>1</v>
      </c>
      <c r="M421" t="b">
        <v>0</v>
      </c>
      <c r="N421" t="b">
        <v>0</v>
      </c>
    </row>
    <row r="422" spans="1:14" x14ac:dyDescent="0.2">
      <c r="A422" s="135" t="s">
        <v>157</v>
      </c>
      <c r="B422" t="s">
        <v>1292</v>
      </c>
      <c r="C422" t="s">
        <v>652</v>
      </c>
      <c r="D422">
        <v>83.101068356738807</v>
      </c>
      <c r="E422" s="137">
        <v>44497.679224537038</v>
      </c>
      <c r="F422" t="b">
        <v>1</v>
      </c>
      <c r="G422" s="135" t="s">
        <v>220</v>
      </c>
      <c r="H422" s="135" t="s">
        <v>1892</v>
      </c>
      <c r="I422" s="135" t="s">
        <v>1893</v>
      </c>
      <c r="J422">
        <v>0</v>
      </c>
      <c r="K422" s="135" t="s">
        <v>213</v>
      </c>
      <c r="L422" t="b">
        <v>1</v>
      </c>
      <c r="M422" t="b">
        <v>0</v>
      </c>
      <c r="N422" t="b">
        <v>0</v>
      </c>
    </row>
    <row r="423" spans="1:14" x14ac:dyDescent="0.2">
      <c r="A423" s="135" t="s">
        <v>157</v>
      </c>
      <c r="B423" t="s">
        <v>1104</v>
      </c>
      <c r="C423" t="s">
        <v>212</v>
      </c>
      <c r="D423">
        <v>78.918392908878445</v>
      </c>
      <c r="E423" s="137">
        <v>44497.679236111115</v>
      </c>
      <c r="F423" t="b">
        <v>1</v>
      </c>
      <c r="G423" s="135" t="s">
        <v>1719</v>
      </c>
      <c r="H423" s="135" t="s">
        <v>1894</v>
      </c>
      <c r="I423" s="135" t="s">
        <v>1895</v>
      </c>
      <c r="J423">
        <v>0</v>
      </c>
      <c r="K423" s="135" t="s">
        <v>214</v>
      </c>
      <c r="L423" t="b">
        <v>1</v>
      </c>
      <c r="M423" t="b">
        <v>0</v>
      </c>
      <c r="N423" t="b">
        <v>0</v>
      </c>
    </row>
    <row r="424" spans="1:14" x14ac:dyDescent="0.2">
      <c r="A424" s="135" t="s">
        <v>157</v>
      </c>
      <c r="B424" t="s">
        <v>1102</v>
      </c>
      <c r="C424" t="s">
        <v>652</v>
      </c>
      <c r="D424">
        <v>51.7100607820013</v>
      </c>
      <c r="E424" s="137">
        <v>44497.679236111115</v>
      </c>
      <c r="F424" t="b">
        <v>1</v>
      </c>
      <c r="G424" s="135" t="s">
        <v>221</v>
      </c>
      <c r="H424" s="135" t="s">
        <v>1892</v>
      </c>
      <c r="I424" s="135" t="s">
        <v>1893</v>
      </c>
      <c r="J424">
        <v>0</v>
      </c>
      <c r="K424" s="135" t="s">
        <v>213</v>
      </c>
      <c r="L424" t="b">
        <v>1</v>
      </c>
      <c r="M424" t="b">
        <v>0</v>
      </c>
      <c r="N424" t="b">
        <v>0</v>
      </c>
    </row>
    <row r="425" spans="1:14" x14ac:dyDescent="0.2">
      <c r="A425" s="135" t="s">
        <v>157</v>
      </c>
      <c r="B425" t="s">
        <v>1115</v>
      </c>
      <c r="C425" t="s">
        <v>212</v>
      </c>
      <c r="D425">
        <v>50.817499999999995</v>
      </c>
      <c r="E425" s="137">
        <v>44497.679247685184</v>
      </c>
      <c r="F425" t="b">
        <v>1</v>
      </c>
      <c r="G425" s="135" t="s">
        <v>1720</v>
      </c>
      <c r="H425" s="135" t="s">
        <v>1894</v>
      </c>
      <c r="I425" s="135" t="s">
        <v>1895</v>
      </c>
      <c r="J425">
        <v>0</v>
      </c>
      <c r="K425" s="135" t="s">
        <v>214</v>
      </c>
      <c r="L425" t="b">
        <v>1</v>
      </c>
      <c r="M425" t="b">
        <v>0</v>
      </c>
      <c r="N425" t="b">
        <v>0</v>
      </c>
    </row>
    <row r="426" spans="1:14" x14ac:dyDescent="0.2">
      <c r="A426" s="135" t="s">
        <v>157</v>
      </c>
      <c r="B426" t="s">
        <v>1382</v>
      </c>
      <c r="C426" t="s">
        <v>652</v>
      </c>
      <c r="D426">
        <v>617.53</v>
      </c>
      <c r="E426" s="137">
        <v>44497.679247685184</v>
      </c>
      <c r="F426" t="b">
        <v>1</v>
      </c>
      <c r="G426" s="135" t="s">
        <v>222</v>
      </c>
      <c r="H426" s="135" t="s">
        <v>1892</v>
      </c>
      <c r="I426" s="135" t="s">
        <v>1893</v>
      </c>
      <c r="J426">
        <v>0</v>
      </c>
      <c r="K426" s="135" t="s">
        <v>213</v>
      </c>
      <c r="L426" t="b">
        <v>1</v>
      </c>
      <c r="M426" t="b">
        <v>0</v>
      </c>
      <c r="N426" t="b">
        <v>0</v>
      </c>
    </row>
    <row r="427" spans="1:14" x14ac:dyDescent="0.2">
      <c r="A427" s="135" t="s">
        <v>157</v>
      </c>
      <c r="B427" t="s">
        <v>1456</v>
      </c>
      <c r="C427" t="s">
        <v>212</v>
      </c>
      <c r="D427">
        <v>640.59500000000003</v>
      </c>
      <c r="E427" s="137">
        <v>44497.679247685184</v>
      </c>
      <c r="F427" t="b">
        <v>1</v>
      </c>
      <c r="G427" s="135" t="s">
        <v>1694</v>
      </c>
      <c r="H427" s="135" t="s">
        <v>1894</v>
      </c>
      <c r="I427" s="135" t="s">
        <v>1895</v>
      </c>
      <c r="J427">
        <v>0</v>
      </c>
      <c r="K427" s="135" t="s">
        <v>214</v>
      </c>
      <c r="L427" t="b">
        <v>1</v>
      </c>
      <c r="M427" t="b">
        <v>0</v>
      </c>
      <c r="N427" t="b">
        <v>0</v>
      </c>
    </row>
    <row r="428" spans="1:14" x14ac:dyDescent="0.2">
      <c r="A428" s="135" t="s">
        <v>157</v>
      </c>
      <c r="B428" t="s">
        <v>282</v>
      </c>
      <c r="C428" t="s">
        <v>652</v>
      </c>
      <c r="D428">
        <v>194.28</v>
      </c>
      <c r="E428" s="137">
        <v>44497.679259259261</v>
      </c>
      <c r="F428" t="b">
        <v>1</v>
      </c>
      <c r="G428" s="135" t="s">
        <v>1721</v>
      </c>
      <c r="H428" s="135" t="s">
        <v>1892</v>
      </c>
      <c r="I428" s="135" t="s">
        <v>1893</v>
      </c>
      <c r="J428">
        <v>0</v>
      </c>
      <c r="K428" s="135" t="s">
        <v>213</v>
      </c>
      <c r="L428" t="b">
        <v>1</v>
      </c>
      <c r="M428" t="b">
        <v>0</v>
      </c>
      <c r="N428" t="b">
        <v>0</v>
      </c>
    </row>
    <row r="429" spans="1:14" x14ac:dyDescent="0.2">
      <c r="A429" s="135" t="s">
        <v>157</v>
      </c>
      <c r="B429" t="s">
        <v>1138</v>
      </c>
      <c r="C429" t="s">
        <v>212</v>
      </c>
      <c r="D429">
        <v>201.14</v>
      </c>
      <c r="E429" s="137">
        <v>44497.679259259261</v>
      </c>
      <c r="F429" t="b">
        <v>1</v>
      </c>
      <c r="G429" s="135" t="s">
        <v>1722</v>
      </c>
      <c r="H429" s="135" t="s">
        <v>1894</v>
      </c>
      <c r="I429" s="135" t="s">
        <v>1895</v>
      </c>
      <c r="J429">
        <v>0</v>
      </c>
      <c r="K429" s="135" t="s">
        <v>214</v>
      </c>
      <c r="L429" t="b">
        <v>1</v>
      </c>
      <c r="M429" t="b">
        <v>0</v>
      </c>
      <c r="N429" t="b">
        <v>0</v>
      </c>
    </row>
    <row r="430" spans="1:14" x14ac:dyDescent="0.2">
      <c r="A430" s="135" t="s">
        <v>157</v>
      </c>
      <c r="B430" t="s">
        <v>1117</v>
      </c>
      <c r="C430" t="s">
        <v>652</v>
      </c>
      <c r="D430">
        <v>105.81</v>
      </c>
      <c r="E430" s="137">
        <v>44497.679259259261</v>
      </c>
      <c r="F430" t="b">
        <v>1</v>
      </c>
      <c r="G430" s="135" t="s">
        <v>1723</v>
      </c>
      <c r="H430" s="135" t="s">
        <v>1892</v>
      </c>
      <c r="I430" s="135" t="s">
        <v>1893</v>
      </c>
      <c r="J430">
        <v>0</v>
      </c>
      <c r="K430" s="135" t="s">
        <v>213</v>
      </c>
      <c r="L430" t="b">
        <v>1</v>
      </c>
      <c r="M430" t="b">
        <v>0</v>
      </c>
      <c r="N430" t="b">
        <v>0</v>
      </c>
    </row>
    <row r="431" spans="1:14" x14ac:dyDescent="0.2">
      <c r="A431" s="135" t="s">
        <v>157</v>
      </c>
      <c r="B431" t="s">
        <v>1156</v>
      </c>
      <c r="C431" t="s">
        <v>212</v>
      </c>
      <c r="D431">
        <v>101.8075</v>
      </c>
      <c r="E431" s="137">
        <v>44497.679270833331</v>
      </c>
      <c r="F431" t="b">
        <v>1</v>
      </c>
      <c r="G431" s="135" t="s">
        <v>1724</v>
      </c>
      <c r="H431" s="135" t="s">
        <v>1894</v>
      </c>
      <c r="I431" s="135" t="s">
        <v>1895</v>
      </c>
      <c r="J431">
        <v>0</v>
      </c>
      <c r="K431" s="135" t="s">
        <v>214</v>
      </c>
      <c r="L431" t="b">
        <v>1</v>
      </c>
      <c r="M431" t="b">
        <v>0</v>
      </c>
      <c r="N431" t="b">
        <v>0</v>
      </c>
    </row>
    <row r="432" spans="1:14" x14ac:dyDescent="0.2">
      <c r="A432" s="135" t="s">
        <v>157</v>
      </c>
      <c r="B432" t="s">
        <v>646</v>
      </c>
      <c r="C432" t="s">
        <v>652</v>
      </c>
      <c r="D432">
        <v>66.98</v>
      </c>
      <c r="E432" s="137">
        <v>44497.679270833331</v>
      </c>
      <c r="F432" t="b">
        <v>1</v>
      </c>
      <c r="G432" s="135" t="s">
        <v>1725</v>
      </c>
      <c r="H432" s="135" t="s">
        <v>1892</v>
      </c>
      <c r="I432" s="135" t="s">
        <v>1893</v>
      </c>
      <c r="J432">
        <v>0</v>
      </c>
      <c r="K432" s="135" t="s">
        <v>213</v>
      </c>
      <c r="L432" t="b">
        <v>1</v>
      </c>
      <c r="M432" t="b">
        <v>0</v>
      </c>
      <c r="N432" t="b">
        <v>0</v>
      </c>
    </row>
    <row r="433" spans="1:14" x14ac:dyDescent="0.2">
      <c r="A433" s="135" t="s">
        <v>157</v>
      </c>
      <c r="B433" t="s">
        <v>1285</v>
      </c>
      <c r="C433" t="s">
        <v>212</v>
      </c>
      <c r="D433">
        <v>67.56750000000001</v>
      </c>
      <c r="E433" s="137">
        <v>44497.679282407407</v>
      </c>
      <c r="F433" t="b">
        <v>1</v>
      </c>
      <c r="G433" s="135" t="s">
        <v>1726</v>
      </c>
      <c r="H433" s="135" t="s">
        <v>1894</v>
      </c>
      <c r="I433" s="135" t="s">
        <v>1895</v>
      </c>
      <c r="J433">
        <v>0</v>
      </c>
      <c r="K433" s="135" t="s">
        <v>214</v>
      </c>
      <c r="L433" t="b">
        <v>1</v>
      </c>
      <c r="M433" t="b">
        <v>0</v>
      </c>
      <c r="N433" t="b">
        <v>0</v>
      </c>
    </row>
    <row r="434" spans="1:14" x14ac:dyDescent="0.2">
      <c r="A434" s="135" t="s">
        <v>157</v>
      </c>
      <c r="B434" t="s">
        <v>906</v>
      </c>
      <c r="C434" t="s">
        <v>652</v>
      </c>
      <c r="D434">
        <v>119.99</v>
      </c>
      <c r="E434" s="137">
        <v>44497.679282407407</v>
      </c>
      <c r="F434" t="b">
        <v>1</v>
      </c>
      <c r="G434" s="135" t="s">
        <v>1727</v>
      </c>
      <c r="H434" s="135" t="s">
        <v>1892</v>
      </c>
      <c r="I434" s="135" t="s">
        <v>1893</v>
      </c>
      <c r="J434">
        <v>0</v>
      </c>
      <c r="K434" s="135" t="s">
        <v>213</v>
      </c>
      <c r="L434" t="b">
        <v>1</v>
      </c>
      <c r="M434" t="b">
        <v>0</v>
      </c>
      <c r="N434" t="b">
        <v>0</v>
      </c>
    </row>
    <row r="435" spans="1:14" x14ac:dyDescent="0.2">
      <c r="A435" s="135" t="s">
        <v>157</v>
      </c>
      <c r="B435" t="s">
        <v>1079</v>
      </c>
      <c r="C435" t="s">
        <v>212</v>
      </c>
      <c r="D435">
        <v>130.0275</v>
      </c>
      <c r="E435" s="137">
        <v>44497.679293981484</v>
      </c>
      <c r="F435" t="b">
        <v>1</v>
      </c>
      <c r="G435" s="135" t="s">
        <v>1728</v>
      </c>
      <c r="H435" s="135" t="s">
        <v>1894</v>
      </c>
      <c r="I435" s="135" t="s">
        <v>1895</v>
      </c>
      <c r="J435">
        <v>0</v>
      </c>
      <c r="K435" s="135" t="s">
        <v>214</v>
      </c>
      <c r="L435" t="b">
        <v>1</v>
      </c>
      <c r="M435" t="b">
        <v>0</v>
      </c>
      <c r="N435" t="b">
        <v>0</v>
      </c>
    </row>
    <row r="436" spans="1:14" x14ac:dyDescent="0.2">
      <c r="A436" s="135" t="s">
        <v>157</v>
      </c>
      <c r="B436" t="s">
        <v>1452</v>
      </c>
      <c r="C436" t="s">
        <v>652</v>
      </c>
      <c r="D436">
        <v>68.75</v>
      </c>
      <c r="E436" s="137">
        <v>44497.679293981484</v>
      </c>
      <c r="F436" t="b">
        <v>1</v>
      </c>
      <c r="G436" s="135" t="s">
        <v>1729</v>
      </c>
      <c r="H436" s="135" t="s">
        <v>1892</v>
      </c>
      <c r="I436" s="135" t="s">
        <v>1893</v>
      </c>
      <c r="J436">
        <v>0</v>
      </c>
      <c r="K436" s="135" t="s">
        <v>213</v>
      </c>
      <c r="L436" t="b">
        <v>1</v>
      </c>
      <c r="M436" t="b">
        <v>0</v>
      </c>
      <c r="N436" t="b">
        <v>0</v>
      </c>
    </row>
    <row r="437" spans="1:14" x14ac:dyDescent="0.2">
      <c r="A437" s="135" t="s">
        <v>157</v>
      </c>
      <c r="B437" t="s">
        <v>1451</v>
      </c>
      <c r="C437" t="s">
        <v>212</v>
      </c>
      <c r="D437">
        <v>68.13</v>
      </c>
      <c r="E437" s="137">
        <v>44497.679305555554</v>
      </c>
      <c r="F437" t="b">
        <v>1</v>
      </c>
      <c r="G437" s="135" t="s">
        <v>1730</v>
      </c>
      <c r="H437" s="135" t="s">
        <v>1894</v>
      </c>
      <c r="I437" s="135" t="s">
        <v>1895</v>
      </c>
      <c r="J437">
        <v>0</v>
      </c>
      <c r="K437" s="135" t="s">
        <v>214</v>
      </c>
      <c r="L437" t="b">
        <v>1</v>
      </c>
      <c r="M437" t="b">
        <v>0</v>
      </c>
      <c r="N437" t="b">
        <v>0</v>
      </c>
    </row>
    <row r="438" spans="1:14" x14ac:dyDescent="0.2">
      <c r="A438" s="135" t="s">
        <v>157</v>
      </c>
      <c r="B438" t="s">
        <v>907</v>
      </c>
      <c r="C438" t="s">
        <v>652</v>
      </c>
      <c r="D438">
        <v>61.72</v>
      </c>
      <c r="E438" s="137">
        <v>44497.679305555554</v>
      </c>
      <c r="F438" t="b">
        <v>1</v>
      </c>
      <c r="G438" s="135" t="s">
        <v>1731</v>
      </c>
      <c r="H438" s="135" t="s">
        <v>1892</v>
      </c>
      <c r="I438" s="135" t="s">
        <v>1893</v>
      </c>
      <c r="J438">
        <v>0</v>
      </c>
      <c r="K438" s="135" t="s">
        <v>213</v>
      </c>
      <c r="L438" t="b">
        <v>1</v>
      </c>
      <c r="M438" t="b">
        <v>0</v>
      </c>
      <c r="N438" t="b">
        <v>0</v>
      </c>
    </row>
    <row r="439" spans="1:14" x14ac:dyDescent="0.2">
      <c r="A439" s="135" t="s">
        <v>157</v>
      </c>
      <c r="B439" t="s">
        <v>1211</v>
      </c>
      <c r="C439" t="s">
        <v>212</v>
      </c>
      <c r="D439">
        <v>71.922500000000014</v>
      </c>
      <c r="E439" s="137">
        <v>44497.67931712963</v>
      </c>
      <c r="F439" t="b">
        <v>1</v>
      </c>
      <c r="G439" s="135" t="s">
        <v>1732</v>
      </c>
      <c r="H439" s="135" t="s">
        <v>1894</v>
      </c>
      <c r="I439" s="135" t="s">
        <v>1895</v>
      </c>
      <c r="J439">
        <v>0</v>
      </c>
      <c r="K439" s="135" t="s">
        <v>214</v>
      </c>
      <c r="L439" t="b">
        <v>1</v>
      </c>
      <c r="M439" t="b">
        <v>0</v>
      </c>
      <c r="N439" t="b">
        <v>0</v>
      </c>
    </row>
    <row r="440" spans="1:14" x14ac:dyDescent="0.2">
      <c r="A440" s="135" t="s">
        <v>157</v>
      </c>
      <c r="B440" t="s">
        <v>1125</v>
      </c>
      <c r="C440" t="s">
        <v>652</v>
      </c>
      <c r="D440">
        <v>965</v>
      </c>
      <c r="E440" s="137">
        <v>44497.67931712963</v>
      </c>
      <c r="F440" t="b">
        <v>1</v>
      </c>
      <c r="G440" s="135" t="s">
        <v>1733</v>
      </c>
      <c r="H440" s="135" t="s">
        <v>1892</v>
      </c>
      <c r="I440" s="135" t="s">
        <v>1893</v>
      </c>
      <c r="J440">
        <v>0</v>
      </c>
      <c r="K440" s="135" t="s">
        <v>213</v>
      </c>
      <c r="L440" t="b">
        <v>1</v>
      </c>
      <c r="M440" t="b">
        <v>0</v>
      </c>
      <c r="N440" t="b">
        <v>0</v>
      </c>
    </row>
    <row r="441" spans="1:14" x14ac:dyDescent="0.2">
      <c r="A441" s="135" t="s">
        <v>157</v>
      </c>
      <c r="B441" t="s">
        <v>1244</v>
      </c>
      <c r="C441" t="s">
        <v>212</v>
      </c>
      <c r="D441">
        <v>971.66666666666674</v>
      </c>
      <c r="E441" s="137">
        <v>44497.679328703707</v>
      </c>
      <c r="F441" t="b">
        <v>1</v>
      </c>
      <c r="G441" s="135" t="s">
        <v>1734</v>
      </c>
      <c r="H441" s="135" t="s">
        <v>1894</v>
      </c>
      <c r="I441" s="135" t="s">
        <v>1895</v>
      </c>
      <c r="J441">
        <v>0</v>
      </c>
      <c r="K441" s="135" t="s">
        <v>214</v>
      </c>
      <c r="L441" t="b">
        <v>1</v>
      </c>
      <c r="M441" t="b">
        <v>0</v>
      </c>
      <c r="N441" t="b">
        <v>0</v>
      </c>
    </row>
    <row r="442" spans="1:14" x14ac:dyDescent="0.2">
      <c r="A442" s="135" t="s">
        <v>157</v>
      </c>
      <c r="B442" t="s">
        <v>1447</v>
      </c>
      <c r="C442" t="s">
        <v>652</v>
      </c>
      <c r="D442">
        <v>967.46895713763558</v>
      </c>
      <c r="E442" s="137">
        <v>44497.679328703707</v>
      </c>
      <c r="F442" t="b">
        <v>1</v>
      </c>
      <c r="G442" s="135" t="s">
        <v>511</v>
      </c>
      <c r="H442" s="135" t="s">
        <v>1892</v>
      </c>
      <c r="I442" s="135" t="s">
        <v>1893</v>
      </c>
      <c r="J442">
        <v>0</v>
      </c>
      <c r="K442" s="135" t="s">
        <v>213</v>
      </c>
      <c r="L442" t="b">
        <v>1</v>
      </c>
      <c r="M442" t="b">
        <v>0</v>
      </c>
      <c r="N442" t="b">
        <v>0</v>
      </c>
    </row>
    <row r="443" spans="1:14" x14ac:dyDescent="0.2">
      <c r="A443" s="135" t="s">
        <v>157</v>
      </c>
      <c r="B443" t="s">
        <v>986</v>
      </c>
      <c r="C443" t="s">
        <v>212</v>
      </c>
      <c r="D443">
        <v>966.2328173471243</v>
      </c>
      <c r="E443" s="137">
        <v>44497.679340277777</v>
      </c>
      <c r="F443" t="b">
        <v>1</v>
      </c>
      <c r="G443" s="135" t="s">
        <v>1735</v>
      </c>
      <c r="H443" s="135" t="s">
        <v>1894</v>
      </c>
      <c r="I443" s="135" t="s">
        <v>1895</v>
      </c>
      <c r="J443">
        <v>0</v>
      </c>
      <c r="K443" s="135" t="s">
        <v>214</v>
      </c>
      <c r="L443" t="b">
        <v>1</v>
      </c>
      <c r="M443" t="b">
        <v>0</v>
      </c>
      <c r="N443" t="b">
        <v>0</v>
      </c>
    </row>
    <row r="444" spans="1:14" x14ac:dyDescent="0.2">
      <c r="A444" s="135" t="s">
        <v>157</v>
      </c>
      <c r="B444" t="s">
        <v>1262</v>
      </c>
      <c r="C444" t="s">
        <v>652</v>
      </c>
      <c r="D444">
        <v>830</v>
      </c>
      <c r="E444" s="137">
        <v>44497.679340277777</v>
      </c>
      <c r="F444" t="b">
        <v>1</v>
      </c>
      <c r="G444" s="135" t="s">
        <v>512</v>
      </c>
      <c r="H444" s="135" t="s">
        <v>1892</v>
      </c>
      <c r="I444" s="135" t="s">
        <v>1893</v>
      </c>
      <c r="J444">
        <v>0</v>
      </c>
      <c r="K444" s="135" t="s">
        <v>213</v>
      </c>
      <c r="L444" t="b">
        <v>1</v>
      </c>
      <c r="M444" t="b">
        <v>0</v>
      </c>
      <c r="N444" t="b">
        <v>0</v>
      </c>
    </row>
    <row r="445" spans="1:14" x14ac:dyDescent="0.2">
      <c r="A445" s="135" t="s">
        <v>157</v>
      </c>
      <c r="B445" t="s">
        <v>1375</v>
      </c>
      <c r="C445" t="s">
        <v>212</v>
      </c>
      <c r="D445">
        <v>846.66666666666674</v>
      </c>
      <c r="E445" s="137">
        <v>44497.679340277777</v>
      </c>
      <c r="F445" t="b">
        <v>1</v>
      </c>
      <c r="G445" s="135" t="s">
        <v>1736</v>
      </c>
      <c r="H445" s="135" t="s">
        <v>1894</v>
      </c>
      <c r="I445" s="135" t="s">
        <v>1895</v>
      </c>
      <c r="J445">
        <v>0</v>
      </c>
      <c r="K445" s="135" t="s">
        <v>214</v>
      </c>
      <c r="L445" t="b">
        <v>1</v>
      </c>
      <c r="M445" t="b">
        <v>0</v>
      </c>
      <c r="N445" t="b">
        <v>0</v>
      </c>
    </row>
    <row r="446" spans="1:14" x14ac:dyDescent="0.2">
      <c r="A446" s="135" t="s">
        <v>157</v>
      </c>
      <c r="B446" t="s">
        <v>1132</v>
      </c>
      <c r="C446" t="s">
        <v>652</v>
      </c>
      <c r="D446">
        <v>832.12355898884709</v>
      </c>
      <c r="E446" s="137">
        <v>44497.679351851853</v>
      </c>
      <c r="F446" t="b">
        <v>1</v>
      </c>
      <c r="G446" s="135" t="s">
        <v>1737</v>
      </c>
      <c r="H446" s="135" t="s">
        <v>1892</v>
      </c>
      <c r="I446" s="135" t="s">
        <v>1893</v>
      </c>
      <c r="J446">
        <v>0</v>
      </c>
      <c r="K446" s="135" t="s">
        <v>213</v>
      </c>
      <c r="L446" t="b">
        <v>1</v>
      </c>
      <c r="M446" t="b">
        <v>0</v>
      </c>
      <c r="N446" t="b">
        <v>0</v>
      </c>
    </row>
    <row r="447" spans="1:14" x14ac:dyDescent="0.2">
      <c r="A447" s="135" t="s">
        <v>157</v>
      </c>
      <c r="B447" t="s">
        <v>1136</v>
      </c>
      <c r="C447" t="s">
        <v>212</v>
      </c>
      <c r="D447">
        <v>841.90453018075107</v>
      </c>
      <c r="E447" s="137">
        <v>44497.679351851853</v>
      </c>
      <c r="F447" t="b">
        <v>1</v>
      </c>
      <c r="G447" s="135" t="s">
        <v>1738</v>
      </c>
      <c r="H447" s="135" t="s">
        <v>1894</v>
      </c>
      <c r="I447" s="135" t="s">
        <v>1895</v>
      </c>
      <c r="J447">
        <v>0</v>
      </c>
      <c r="K447" s="135" t="s">
        <v>214</v>
      </c>
      <c r="L447" t="b">
        <v>1</v>
      </c>
      <c r="M447" t="b">
        <v>0</v>
      </c>
      <c r="N447" t="b">
        <v>0</v>
      </c>
    </row>
    <row r="448" spans="1:14" x14ac:dyDescent="0.2">
      <c r="A448" s="135" t="s">
        <v>157</v>
      </c>
      <c r="B448" t="s">
        <v>908</v>
      </c>
      <c r="C448" t="s">
        <v>652</v>
      </c>
      <c r="D448">
        <v>920</v>
      </c>
      <c r="E448" s="137">
        <v>44497.679363425923</v>
      </c>
      <c r="F448" t="b">
        <v>1</v>
      </c>
      <c r="G448" s="135" t="s">
        <v>1739</v>
      </c>
      <c r="H448" s="135" t="s">
        <v>1892</v>
      </c>
      <c r="I448" s="135" t="s">
        <v>1893</v>
      </c>
      <c r="J448">
        <v>0</v>
      </c>
      <c r="K448" s="135" t="s">
        <v>213</v>
      </c>
      <c r="L448" t="b">
        <v>1</v>
      </c>
      <c r="M448" t="b">
        <v>0</v>
      </c>
      <c r="N448" t="b">
        <v>0</v>
      </c>
    </row>
    <row r="449" spans="1:14" x14ac:dyDescent="0.2">
      <c r="A449" s="135" t="s">
        <v>157</v>
      </c>
      <c r="B449" t="s">
        <v>1302</v>
      </c>
      <c r="C449" t="s">
        <v>212</v>
      </c>
      <c r="D449">
        <v>927.70833333333337</v>
      </c>
      <c r="E449" s="137">
        <v>44497.679363425923</v>
      </c>
      <c r="F449" t="b">
        <v>1</v>
      </c>
      <c r="G449" s="135" t="s">
        <v>1740</v>
      </c>
      <c r="H449" s="135" t="s">
        <v>1894</v>
      </c>
      <c r="I449" s="135" t="s">
        <v>1895</v>
      </c>
      <c r="J449">
        <v>0</v>
      </c>
      <c r="K449" s="135" t="s">
        <v>214</v>
      </c>
      <c r="L449" t="b">
        <v>1</v>
      </c>
      <c r="M449" t="b">
        <v>0</v>
      </c>
      <c r="N449" t="b">
        <v>0</v>
      </c>
    </row>
    <row r="450" spans="1:14" x14ac:dyDescent="0.2">
      <c r="A450" s="135" t="s">
        <v>157</v>
      </c>
      <c r="B450" t="s">
        <v>909</v>
      </c>
      <c r="C450" t="s">
        <v>652</v>
      </c>
      <c r="D450">
        <v>922.35382442137279</v>
      </c>
      <c r="E450" s="137">
        <v>44497.679375</v>
      </c>
      <c r="F450" t="b">
        <v>1</v>
      </c>
      <c r="G450" s="135" t="s">
        <v>1741</v>
      </c>
      <c r="H450" s="135" t="s">
        <v>1892</v>
      </c>
      <c r="I450" s="135" t="s">
        <v>1893</v>
      </c>
      <c r="J450">
        <v>0</v>
      </c>
      <c r="K450" s="135" t="s">
        <v>213</v>
      </c>
      <c r="L450" t="b">
        <v>1</v>
      </c>
      <c r="M450" t="b">
        <v>0</v>
      </c>
      <c r="N450" t="b">
        <v>0</v>
      </c>
    </row>
    <row r="451" spans="1:14" x14ac:dyDescent="0.2">
      <c r="A451" s="135" t="s">
        <v>157</v>
      </c>
      <c r="B451" t="s">
        <v>1060</v>
      </c>
      <c r="C451" t="s">
        <v>212</v>
      </c>
      <c r="D451">
        <v>922.51398048885585</v>
      </c>
      <c r="E451" s="137">
        <v>44497.679375</v>
      </c>
      <c r="F451" t="b">
        <v>1</v>
      </c>
      <c r="G451" s="135" t="s">
        <v>1742</v>
      </c>
      <c r="H451" s="135" t="s">
        <v>1894</v>
      </c>
      <c r="I451" s="135" t="s">
        <v>1895</v>
      </c>
      <c r="J451">
        <v>0</v>
      </c>
      <c r="K451" s="135" t="s">
        <v>214</v>
      </c>
      <c r="L451" t="b">
        <v>1</v>
      </c>
      <c r="M451" t="b">
        <v>0</v>
      </c>
      <c r="N451" t="b">
        <v>0</v>
      </c>
    </row>
    <row r="452" spans="1:14" x14ac:dyDescent="0.2">
      <c r="A452" s="135" t="s">
        <v>157</v>
      </c>
      <c r="B452" t="s">
        <v>1219</v>
      </c>
      <c r="C452" t="s">
        <v>652</v>
      </c>
      <c r="D452">
        <v>769.48645975521595</v>
      </c>
      <c r="E452" s="137">
        <v>44497.679386574076</v>
      </c>
      <c r="F452" t="b">
        <v>1</v>
      </c>
      <c r="G452" s="135" t="s">
        <v>226</v>
      </c>
      <c r="H452" s="135" t="s">
        <v>1892</v>
      </c>
      <c r="I452" s="135" t="s">
        <v>1893</v>
      </c>
      <c r="J452">
        <v>0</v>
      </c>
      <c r="K452" s="135" t="s">
        <v>213</v>
      </c>
      <c r="L452" t="b">
        <v>1</v>
      </c>
      <c r="M452" t="b">
        <v>0</v>
      </c>
      <c r="N452" t="b">
        <v>0</v>
      </c>
    </row>
    <row r="453" spans="1:14" x14ac:dyDescent="0.2">
      <c r="A453" s="135" t="s">
        <v>157</v>
      </c>
      <c r="B453" t="s">
        <v>1347</v>
      </c>
      <c r="C453" t="s">
        <v>212</v>
      </c>
      <c r="D453">
        <v>771.84784517625303</v>
      </c>
      <c r="E453" s="137">
        <v>44497.679386574076</v>
      </c>
      <c r="F453" t="b">
        <v>1</v>
      </c>
      <c r="G453" s="135" t="s">
        <v>1743</v>
      </c>
      <c r="H453" s="135" t="s">
        <v>1894</v>
      </c>
      <c r="I453" s="135" t="s">
        <v>1895</v>
      </c>
      <c r="J453">
        <v>0</v>
      </c>
      <c r="K453" s="135" t="s">
        <v>214</v>
      </c>
      <c r="L453" t="b">
        <v>1</v>
      </c>
      <c r="M453" t="b">
        <v>0</v>
      </c>
      <c r="N453" t="b">
        <v>0</v>
      </c>
    </row>
    <row r="454" spans="1:14" x14ac:dyDescent="0.2">
      <c r="A454" s="135" t="s">
        <v>157</v>
      </c>
      <c r="B454" t="s">
        <v>1323</v>
      </c>
      <c r="C454" t="s">
        <v>652</v>
      </c>
      <c r="D454">
        <v>672.66</v>
      </c>
      <c r="E454" s="137">
        <v>44497.679398148146</v>
      </c>
      <c r="F454" t="b">
        <v>1</v>
      </c>
      <c r="G454" s="135" t="s">
        <v>513</v>
      </c>
      <c r="H454" s="135" t="s">
        <v>1892</v>
      </c>
      <c r="I454" s="135" t="s">
        <v>1893</v>
      </c>
      <c r="J454">
        <v>0</v>
      </c>
      <c r="K454" s="135" t="s">
        <v>213</v>
      </c>
      <c r="L454" t="b">
        <v>1</v>
      </c>
      <c r="M454" t="b">
        <v>0</v>
      </c>
      <c r="N454" t="b">
        <v>0</v>
      </c>
    </row>
    <row r="455" spans="1:14" x14ac:dyDescent="0.2">
      <c r="A455" s="135" t="s">
        <v>157</v>
      </c>
      <c r="B455" t="s">
        <v>1077</v>
      </c>
      <c r="C455" t="s">
        <v>212</v>
      </c>
      <c r="D455">
        <v>675.7</v>
      </c>
      <c r="E455" s="137">
        <v>44497.679398148146</v>
      </c>
      <c r="F455" t="b">
        <v>1</v>
      </c>
      <c r="G455" s="135" t="s">
        <v>1744</v>
      </c>
      <c r="H455" s="135" t="s">
        <v>1894</v>
      </c>
      <c r="I455" s="135" t="s">
        <v>1895</v>
      </c>
      <c r="J455">
        <v>0</v>
      </c>
      <c r="K455" s="135" t="s">
        <v>214</v>
      </c>
      <c r="L455" t="b">
        <v>1</v>
      </c>
      <c r="M455" t="b">
        <v>0</v>
      </c>
      <c r="N455" t="b">
        <v>0</v>
      </c>
    </row>
    <row r="456" spans="1:14" x14ac:dyDescent="0.2">
      <c r="A456" s="135" t="s">
        <v>157</v>
      </c>
      <c r="B456" t="s">
        <v>1074</v>
      </c>
      <c r="C456" t="s">
        <v>652</v>
      </c>
      <c r="D456">
        <v>1430</v>
      </c>
      <c r="E456" s="137">
        <v>44497.679409722223</v>
      </c>
      <c r="F456" t="b">
        <v>1</v>
      </c>
      <c r="G456" s="135" t="s">
        <v>514</v>
      </c>
      <c r="H456" s="135" t="s">
        <v>1892</v>
      </c>
      <c r="I456" s="135" t="s">
        <v>1893</v>
      </c>
      <c r="J456">
        <v>0</v>
      </c>
      <c r="K456" s="135" t="s">
        <v>213</v>
      </c>
      <c r="L456" t="b">
        <v>1</v>
      </c>
      <c r="M456" t="b">
        <v>0</v>
      </c>
      <c r="N456" t="b">
        <v>0</v>
      </c>
    </row>
    <row r="457" spans="1:14" x14ac:dyDescent="0.2">
      <c r="A457" s="135" t="s">
        <v>157</v>
      </c>
      <c r="B457" t="s">
        <v>1192</v>
      </c>
      <c r="C457" t="s">
        <v>212</v>
      </c>
      <c r="D457">
        <v>1436.0833333333333</v>
      </c>
      <c r="E457" s="137">
        <v>44497.679409722223</v>
      </c>
      <c r="F457" t="b">
        <v>1</v>
      </c>
      <c r="G457" s="135" t="s">
        <v>1745</v>
      </c>
      <c r="H457" s="135" t="s">
        <v>1894</v>
      </c>
      <c r="I457" s="135" t="s">
        <v>1895</v>
      </c>
      <c r="J457">
        <v>0</v>
      </c>
      <c r="K457" s="135" t="s">
        <v>214</v>
      </c>
      <c r="L457" t="b">
        <v>1</v>
      </c>
      <c r="M457" t="b">
        <v>0</v>
      </c>
      <c r="N457" t="b">
        <v>0</v>
      </c>
    </row>
    <row r="458" spans="1:14" x14ac:dyDescent="0.2">
      <c r="A458" s="135" t="s">
        <v>157</v>
      </c>
      <c r="B458" t="s">
        <v>642</v>
      </c>
      <c r="C458" t="s">
        <v>652</v>
      </c>
      <c r="D458">
        <v>1433.6586618723511</v>
      </c>
      <c r="E458" s="137">
        <v>44497.6794212963</v>
      </c>
      <c r="F458" t="b">
        <v>1</v>
      </c>
      <c r="G458" s="135" t="s">
        <v>1746</v>
      </c>
      <c r="H458" s="135" t="s">
        <v>1892</v>
      </c>
      <c r="I458" s="135" t="s">
        <v>1893</v>
      </c>
      <c r="J458">
        <v>0</v>
      </c>
      <c r="K458" s="135" t="s">
        <v>213</v>
      </c>
      <c r="L458" t="b">
        <v>1</v>
      </c>
      <c r="M458" t="b">
        <v>0</v>
      </c>
      <c r="N458" t="b">
        <v>0</v>
      </c>
    </row>
    <row r="459" spans="1:14" x14ac:dyDescent="0.2">
      <c r="A459" s="135" t="s">
        <v>157</v>
      </c>
      <c r="B459" t="s">
        <v>1181</v>
      </c>
      <c r="C459" t="s">
        <v>212</v>
      </c>
      <c r="D459">
        <v>1428.1634501629517</v>
      </c>
      <c r="E459" s="137">
        <v>44497.6794212963</v>
      </c>
      <c r="F459" t="b">
        <v>1</v>
      </c>
      <c r="G459" s="135" t="s">
        <v>1747</v>
      </c>
      <c r="H459" s="135" t="s">
        <v>1894</v>
      </c>
      <c r="I459" s="135" t="s">
        <v>1895</v>
      </c>
      <c r="J459">
        <v>0</v>
      </c>
      <c r="K459" s="135" t="s">
        <v>214</v>
      </c>
      <c r="L459" t="b">
        <v>1</v>
      </c>
      <c r="M459" t="b">
        <v>0</v>
      </c>
      <c r="N459" t="b">
        <v>0</v>
      </c>
    </row>
    <row r="460" spans="1:14" x14ac:dyDescent="0.2">
      <c r="A460" s="135" t="s">
        <v>157</v>
      </c>
      <c r="B460" t="s">
        <v>1341</v>
      </c>
      <c r="C460" t="s">
        <v>652</v>
      </c>
      <c r="D460">
        <v>1153</v>
      </c>
      <c r="E460" s="137">
        <v>44497.679432870369</v>
      </c>
      <c r="F460" t="b">
        <v>1</v>
      </c>
      <c r="G460" s="135" t="s">
        <v>308</v>
      </c>
      <c r="H460" s="135" t="s">
        <v>1892</v>
      </c>
      <c r="I460" s="135" t="s">
        <v>1893</v>
      </c>
      <c r="J460">
        <v>0</v>
      </c>
      <c r="K460" s="135" t="s">
        <v>213</v>
      </c>
      <c r="L460" t="b">
        <v>1</v>
      </c>
      <c r="M460" t="b">
        <v>0</v>
      </c>
      <c r="N460" t="b">
        <v>0</v>
      </c>
    </row>
    <row r="461" spans="1:14" x14ac:dyDescent="0.2">
      <c r="A461" s="135" t="s">
        <v>157</v>
      </c>
      <c r="B461" t="s">
        <v>1340</v>
      </c>
      <c r="C461" t="s">
        <v>212</v>
      </c>
      <c r="D461">
        <v>1158.75</v>
      </c>
      <c r="E461" s="137">
        <v>44497.679432870369</v>
      </c>
      <c r="F461" t="b">
        <v>1</v>
      </c>
      <c r="G461" s="135" t="s">
        <v>1748</v>
      </c>
      <c r="H461" s="135" t="s">
        <v>1894</v>
      </c>
      <c r="I461" s="135" t="s">
        <v>1895</v>
      </c>
      <c r="J461">
        <v>0</v>
      </c>
      <c r="K461" s="135" t="s">
        <v>214</v>
      </c>
      <c r="L461" t="b">
        <v>1</v>
      </c>
      <c r="M461" t="b">
        <v>0</v>
      </c>
      <c r="N461" t="b">
        <v>0</v>
      </c>
    </row>
    <row r="462" spans="1:14" x14ac:dyDescent="0.2">
      <c r="A462" s="135" t="s">
        <v>157</v>
      </c>
      <c r="B462" t="s">
        <v>910</v>
      </c>
      <c r="C462" t="s">
        <v>652</v>
      </c>
      <c r="D462">
        <v>1155.9499560411334</v>
      </c>
      <c r="E462" s="137">
        <v>44497.679444444446</v>
      </c>
      <c r="F462" t="b">
        <v>1</v>
      </c>
      <c r="G462" s="135" t="s">
        <v>1749</v>
      </c>
      <c r="H462" s="135" t="s">
        <v>1892</v>
      </c>
      <c r="I462" s="135" t="s">
        <v>1893</v>
      </c>
      <c r="J462">
        <v>0</v>
      </c>
      <c r="K462" s="135" t="s">
        <v>213</v>
      </c>
      <c r="L462" t="b">
        <v>1</v>
      </c>
      <c r="M462" t="b">
        <v>0</v>
      </c>
      <c r="N462" t="b">
        <v>0</v>
      </c>
    </row>
    <row r="463" spans="1:14" x14ac:dyDescent="0.2">
      <c r="A463" s="135" t="s">
        <v>157</v>
      </c>
      <c r="B463" t="s">
        <v>1093</v>
      </c>
      <c r="C463" t="s">
        <v>212</v>
      </c>
      <c r="D463">
        <v>1152.3178882089701</v>
      </c>
      <c r="E463" s="137">
        <v>44497.679444444446</v>
      </c>
      <c r="F463" t="b">
        <v>1</v>
      </c>
      <c r="G463" s="135" t="s">
        <v>1750</v>
      </c>
      <c r="H463" s="135" t="s">
        <v>1894</v>
      </c>
      <c r="I463" s="135" t="s">
        <v>1895</v>
      </c>
      <c r="J463">
        <v>0</v>
      </c>
      <c r="K463" s="135" t="s">
        <v>214</v>
      </c>
      <c r="L463" t="b">
        <v>1</v>
      </c>
      <c r="M463" t="b">
        <v>0</v>
      </c>
      <c r="N463" t="b">
        <v>0</v>
      </c>
    </row>
    <row r="464" spans="1:14" x14ac:dyDescent="0.2">
      <c r="A464" s="135" t="s">
        <v>157</v>
      </c>
      <c r="B464" t="s">
        <v>1090</v>
      </c>
      <c r="C464" t="s">
        <v>652</v>
      </c>
      <c r="D464">
        <v>980</v>
      </c>
      <c r="E464" s="137">
        <v>44497.679456018515</v>
      </c>
      <c r="F464" t="b">
        <v>1</v>
      </c>
      <c r="G464" s="135" t="s">
        <v>1751</v>
      </c>
      <c r="H464" s="135" t="s">
        <v>1892</v>
      </c>
      <c r="I464" s="135" t="s">
        <v>1893</v>
      </c>
      <c r="J464">
        <v>0</v>
      </c>
      <c r="K464" s="135" t="s">
        <v>213</v>
      </c>
      <c r="L464" t="b">
        <v>1</v>
      </c>
      <c r="M464" t="b">
        <v>0</v>
      </c>
      <c r="N464" t="b">
        <v>0</v>
      </c>
    </row>
    <row r="465" spans="1:14" x14ac:dyDescent="0.2">
      <c r="A465" s="135" t="s">
        <v>157</v>
      </c>
      <c r="B465" t="s">
        <v>1254</v>
      </c>
      <c r="C465" t="s">
        <v>212</v>
      </c>
      <c r="D465">
        <v>977.08333333333337</v>
      </c>
      <c r="E465" s="137">
        <v>44497.679456018515</v>
      </c>
      <c r="F465" t="b">
        <v>1</v>
      </c>
      <c r="G465" s="135" t="s">
        <v>1752</v>
      </c>
      <c r="H465" s="135" t="s">
        <v>1894</v>
      </c>
      <c r="I465" s="135" t="s">
        <v>1895</v>
      </c>
      <c r="J465">
        <v>0</v>
      </c>
      <c r="K465" s="135" t="s">
        <v>214</v>
      </c>
      <c r="L465" t="b">
        <v>1</v>
      </c>
      <c r="M465" t="b">
        <v>0</v>
      </c>
      <c r="N465" t="b">
        <v>0</v>
      </c>
    </row>
    <row r="466" spans="1:14" x14ac:dyDescent="0.2">
      <c r="A466" s="135" t="s">
        <v>157</v>
      </c>
      <c r="B466" t="s">
        <v>911</v>
      </c>
      <c r="C466" t="s">
        <v>652</v>
      </c>
      <c r="D466">
        <v>982.50733470972318</v>
      </c>
      <c r="E466" s="137">
        <v>44497.679456018515</v>
      </c>
      <c r="F466" t="b">
        <v>1</v>
      </c>
      <c r="G466" s="135" t="s">
        <v>478</v>
      </c>
      <c r="H466" s="135" t="s">
        <v>1892</v>
      </c>
      <c r="I466" s="135" t="s">
        <v>1893</v>
      </c>
      <c r="J466">
        <v>0</v>
      </c>
      <c r="K466" s="135" t="s">
        <v>213</v>
      </c>
      <c r="L466" t="b">
        <v>1</v>
      </c>
      <c r="M466" t="b">
        <v>0</v>
      </c>
      <c r="N466" t="b">
        <v>0</v>
      </c>
    </row>
    <row r="467" spans="1:14" x14ac:dyDescent="0.2">
      <c r="A467" s="135" t="s">
        <v>157</v>
      </c>
      <c r="B467" t="s">
        <v>996</v>
      </c>
      <c r="C467" t="s">
        <v>212</v>
      </c>
      <c r="D467">
        <v>971.58355534426619</v>
      </c>
      <c r="E467" s="137">
        <v>44497.679456018515</v>
      </c>
      <c r="F467" t="b">
        <v>1</v>
      </c>
      <c r="G467" s="135" t="s">
        <v>1577</v>
      </c>
      <c r="H467" s="135" t="s">
        <v>1894</v>
      </c>
      <c r="I467" s="135" t="s">
        <v>1895</v>
      </c>
      <c r="J467">
        <v>0</v>
      </c>
      <c r="K467" s="135" t="s">
        <v>214</v>
      </c>
      <c r="L467" t="b">
        <v>1</v>
      </c>
      <c r="M467" t="b">
        <v>0</v>
      </c>
      <c r="N467" t="b">
        <v>0</v>
      </c>
    </row>
    <row r="468" spans="1:14" x14ac:dyDescent="0.2">
      <c r="A468" s="135" t="s">
        <v>157</v>
      </c>
      <c r="B468" t="s">
        <v>1437</v>
      </c>
      <c r="C468" t="s">
        <v>652</v>
      </c>
      <c r="D468">
        <v>816.718169736047</v>
      </c>
      <c r="E468" s="137">
        <v>44497.679467592592</v>
      </c>
      <c r="F468" t="b">
        <v>1</v>
      </c>
      <c r="G468" s="135" t="s">
        <v>223</v>
      </c>
      <c r="H468" s="135" t="s">
        <v>1892</v>
      </c>
      <c r="I468" s="135" t="s">
        <v>1893</v>
      </c>
      <c r="J468">
        <v>0</v>
      </c>
      <c r="K468" s="135" t="s">
        <v>213</v>
      </c>
      <c r="L468" t="b">
        <v>1</v>
      </c>
      <c r="M468" t="b">
        <v>0</v>
      </c>
      <c r="N468" t="b">
        <v>0</v>
      </c>
    </row>
    <row r="469" spans="1:14" x14ac:dyDescent="0.2">
      <c r="A469" s="135" t="s">
        <v>157</v>
      </c>
      <c r="B469" t="s">
        <v>1024</v>
      </c>
      <c r="C469" t="s">
        <v>212</v>
      </c>
      <c r="D469">
        <v>835.41045416342843</v>
      </c>
      <c r="E469" s="137">
        <v>44497.679467592592</v>
      </c>
      <c r="F469" t="b">
        <v>1</v>
      </c>
      <c r="G469" s="135" t="s">
        <v>1753</v>
      </c>
      <c r="H469" s="135" t="s">
        <v>1894</v>
      </c>
      <c r="I469" s="135" t="s">
        <v>1895</v>
      </c>
      <c r="J469">
        <v>0</v>
      </c>
      <c r="K469" s="135" t="s">
        <v>214</v>
      </c>
      <c r="L469" t="b">
        <v>1</v>
      </c>
      <c r="M469" t="b">
        <v>0</v>
      </c>
      <c r="N469" t="b">
        <v>0</v>
      </c>
    </row>
    <row r="470" spans="1:14" x14ac:dyDescent="0.2">
      <c r="A470" s="135" t="s">
        <v>157</v>
      </c>
      <c r="B470" t="s">
        <v>985</v>
      </c>
      <c r="C470" t="s">
        <v>652</v>
      </c>
      <c r="D470">
        <v>697.06</v>
      </c>
      <c r="E470" s="137">
        <v>44497.679479166669</v>
      </c>
      <c r="F470" t="b">
        <v>1</v>
      </c>
      <c r="G470" s="135" t="s">
        <v>515</v>
      </c>
      <c r="H470" s="135" t="s">
        <v>1892</v>
      </c>
      <c r="I470" s="135" t="s">
        <v>1893</v>
      </c>
      <c r="J470">
        <v>0</v>
      </c>
      <c r="K470" s="135" t="s">
        <v>213</v>
      </c>
      <c r="L470" t="b">
        <v>1</v>
      </c>
      <c r="M470" t="b">
        <v>0</v>
      </c>
      <c r="N470" t="b">
        <v>0</v>
      </c>
    </row>
    <row r="471" spans="1:14" x14ac:dyDescent="0.2">
      <c r="A471" s="135" t="s">
        <v>157</v>
      </c>
      <c r="B471" t="s">
        <v>1057</v>
      </c>
      <c r="C471" t="s">
        <v>212</v>
      </c>
      <c r="D471">
        <v>724.28500000000008</v>
      </c>
      <c r="E471" s="137">
        <v>44497.679479166669</v>
      </c>
      <c r="F471" t="b">
        <v>1</v>
      </c>
      <c r="G471" s="135" t="s">
        <v>1754</v>
      </c>
      <c r="H471" s="135" t="s">
        <v>1894</v>
      </c>
      <c r="I471" s="135" t="s">
        <v>1895</v>
      </c>
      <c r="J471">
        <v>0</v>
      </c>
      <c r="K471" s="135" t="s">
        <v>214</v>
      </c>
      <c r="L471" t="b">
        <v>1</v>
      </c>
      <c r="M471" t="b">
        <v>0</v>
      </c>
      <c r="N471" t="b">
        <v>0</v>
      </c>
    </row>
    <row r="472" spans="1:14" x14ac:dyDescent="0.2">
      <c r="A472" s="135" t="s">
        <v>157</v>
      </c>
      <c r="B472" t="s">
        <v>1404</v>
      </c>
      <c r="C472" t="s">
        <v>652</v>
      </c>
      <c r="D472">
        <v>816.718169736047</v>
      </c>
      <c r="E472" s="137">
        <v>44497.679479166669</v>
      </c>
      <c r="F472" t="b">
        <v>1</v>
      </c>
      <c r="G472" s="135" t="s">
        <v>223</v>
      </c>
      <c r="H472" s="135" t="s">
        <v>1892</v>
      </c>
      <c r="I472" s="135" t="s">
        <v>1893</v>
      </c>
      <c r="J472">
        <v>0</v>
      </c>
      <c r="K472" s="135" t="s">
        <v>213</v>
      </c>
      <c r="L472" t="b">
        <v>1</v>
      </c>
      <c r="M472" t="b">
        <v>0</v>
      </c>
      <c r="N472" t="b">
        <v>0</v>
      </c>
    </row>
    <row r="473" spans="1:14" x14ac:dyDescent="0.2">
      <c r="A473" s="135" t="s">
        <v>157</v>
      </c>
      <c r="B473" t="s">
        <v>1163</v>
      </c>
      <c r="C473" t="s">
        <v>212</v>
      </c>
      <c r="D473">
        <v>835.41045416342843</v>
      </c>
      <c r="E473" s="137">
        <v>44497.679479166669</v>
      </c>
      <c r="F473" t="b">
        <v>1</v>
      </c>
      <c r="G473" s="135" t="s">
        <v>1753</v>
      </c>
      <c r="H473" s="135" t="s">
        <v>1894</v>
      </c>
      <c r="I473" s="135" t="s">
        <v>1895</v>
      </c>
      <c r="J473">
        <v>0</v>
      </c>
      <c r="K473" s="135" t="s">
        <v>214</v>
      </c>
      <c r="L473" t="b">
        <v>1</v>
      </c>
      <c r="M473" t="b">
        <v>0</v>
      </c>
      <c r="N473" t="b">
        <v>0</v>
      </c>
    </row>
    <row r="474" spans="1:14" x14ac:dyDescent="0.2">
      <c r="A474" s="135" t="s">
        <v>157</v>
      </c>
      <c r="B474" t="s">
        <v>1318</v>
      </c>
      <c r="C474" t="s">
        <v>652</v>
      </c>
      <c r="D474">
        <v>63.412138710010602</v>
      </c>
      <c r="E474" s="137">
        <v>44497.679490740738</v>
      </c>
      <c r="F474" t="b">
        <v>1</v>
      </c>
      <c r="G474" s="135" t="s">
        <v>516</v>
      </c>
      <c r="H474" s="135" t="s">
        <v>1892</v>
      </c>
      <c r="I474" s="135" t="s">
        <v>1893</v>
      </c>
      <c r="J474">
        <v>0</v>
      </c>
      <c r="K474" s="135" t="s">
        <v>213</v>
      </c>
      <c r="L474" t="b">
        <v>1</v>
      </c>
      <c r="M474" t="b">
        <v>0</v>
      </c>
      <c r="N474" t="b">
        <v>0</v>
      </c>
    </row>
    <row r="475" spans="1:14" x14ac:dyDescent="0.2">
      <c r="A475" s="135" t="s">
        <v>157</v>
      </c>
      <c r="B475" t="s">
        <v>1399</v>
      </c>
      <c r="C475" t="s">
        <v>212</v>
      </c>
      <c r="D475">
        <v>60.220454163428329</v>
      </c>
      <c r="E475" s="137">
        <v>44497.679490740738</v>
      </c>
      <c r="F475" t="b">
        <v>1</v>
      </c>
      <c r="G475" s="135" t="s">
        <v>1755</v>
      </c>
      <c r="H475" s="135" t="s">
        <v>1894</v>
      </c>
      <c r="I475" s="135" t="s">
        <v>1895</v>
      </c>
      <c r="J475">
        <v>0</v>
      </c>
      <c r="K475" s="135" t="s">
        <v>214</v>
      </c>
      <c r="L475" t="b">
        <v>1</v>
      </c>
      <c r="M475" t="b">
        <v>0</v>
      </c>
      <c r="N475" t="b">
        <v>0</v>
      </c>
    </row>
    <row r="476" spans="1:14" x14ac:dyDescent="0.2">
      <c r="A476" s="135" t="s">
        <v>157</v>
      </c>
      <c r="B476" t="s">
        <v>1180</v>
      </c>
      <c r="C476" t="s">
        <v>652</v>
      </c>
      <c r="D476">
        <v>56.246031026036498</v>
      </c>
      <c r="E476" s="137">
        <v>44497.679502314815</v>
      </c>
      <c r="F476" t="b">
        <v>1</v>
      </c>
      <c r="G476" s="135" t="s">
        <v>224</v>
      </c>
      <c r="H476" s="135" t="s">
        <v>1892</v>
      </c>
      <c r="I476" s="135" t="s">
        <v>1893</v>
      </c>
      <c r="J476">
        <v>0</v>
      </c>
      <c r="K476" s="135" t="s">
        <v>213</v>
      </c>
      <c r="L476" t="b">
        <v>1</v>
      </c>
      <c r="M476" t="b">
        <v>0</v>
      </c>
      <c r="N476" t="b">
        <v>0</v>
      </c>
    </row>
    <row r="477" spans="1:14" x14ac:dyDescent="0.2">
      <c r="A477" s="135" t="s">
        <v>157</v>
      </c>
      <c r="B477" t="s">
        <v>1321</v>
      </c>
      <c r="C477" t="s">
        <v>212</v>
      </c>
      <c r="D477">
        <v>50.905000000000001</v>
      </c>
      <c r="E477" s="137">
        <v>44497.679513888892</v>
      </c>
      <c r="F477" t="b">
        <v>1</v>
      </c>
      <c r="G477" s="135" t="s">
        <v>1756</v>
      </c>
      <c r="H477" s="135" t="s">
        <v>1894</v>
      </c>
      <c r="I477" s="135" t="s">
        <v>1895</v>
      </c>
      <c r="J477">
        <v>0</v>
      </c>
      <c r="K477" s="135" t="s">
        <v>214</v>
      </c>
      <c r="L477" t="b">
        <v>1</v>
      </c>
      <c r="M477" t="b">
        <v>0</v>
      </c>
      <c r="N477" t="b">
        <v>0</v>
      </c>
    </row>
    <row r="478" spans="1:14" x14ac:dyDescent="0.2">
      <c r="A478" s="135" t="s">
        <v>157</v>
      </c>
      <c r="B478" t="s">
        <v>1269</v>
      </c>
      <c r="C478" t="s">
        <v>652</v>
      </c>
      <c r="D478">
        <v>697.06</v>
      </c>
      <c r="E478" s="137">
        <v>44497.679513888892</v>
      </c>
      <c r="F478" t="b">
        <v>1</v>
      </c>
      <c r="G478" s="135" t="s">
        <v>515</v>
      </c>
      <c r="H478" s="135" t="s">
        <v>1892</v>
      </c>
      <c r="I478" s="135" t="s">
        <v>1893</v>
      </c>
      <c r="J478">
        <v>0</v>
      </c>
      <c r="K478" s="135" t="s">
        <v>213</v>
      </c>
      <c r="L478" t="b">
        <v>1</v>
      </c>
      <c r="M478" t="b">
        <v>0</v>
      </c>
      <c r="N478" t="b">
        <v>0</v>
      </c>
    </row>
    <row r="479" spans="1:14" x14ac:dyDescent="0.2">
      <c r="A479" s="135" t="s">
        <v>157</v>
      </c>
      <c r="B479" t="s">
        <v>1416</v>
      </c>
      <c r="C479" t="s">
        <v>212</v>
      </c>
      <c r="D479">
        <v>724.28500000000008</v>
      </c>
      <c r="E479" s="137">
        <v>44497.679513888892</v>
      </c>
      <c r="F479" t="b">
        <v>1</v>
      </c>
      <c r="G479" s="135" t="s">
        <v>1754</v>
      </c>
      <c r="H479" s="135" t="s">
        <v>1894</v>
      </c>
      <c r="I479" s="135" t="s">
        <v>1895</v>
      </c>
      <c r="J479">
        <v>0</v>
      </c>
      <c r="K479" s="135" t="s">
        <v>214</v>
      </c>
      <c r="L479" t="b">
        <v>1</v>
      </c>
      <c r="M479" t="b">
        <v>0</v>
      </c>
      <c r="N479" t="b">
        <v>0</v>
      </c>
    </row>
    <row r="480" spans="1:14" x14ac:dyDescent="0.2">
      <c r="A480" s="135" t="s">
        <v>157</v>
      </c>
      <c r="B480" t="s">
        <v>912</v>
      </c>
      <c r="C480" t="s">
        <v>652</v>
      </c>
      <c r="D480">
        <v>203.94</v>
      </c>
      <c r="E480" s="137">
        <v>44497.679513888892</v>
      </c>
      <c r="F480" t="b">
        <v>1</v>
      </c>
      <c r="G480" s="135" t="s">
        <v>1757</v>
      </c>
      <c r="H480" s="135" t="s">
        <v>1892</v>
      </c>
      <c r="I480" s="135" t="s">
        <v>1893</v>
      </c>
      <c r="J480">
        <v>0</v>
      </c>
      <c r="K480" s="135" t="s">
        <v>213</v>
      </c>
      <c r="L480" t="b">
        <v>1</v>
      </c>
      <c r="M480" t="b">
        <v>0</v>
      </c>
      <c r="N480" t="b">
        <v>0</v>
      </c>
    </row>
    <row r="481" spans="1:14" x14ac:dyDescent="0.2">
      <c r="A481" s="135" t="s">
        <v>157</v>
      </c>
      <c r="B481" t="s">
        <v>1230</v>
      </c>
      <c r="C481" t="s">
        <v>212</v>
      </c>
      <c r="D481">
        <v>203.76</v>
      </c>
      <c r="E481" s="137">
        <v>44497.679525462961</v>
      </c>
      <c r="F481" t="b">
        <v>1</v>
      </c>
      <c r="G481" s="135" t="s">
        <v>1758</v>
      </c>
      <c r="H481" s="135" t="s">
        <v>1894</v>
      </c>
      <c r="I481" s="135" t="s">
        <v>1895</v>
      </c>
      <c r="J481">
        <v>0</v>
      </c>
      <c r="K481" s="135" t="s">
        <v>214</v>
      </c>
      <c r="L481" t="b">
        <v>1</v>
      </c>
      <c r="M481" t="b">
        <v>0</v>
      </c>
      <c r="N481" t="b">
        <v>0</v>
      </c>
    </row>
    <row r="482" spans="1:14" x14ac:dyDescent="0.2">
      <c r="A482" s="135" t="s">
        <v>157</v>
      </c>
      <c r="B482" t="s">
        <v>1241</v>
      </c>
      <c r="C482" t="s">
        <v>652</v>
      </c>
      <c r="D482">
        <v>79.97</v>
      </c>
      <c r="E482" s="137">
        <v>44497.679537037038</v>
      </c>
      <c r="F482" t="b">
        <v>1</v>
      </c>
      <c r="G482" s="135" t="s">
        <v>1759</v>
      </c>
      <c r="H482" s="135" t="s">
        <v>1892</v>
      </c>
      <c r="I482" s="135" t="s">
        <v>1893</v>
      </c>
      <c r="J482">
        <v>0</v>
      </c>
      <c r="K482" s="135" t="s">
        <v>213</v>
      </c>
      <c r="L482" t="b">
        <v>1</v>
      </c>
      <c r="M482" t="b">
        <v>0</v>
      </c>
      <c r="N482" t="b">
        <v>0</v>
      </c>
    </row>
    <row r="483" spans="1:14" x14ac:dyDescent="0.2">
      <c r="A483" s="135" t="s">
        <v>157</v>
      </c>
      <c r="B483" t="s">
        <v>974</v>
      </c>
      <c r="C483" t="s">
        <v>212</v>
      </c>
      <c r="D483">
        <v>84.6</v>
      </c>
      <c r="E483" s="137">
        <v>44497.679537037038</v>
      </c>
      <c r="F483" t="b">
        <v>1</v>
      </c>
      <c r="G483" s="135" t="s">
        <v>1760</v>
      </c>
      <c r="H483" s="135" t="s">
        <v>1894</v>
      </c>
      <c r="I483" s="135" t="s">
        <v>1895</v>
      </c>
      <c r="J483">
        <v>0</v>
      </c>
      <c r="K483" s="135" t="s">
        <v>214</v>
      </c>
      <c r="L483" t="b">
        <v>1</v>
      </c>
      <c r="M483" t="b">
        <v>0</v>
      </c>
      <c r="N483" t="b">
        <v>0</v>
      </c>
    </row>
    <row r="484" spans="1:14" x14ac:dyDescent="0.2">
      <c r="A484" s="135" t="s">
        <v>157</v>
      </c>
      <c r="B484" t="s">
        <v>717</v>
      </c>
      <c r="C484" t="s">
        <v>652</v>
      </c>
      <c r="D484">
        <v>61.21</v>
      </c>
      <c r="E484" s="137">
        <v>44497.679548611108</v>
      </c>
      <c r="F484" t="b">
        <v>1</v>
      </c>
      <c r="G484" s="135" t="s">
        <v>1761</v>
      </c>
      <c r="H484" s="135" t="s">
        <v>1892</v>
      </c>
      <c r="I484" s="135" t="s">
        <v>1893</v>
      </c>
      <c r="J484">
        <v>0</v>
      </c>
      <c r="K484" s="135" t="s">
        <v>213</v>
      </c>
      <c r="L484" t="b">
        <v>1</v>
      </c>
      <c r="M484" t="b">
        <v>0</v>
      </c>
      <c r="N484" t="b">
        <v>0</v>
      </c>
    </row>
    <row r="485" spans="1:14" x14ac:dyDescent="0.2">
      <c r="A485" s="135" t="s">
        <v>157</v>
      </c>
      <c r="B485" t="s">
        <v>1290</v>
      </c>
      <c r="C485" t="s">
        <v>212</v>
      </c>
      <c r="D485">
        <v>68.012500000000003</v>
      </c>
      <c r="E485" s="137">
        <v>44497.679548611108</v>
      </c>
      <c r="F485" t="b">
        <v>1</v>
      </c>
      <c r="G485" s="135" t="s">
        <v>1762</v>
      </c>
      <c r="H485" s="135" t="s">
        <v>1894</v>
      </c>
      <c r="I485" s="135" t="s">
        <v>1895</v>
      </c>
      <c r="J485">
        <v>0</v>
      </c>
      <c r="K485" s="135" t="s">
        <v>214</v>
      </c>
      <c r="L485" t="b">
        <v>1</v>
      </c>
      <c r="M485" t="b">
        <v>0</v>
      </c>
      <c r="N485" t="b">
        <v>0</v>
      </c>
    </row>
    <row r="486" spans="1:14" x14ac:dyDescent="0.2">
      <c r="A486" s="135" t="s">
        <v>157</v>
      </c>
      <c r="B486" t="s">
        <v>718</v>
      </c>
      <c r="C486" t="s">
        <v>652</v>
      </c>
      <c r="D486">
        <v>219.89</v>
      </c>
      <c r="E486" s="137">
        <v>44497.679560185185</v>
      </c>
      <c r="F486" t="b">
        <v>1</v>
      </c>
      <c r="G486" s="135" t="s">
        <v>1763</v>
      </c>
      <c r="H486" s="135" t="s">
        <v>1892</v>
      </c>
      <c r="I486" s="135" t="s">
        <v>1893</v>
      </c>
      <c r="J486">
        <v>0</v>
      </c>
      <c r="K486" s="135" t="s">
        <v>213</v>
      </c>
      <c r="L486" t="b">
        <v>1</v>
      </c>
      <c r="M486" t="b">
        <v>0</v>
      </c>
      <c r="N486" t="b">
        <v>0</v>
      </c>
    </row>
    <row r="487" spans="1:14" x14ac:dyDescent="0.2">
      <c r="A487" s="135" t="s">
        <v>157</v>
      </c>
      <c r="B487" t="s">
        <v>993</v>
      </c>
      <c r="C487" t="s">
        <v>212</v>
      </c>
      <c r="D487">
        <v>222.6275</v>
      </c>
      <c r="E487" s="137">
        <v>44497.679571759261</v>
      </c>
      <c r="F487" t="b">
        <v>1</v>
      </c>
      <c r="G487" s="135" t="s">
        <v>1764</v>
      </c>
      <c r="H487" s="135" t="s">
        <v>1894</v>
      </c>
      <c r="I487" s="135" t="s">
        <v>1895</v>
      </c>
      <c r="J487">
        <v>0</v>
      </c>
      <c r="K487" s="135" t="s">
        <v>214</v>
      </c>
      <c r="L487" t="b">
        <v>1</v>
      </c>
      <c r="M487" t="b">
        <v>0</v>
      </c>
      <c r="N487" t="b">
        <v>0</v>
      </c>
    </row>
    <row r="488" spans="1:14" x14ac:dyDescent="0.2">
      <c r="A488" s="135" t="s">
        <v>157</v>
      </c>
      <c r="B488" t="s">
        <v>991</v>
      </c>
      <c r="C488" t="s">
        <v>652</v>
      </c>
      <c r="D488">
        <v>69.92</v>
      </c>
      <c r="E488" s="137">
        <v>44497.679571759261</v>
      </c>
      <c r="F488" t="b">
        <v>1</v>
      </c>
      <c r="G488" s="135" t="s">
        <v>1765</v>
      </c>
      <c r="H488" s="135" t="s">
        <v>1892</v>
      </c>
      <c r="I488" s="135" t="s">
        <v>1893</v>
      </c>
      <c r="J488">
        <v>0</v>
      </c>
      <c r="K488" s="135" t="s">
        <v>213</v>
      </c>
      <c r="L488" t="b">
        <v>1</v>
      </c>
      <c r="M488" t="b">
        <v>0</v>
      </c>
      <c r="N488" t="b">
        <v>0</v>
      </c>
    </row>
    <row r="489" spans="1:14" x14ac:dyDescent="0.2">
      <c r="A489" s="135" t="s">
        <v>157</v>
      </c>
      <c r="B489" t="s">
        <v>1221</v>
      </c>
      <c r="C489" t="s">
        <v>212</v>
      </c>
      <c r="D489">
        <v>72.454999999999998</v>
      </c>
      <c r="E489" s="137">
        <v>44497.679583333331</v>
      </c>
      <c r="F489" t="b">
        <v>1</v>
      </c>
      <c r="G489" s="135" t="s">
        <v>1766</v>
      </c>
      <c r="H489" s="135" t="s">
        <v>1894</v>
      </c>
      <c r="I489" s="135" t="s">
        <v>1895</v>
      </c>
      <c r="J489">
        <v>0</v>
      </c>
      <c r="K489" s="135" t="s">
        <v>214</v>
      </c>
      <c r="L489" t="b">
        <v>1</v>
      </c>
      <c r="M489" t="b">
        <v>0</v>
      </c>
      <c r="N489" t="b">
        <v>0</v>
      </c>
    </row>
    <row r="490" spans="1:14" x14ac:dyDescent="0.2">
      <c r="A490" s="135" t="s">
        <v>157</v>
      </c>
      <c r="B490" t="s">
        <v>913</v>
      </c>
      <c r="C490" t="s">
        <v>652</v>
      </c>
      <c r="D490">
        <v>62.13</v>
      </c>
      <c r="E490" s="137">
        <v>44497.679594907408</v>
      </c>
      <c r="F490" t="b">
        <v>1</v>
      </c>
      <c r="G490" s="135" t="s">
        <v>1767</v>
      </c>
      <c r="H490" s="135" t="s">
        <v>1892</v>
      </c>
      <c r="I490" s="135" t="s">
        <v>1893</v>
      </c>
      <c r="J490">
        <v>0</v>
      </c>
      <c r="K490" s="135" t="s">
        <v>213</v>
      </c>
      <c r="L490" t="b">
        <v>1</v>
      </c>
      <c r="M490" t="b">
        <v>0</v>
      </c>
      <c r="N490" t="b">
        <v>0</v>
      </c>
    </row>
    <row r="491" spans="1:14" x14ac:dyDescent="0.2">
      <c r="A491" s="135" t="s">
        <v>157</v>
      </c>
      <c r="B491" t="s">
        <v>1134</v>
      </c>
      <c r="C491" t="s">
        <v>212</v>
      </c>
      <c r="D491">
        <v>72.83</v>
      </c>
      <c r="E491" s="137">
        <v>44497.679606481484</v>
      </c>
      <c r="F491" t="b">
        <v>1</v>
      </c>
      <c r="G491" s="135" t="s">
        <v>1768</v>
      </c>
      <c r="H491" s="135" t="s">
        <v>1894</v>
      </c>
      <c r="I491" s="135" t="s">
        <v>1895</v>
      </c>
      <c r="J491">
        <v>0</v>
      </c>
      <c r="K491" s="135" t="s">
        <v>214</v>
      </c>
      <c r="L491" t="b">
        <v>1</v>
      </c>
      <c r="M491" t="b">
        <v>0</v>
      </c>
      <c r="N491" t="b">
        <v>0</v>
      </c>
    </row>
    <row r="492" spans="1:14" x14ac:dyDescent="0.2">
      <c r="A492" s="135" t="s">
        <v>157</v>
      </c>
      <c r="B492" t="s">
        <v>1381</v>
      </c>
      <c r="C492" t="s">
        <v>652</v>
      </c>
      <c r="D492">
        <v>769.48645975521595</v>
      </c>
      <c r="E492" s="137">
        <v>44497.679606481484</v>
      </c>
      <c r="F492" t="b">
        <v>1</v>
      </c>
      <c r="G492" s="135" t="s">
        <v>226</v>
      </c>
      <c r="H492" s="135" t="s">
        <v>1892</v>
      </c>
      <c r="I492" s="135" t="s">
        <v>1893</v>
      </c>
      <c r="J492">
        <v>0</v>
      </c>
      <c r="K492" s="135" t="s">
        <v>213</v>
      </c>
      <c r="L492" t="b">
        <v>1</v>
      </c>
      <c r="M492" t="b">
        <v>0</v>
      </c>
      <c r="N492" t="b">
        <v>0</v>
      </c>
    </row>
    <row r="493" spans="1:14" x14ac:dyDescent="0.2">
      <c r="A493" s="135" t="s">
        <v>157</v>
      </c>
      <c r="B493" t="s">
        <v>1035</v>
      </c>
      <c r="C493" t="s">
        <v>212</v>
      </c>
      <c r="D493">
        <v>771.84784517625303</v>
      </c>
      <c r="E493" s="137">
        <v>44497.679606481484</v>
      </c>
      <c r="F493" t="b">
        <v>1</v>
      </c>
      <c r="G493" s="135" t="s">
        <v>1743</v>
      </c>
      <c r="H493" s="135" t="s">
        <v>1894</v>
      </c>
      <c r="I493" s="135" t="s">
        <v>1895</v>
      </c>
      <c r="J493">
        <v>0</v>
      </c>
      <c r="K493" s="135" t="s">
        <v>214</v>
      </c>
      <c r="L493" t="b">
        <v>1</v>
      </c>
      <c r="M493" t="b">
        <v>0</v>
      </c>
      <c r="N493" t="b">
        <v>0</v>
      </c>
    </row>
    <row r="494" spans="1:14" x14ac:dyDescent="0.2">
      <c r="A494" s="135" t="s">
        <v>157</v>
      </c>
      <c r="B494" t="s">
        <v>1446</v>
      </c>
      <c r="C494" t="s">
        <v>652</v>
      </c>
      <c r="D494">
        <v>52.373951363671303</v>
      </c>
      <c r="E494" s="137">
        <v>44497.679606481484</v>
      </c>
      <c r="F494" t="b">
        <v>1</v>
      </c>
      <c r="G494" s="135" t="s">
        <v>227</v>
      </c>
      <c r="H494" s="135" t="s">
        <v>1892</v>
      </c>
      <c r="I494" s="135" t="s">
        <v>1893</v>
      </c>
      <c r="J494">
        <v>0</v>
      </c>
      <c r="K494" s="135" t="s">
        <v>213</v>
      </c>
      <c r="L494" t="b">
        <v>1</v>
      </c>
      <c r="M494" t="b">
        <v>0</v>
      </c>
      <c r="N494" t="b">
        <v>0</v>
      </c>
    </row>
    <row r="495" spans="1:14" x14ac:dyDescent="0.2">
      <c r="A495" s="135" t="s">
        <v>157</v>
      </c>
      <c r="B495" t="s">
        <v>1064</v>
      </c>
      <c r="C495" t="s">
        <v>212</v>
      </c>
      <c r="D495">
        <v>49.737845176253103</v>
      </c>
      <c r="E495" s="137">
        <v>44497.679618055554</v>
      </c>
      <c r="F495" t="b">
        <v>1</v>
      </c>
      <c r="G495" s="135" t="s">
        <v>1769</v>
      </c>
      <c r="H495" s="135" t="s">
        <v>1894</v>
      </c>
      <c r="I495" s="135" t="s">
        <v>1895</v>
      </c>
      <c r="J495">
        <v>0</v>
      </c>
      <c r="K495" s="135" t="s">
        <v>214</v>
      </c>
      <c r="L495" t="b">
        <v>1</v>
      </c>
      <c r="M495" t="b">
        <v>0</v>
      </c>
      <c r="N495" t="b">
        <v>0</v>
      </c>
    </row>
    <row r="496" spans="1:14" x14ac:dyDescent="0.2">
      <c r="A496" s="135" t="s">
        <v>157</v>
      </c>
      <c r="B496" t="s">
        <v>1063</v>
      </c>
      <c r="C496" t="s">
        <v>652</v>
      </c>
      <c r="D496">
        <v>44.452508391544903</v>
      </c>
      <c r="E496" s="137">
        <v>44497.679629629631</v>
      </c>
      <c r="F496" t="b">
        <v>1</v>
      </c>
      <c r="G496" s="135" t="s">
        <v>517</v>
      </c>
      <c r="H496" s="135" t="s">
        <v>1892</v>
      </c>
      <c r="I496" s="135" t="s">
        <v>1893</v>
      </c>
      <c r="J496">
        <v>0</v>
      </c>
      <c r="K496" s="135" t="s">
        <v>213</v>
      </c>
      <c r="L496" t="b">
        <v>1</v>
      </c>
      <c r="M496" t="b">
        <v>0</v>
      </c>
      <c r="N496" t="b">
        <v>0</v>
      </c>
    </row>
    <row r="497" spans="1:14" x14ac:dyDescent="0.2">
      <c r="A497" s="135" t="s">
        <v>157</v>
      </c>
      <c r="B497" t="s">
        <v>1171</v>
      </c>
      <c r="C497" t="s">
        <v>212</v>
      </c>
      <c r="D497">
        <v>46.41</v>
      </c>
      <c r="E497" s="137">
        <v>44497.6796412037</v>
      </c>
      <c r="F497" t="b">
        <v>1</v>
      </c>
      <c r="G497" s="135" t="s">
        <v>1770</v>
      </c>
      <c r="H497" s="135" t="s">
        <v>1894</v>
      </c>
      <c r="I497" s="135" t="s">
        <v>1895</v>
      </c>
      <c r="J497">
        <v>0</v>
      </c>
      <c r="K497" s="135" t="s">
        <v>214</v>
      </c>
      <c r="L497" t="b">
        <v>1</v>
      </c>
      <c r="M497" t="b">
        <v>0</v>
      </c>
      <c r="N497" t="b">
        <v>0</v>
      </c>
    </row>
    <row r="498" spans="1:14" x14ac:dyDescent="0.2">
      <c r="A498" s="135" t="s">
        <v>157</v>
      </c>
      <c r="B498" t="s">
        <v>1280</v>
      </c>
      <c r="C498" t="s">
        <v>652</v>
      </c>
      <c r="D498">
        <v>672.66</v>
      </c>
      <c r="E498" s="137">
        <v>44497.6796412037</v>
      </c>
      <c r="F498" t="b">
        <v>1</v>
      </c>
      <c r="G498" s="135" t="s">
        <v>513</v>
      </c>
      <c r="H498" s="135" t="s">
        <v>1892</v>
      </c>
      <c r="I498" s="135" t="s">
        <v>1893</v>
      </c>
      <c r="J498">
        <v>0</v>
      </c>
      <c r="K498" s="135" t="s">
        <v>213</v>
      </c>
      <c r="L498" t="b">
        <v>1</v>
      </c>
      <c r="M498" t="b">
        <v>0</v>
      </c>
      <c r="N498" t="b">
        <v>0</v>
      </c>
    </row>
    <row r="499" spans="1:14" x14ac:dyDescent="0.2">
      <c r="A499" s="135" t="s">
        <v>157</v>
      </c>
      <c r="B499" t="s">
        <v>1354</v>
      </c>
      <c r="C499" t="s">
        <v>212</v>
      </c>
      <c r="D499">
        <v>675.7</v>
      </c>
      <c r="E499" s="137">
        <v>44497.6796412037</v>
      </c>
      <c r="F499" t="b">
        <v>1</v>
      </c>
      <c r="G499" s="135" t="s">
        <v>1744</v>
      </c>
      <c r="H499" s="135" t="s">
        <v>1894</v>
      </c>
      <c r="I499" s="135" t="s">
        <v>1895</v>
      </c>
      <c r="J499">
        <v>0</v>
      </c>
      <c r="K499" s="135" t="s">
        <v>214</v>
      </c>
      <c r="L499" t="b">
        <v>1</v>
      </c>
      <c r="M499" t="b">
        <v>0</v>
      </c>
      <c r="N499" t="b">
        <v>0</v>
      </c>
    </row>
    <row r="500" spans="1:14" x14ac:dyDescent="0.2">
      <c r="A500" s="135" t="s">
        <v>157</v>
      </c>
      <c r="B500" t="s">
        <v>914</v>
      </c>
      <c r="C500" t="s">
        <v>652</v>
      </c>
      <c r="D500">
        <v>114.87</v>
      </c>
      <c r="E500" s="137">
        <v>44497.6796412037</v>
      </c>
      <c r="F500" t="b">
        <v>1</v>
      </c>
      <c r="G500" s="135" t="s">
        <v>1771</v>
      </c>
      <c r="H500" s="135" t="s">
        <v>1892</v>
      </c>
      <c r="I500" s="135" t="s">
        <v>1893</v>
      </c>
      <c r="J500">
        <v>0</v>
      </c>
      <c r="K500" s="135" t="s">
        <v>213</v>
      </c>
      <c r="L500" t="b">
        <v>1</v>
      </c>
      <c r="M500" t="b">
        <v>0</v>
      </c>
      <c r="N500" t="b">
        <v>0</v>
      </c>
    </row>
    <row r="501" spans="1:14" x14ac:dyDescent="0.2">
      <c r="A501" s="135" t="s">
        <v>157</v>
      </c>
      <c r="B501" t="s">
        <v>1436</v>
      </c>
      <c r="C501" t="s">
        <v>212</v>
      </c>
      <c r="D501">
        <v>114.8875</v>
      </c>
      <c r="E501" s="137">
        <v>44497.679652777777</v>
      </c>
      <c r="F501" t="b">
        <v>1</v>
      </c>
      <c r="G501" s="135" t="s">
        <v>1772</v>
      </c>
      <c r="H501" s="135" t="s">
        <v>1894</v>
      </c>
      <c r="I501" s="135" t="s">
        <v>1895</v>
      </c>
      <c r="J501">
        <v>0</v>
      </c>
      <c r="K501" s="135" t="s">
        <v>214</v>
      </c>
      <c r="L501" t="b">
        <v>1</v>
      </c>
      <c r="M501" t="b">
        <v>0</v>
      </c>
      <c r="N501" t="b">
        <v>0</v>
      </c>
    </row>
    <row r="502" spans="1:14" x14ac:dyDescent="0.2">
      <c r="A502" s="135" t="s">
        <v>157</v>
      </c>
      <c r="B502" t="s">
        <v>1455</v>
      </c>
      <c r="C502" t="s">
        <v>652</v>
      </c>
      <c r="D502">
        <v>101.56</v>
      </c>
      <c r="E502" s="137">
        <v>44497.679664351854</v>
      </c>
      <c r="F502" t="b">
        <v>1</v>
      </c>
      <c r="G502" s="135" t="s">
        <v>1773</v>
      </c>
      <c r="H502" s="135" t="s">
        <v>1892</v>
      </c>
      <c r="I502" s="135" t="s">
        <v>1893</v>
      </c>
      <c r="J502">
        <v>0</v>
      </c>
      <c r="K502" s="135" t="s">
        <v>213</v>
      </c>
      <c r="L502" t="b">
        <v>1</v>
      </c>
      <c r="M502" t="b">
        <v>0</v>
      </c>
      <c r="N502" t="b">
        <v>0</v>
      </c>
    </row>
    <row r="503" spans="1:14" x14ac:dyDescent="0.2">
      <c r="A503" s="135" t="s">
        <v>157</v>
      </c>
      <c r="B503" t="s">
        <v>1409</v>
      </c>
      <c r="C503" t="s">
        <v>212</v>
      </c>
      <c r="D503">
        <v>90.94</v>
      </c>
      <c r="E503" s="137">
        <v>44497.679675925923</v>
      </c>
      <c r="F503" t="b">
        <v>1</v>
      </c>
      <c r="G503" s="135" t="s">
        <v>1774</v>
      </c>
      <c r="H503" s="135" t="s">
        <v>1894</v>
      </c>
      <c r="I503" s="135" t="s">
        <v>1895</v>
      </c>
      <c r="J503">
        <v>0</v>
      </c>
      <c r="K503" s="135" t="s">
        <v>214</v>
      </c>
      <c r="L503" t="b">
        <v>1</v>
      </c>
      <c r="M503" t="b">
        <v>0</v>
      </c>
      <c r="N503" t="b">
        <v>0</v>
      </c>
    </row>
    <row r="504" spans="1:14" x14ac:dyDescent="0.2">
      <c r="A504" s="135" t="s">
        <v>157</v>
      </c>
      <c r="B504" t="s">
        <v>636</v>
      </c>
      <c r="C504" t="s">
        <v>652</v>
      </c>
      <c r="D504">
        <v>100.02</v>
      </c>
      <c r="E504" s="137">
        <v>44497.679675925923</v>
      </c>
      <c r="F504" t="b">
        <v>1</v>
      </c>
      <c r="G504" s="135" t="s">
        <v>1775</v>
      </c>
      <c r="H504" s="135" t="s">
        <v>1892</v>
      </c>
      <c r="I504" s="135" t="s">
        <v>1893</v>
      </c>
      <c r="J504">
        <v>0</v>
      </c>
      <c r="K504" s="135" t="s">
        <v>213</v>
      </c>
      <c r="L504" t="b">
        <v>1</v>
      </c>
      <c r="M504" t="b">
        <v>0</v>
      </c>
      <c r="N504" t="b">
        <v>0</v>
      </c>
    </row>
    <row r="505" spans="1:14" x14ac:dyDescent="0.2">
      <c r="A505" s="135" t="s">
        <v>157</v>
      </c>
      <c r="B505" t="s">
        <v>1099</v>
      </c>
      <c r="C505" t="s">
        <v>212</v>
      </c>
      <c r="D505">
        <v>102.1225</v>
      </c>
      <c r="E505" s="137">
        <v>44497.6796875</v>
      </c>
      <c r="F505" t="b">
        <v>1</v>
      </c>
      <c r="G505" s="135" t="s">
        <v>1776</v>
      </c>
      <c r="H505" s="135" t="s">
        <v>1894</v>
      </c>
      <c r="I505" s="135" t="s">
        <v>1895</v>
      </c>
      <c r="J505">
        <v>0</v>
      </c>
      <c r="K505" s="135" t="s">
        <v>214</v>
      </c>
      <c r="L505" t="b">
        <v>1</v>
      </c>
      <c r="M505" t="b">
        <v>0</v>
      </c>
      <c r="N505" t="b">
        <v>0</v>
      </c>
    </row>
    <row r="506" spans="1:14" x14ac:dyDescent="0.2">
      <c r="A506" s="135" t="s">
        <v>157</v>
      </c>
      <c r="B506" t="s">
        <v>915</v>
      </c>
      <c r="C506" t="s">
        <v>652</v>
      </c>
      <c r="D506">
        <v>213.92</v>
      </c>
      <c r="E506" s="137">
        <v>44497.6796875</v>
      </c>
      <c r="F506" t="b">
        <v>1</v>
      </c>
      <c r="G506" s="135" t="s">
        <v>1777</v>
      </c>
      <c r="H506" s="135" t="s">
        <v>1892</v>
      </c>
      <c r="I506" s="135" t="s">
        <v>1893</v>
      </c>
      <c r="J506">
        <v>0</v>
      </c>
      <c r="K506" s="135" t="s">
        <v>213</v>
      </c>
      <c r="L506" t="b">
        <v>1</v>
      </c>
      <c r="M506" t="b">
        <v>0</v>
      </c>
      <c r="N506" t="b">
        <v>0</v>
      </c>
    </row>
    <row r="507" spans="1:14" x14ac:dyDescent="0.2">
      <c r="A507" s="135" t="s">
        <v>157</v>
      </c>
      <c r="B507" t="s">
        <v>1383</v>
      </c>
      <c r="C507" t="s">
        <v>212</v>
      </c>
      <c r="D507">
        <v>218.97750000000002</v>
      </c>
      <c r="E507" s="137">
        <v>44497.6796875</v>
      </c>
      <c r="F507" t="b">
        <v>1</v>
      </c>
      <c r="G507" s="135" t="s">
        <v>1778</v>
      </c>
      <c r="H507" s="135" t="s">
        <v>1894</v>
      </c>
      <c r="I507" s="135" t="s">
        <v>1895</v>
      </c>
      <c r="J507">
        <v>0</v>
      </c>
      <c r="K507" s="135" t="s">
        <v>214</v>
      </c>
      <c r="L507" t="b">
        <v>1</v>
      </c>
      <c r="M507" t="b">
        <v>0</v>
      </c>
      <c r="N507" t="b">
        <v>0</v>
      </c>
    </row>
    <row r="508" spans="1:14" x14ac:dyDescent="0.2">
      <c r="A508" s="135" t="s">
        <v>157</v>
      </c>
      <c r="B508" t="s">
        <v>1119</v>
      </c>
      <c r="C508" t="s">
        <v>652</v>
      </c>
      <c r="D508">
        <v>68.2</v>
      </c>
      <c r="E508" s="137">
        <v>44497.679699074077</v>
      </c>
      <c r="F508" t="b">
        <v>1</v>
      </c>
      <c r="G508" s="135" t="s">
        <v>1779</v>
      </c>
      <c r="H508" s="135" t="s">
        <v>1892</v>
      </c>
      <c r="I508" s="135" t="s">
        <v>1893</v>
      </c>
      <c r="J508">
        <v>0</v>
      </c>
      <c r="K508" s="135" t="s">
        <v>213</v>
      </c>
      <c r="L508" t="b">
        <v>1</v>
      </c>
      <c r="M508" t="b">
        <v>0</v>
      </c>
      <c r="N508" t="b">
        <v>0</v>
      </c>
    </row>
    <row r="509" spans="1:14" x14ac:dyDescent="0.2">
      <c r="A509" s="135" t="s">
        <v>157</v>
      </c>
      <c r="B509" t="s">
        <v>1260</v>
      </c>
      <c r="C509" t="s">
        <v>212</v>
      </c>
      <c r="D509">
        <v>69.405000000000001</v>
      </c>
      <c r="E509" s="137">
        <v>44497.679699074077</v>
      </c>
      <c r="F509" t="b">
        <v>1</v>
      </c>
      <c r="G509" s="135" t="s">
        <v>1780</v>
      </c>
      <c r="H509" s="135" t="s">
        <v>1894</v>
      </c>
      <c r="I509" s="135" t="s">
        <v>1895</v>
      </c>
      <c r="J509">
        <v>0</v>
      </c>
      <c r="K509" s="135" t="s">
        <v>214</v>
      </c>
      <c r="L509" t="b">
        <v>1</v>
      </c>
      <c r="M509" t="b">
        <v>0</v>
      </c>
      <c r="N509" t="b">
        <v>0</v>
      </c>
    </row>
    <row r="510" spans="1:14" x14ac:dyDescent="0.2">
      <c r="A510" s="135" t="s">
        <v>157</v>
      </c>
      <c r="B510" t="s">
        <v>916</v>
      </c>
      <c r="C510" t="s">
        <v>652</v>
      </c>
      <c r="D510">
        <v>74.09</v>
      </c>
      <c r="E510" s="137">
        <v>44497.679710648146</v>
      </c>
      <c r="F510" t="b">
        <v>1</v>
      </c>
      <c r="G510" s="135" t="s">
        <v>1781</v>
      </c>
      <c r="H510" s="135" t="s">
        <v>1892</v>
      </c>
      <c r="I510" s="135" t="s">
        <v>1893</v>
      </c>
      <c r="J510">
        <v>0</v>
      </c>
      <c r="K510" s="135" t="s">
        <v>213</v>
      </c>
      <c r="L510" t="b">
        <v>1</v>
      </c>
      <c r="M510" t="b">
        <v>0</v>
      </c>
      <c r="N510" t="b">
        <v>0</v>
      </c>
    </row>
    <row r="511" spans="1:14" x14ac:dyDescent="0.2">
      <c r="A511" s="135" t="s">
        <v>157</v>
      </c>
      <c r="B511" t="s">
        <v>1346</v>
      </c>
      <c r="C511" t="s">
        <v>212</v>
      </c>
      <c r="D511">
        <v>79.367499999999993</v>
      </c>
      <c r="E511" s="137">
        <v>44497.679710648146</v>
      </c>
      <c r="F511" t="b">
        <v>1</v>
      </c>
      <c r="G511" s="135" t="s">
        <v>1782</v>
      </c>
      <c r="H511" s="135" t="s">
        <v>1894</v>
      </c>
      <c r="I511" s="135" t="s">
        <v>1895</v>
      </c>
      <c r="J511">
        <v>0</v>
      </c>
      <c r="K511" s="135" t="s">
        <v>214</v>
      </c>
      <c r="L511" t="b">
        <v>1</v>
      </c>
      <c r="M511" t="b">
        <v>0</v>
      </c>
      <c r="N511" t="b">
        <v>0</v>
      </c>
    </row>
    <row r="512" spans="1:14" x14ac:dyDescent="0.2">
      <c r="A512" s="135" t="s">
        <v>157</v>
      </c>
      <c r="B512" t="s">
        <v>1002</v>
      </c>
      <c r="C512" t="s">
        <v>652</v>
      </c>
      <c r="D512">
        <v>611.84352463306004</v>
      </c>
      <c r="E512" s="137">
        <v>44497.679710648146</v>
      </c>
      <c r="F512" t="b">
        <v>1</v>
      </c>
      <c r="G512" s="135" t="s">
        <v>228</v>
      </c>
      <c r="H512" s="135" t="s">
        <v>1892</v>
      </c>
      <c r="I512" s="135" t="s">
        <v>1893</v>
      </c>
      <c r="J512">
        <v>0</v>
      </c>
      <c r="K512" s="135" t="s">
        <v>213</v>
      </c>
      <c r="L512" t="b">
        <v>1</v>
      </c>
      <c r="M512" t="b">
        <v>0</v>
      </c>
      <c r="N512" t="b">
        <v>0</v>
      </c>
    </row>
    <row r="513" spans="1:14" x14ac:dyDescent="0.2">
      <c r="A513" s="135" t="s">
        <v>157</v>
      </c>
      <c r="B513" t="s">
        <v>1153</v>
      </c>
      <c r="C513" t="s">
        <v>212</v>
      </c>
      <c r="D513">
        <v>683.81503363270576</v>
      </c>
      <c r="E513" s="137">
        <v>44497.679710648146</v>
      </c>
      <c r="F513" t="b">
        <v>1</v>
      </c>
      <c r="G513" s="135" t="s">
        <v>1701</v>
      </c>
      <c r="H513" s="135" t="s">
        <v>1894</v>
      </c>
      <c r="I513" s="135" t="s">
        <v>1895</v>
      </c>
      <c r="J513">
        <v>0</v>
      </c>
      <c r="K513" s="135" t="s">
        <v>214</v>
      </c>
      <c r="L513" t="b">
        <v>1</v>
      </c>
      <c r="M513" t="b">
        <v>0</v>
      </c>
      <c r="N513" t="b">
        <v>0</v>
      </c>
    </row>
    <row r="514" spans="1:14" x14ac:dyDescent="0.2">
      <c r="A514" s="135" t="s">
        <v>157</v>
      </c>
      <c r="B514" t="s">
        <v>1160</v>
      </c>
      <c r="C514" t="s">
        <v>652</v>
      </c>
      <c r="D514">
        <v>62.982598387935802</v>
      </c>
      <c r="E514" s="137">
        <v>44497.679722222223</v>
      </c>
      <c r="F514" t="b">
        <v>1</v>
      </c>
      <c r="G514" s="135" t="s">
        <v>229</v>
      </c>
      <c r="H514" s="135" t="s">
        <v>1892</v>
      </c>
      <c r="I514" s="135" t="s">
        <v>1893</v>
      </c>
      <c r="J514">
        <v>0</v>
      </c>
      <c r="K514" s="135" t="s">
        <v>213</v>
      </c>
      <c r="L514" t="b">
        <v>1</v>
      </c>
      <c r="M514" t="b">
        <v>0</v>
      </c>
      <c r="N514" t="b">
        <v>0</v>
      </c>
    </row>
    <row r="515" spans="1:14" x14ac:dyDescent="0.2">
      <c r="A515" s="135" t="s">
        <v>157</v>
      </c>
      <c r="B515" t="s">
        <v>973</v>
      </c>
      <c r="C515" t="s">
        <v>212</v>
      </c>
      <c r="D515">
        <v>59.812533632705652</v>
      </c>
      <c r="E515" s="137">
        <v>44497.679722222223</v>
      </c>
      <c r="F515" t="b">
        <v>1</v>
      </c>
      <c r="G515" s="135" t="s">
        <v>1783</v>
      </c>
      <c r="H515" s="135" t="s">
        <v>1894</v>
      </c>
      <c r="I515" s="135" t="s">
        <v>1895</v>
      </c>
      <c r="J515">
        <v>0</v>
      </c>
      <c r="K515" s="135" t="s">
        <v>214</v>
      </c>
      <c r="L515" t="b">
        <v>1</v>
      </c>
      <c r="M515" t="b">
        <v>0</v>
      </c>
      <c r="N515" t="b">
        <v>0</v>
      </c>
    </row>
    <row r="516" spans="1:14" x14ac:dyDescent="0.2">
      <c r="A516" s="135" t="s">
        <v>157</v>
      </c>
      <c r="B516" t="s">
        <v>1265</v>
      </c>
      <c r="C516" t="s">
        <v>652</v>
      </c>
      <c r="D516">
        <v>41.730926245123797</v>
      </c>
      <c r="E516" s="137">
        <v>44497.6797337963</v>
      </c>
      <c r="F516" t="b">
        <v>1</v>
      </c>
      <c r="G516" s="135" t="s">
        <v>518</v>
      </c>
      <c r="H516" s="135" t="s">
        <v>1892</v>
      </c>
      <c r="I516" s="135" t="s">
        <v>1893</v>
      </c>
      <c r="J516">
        <v>0</v>
      </c>
      <c r="K516" s="135" t="s">
        <v>213</v>
      </c>
      <c r="L516" t="b">
        <v>1</v>
      </c>
      <c r="M516" t="b">
        <v>0</v>
      </c>
      <c r="N516" t="b">
        <v>0</v>
      </c>
    </row>
    <row r="517" spans="1:14" x14ac:dyDescent="0.2">
      <c r="A517" s="135" t="s">
        <v>157</v>
      </c>
      <c r="B517" t="s">
        <v>1029</v>
      </c>
      <c r="C517" t="s">
        <v>212</v>
      </c>
      <c r="D517">
        <v>46.395000000000003</v>
      </c>
      <c r="E517" s="137">
        <v>44497.6797337963</v>
      </c>
      <c r="F517" t="b">
        <v>1</v>
      </c>
      <c r="G517" s="135" t="s">
        <v>1784</v>
      </c>
      <c r="H517" s="135" t="s">
        <v>1894</v>
      </c>
      <c r="I517" s="135" t="s">
        <v>1895</v>
      </c>
      <c r="J517">
        <v>0</v>
      </c>
      <c r="K517" s="135" t="s">
        <v>214</v>
      </c>
      <c r="L517" t="b">
        <v>1</v>
      </c>
      <c r="M517" t="b">
        <v>0</v>
      </c>
      <c r="N517" t="b">
        <v>0</v>
      </c>
    </row>
    <row r="518" spans="1:14" x14ac:dyDescent="0.2">
      <c r="A518" s="135" t="s">
        <v>157</v>
      </c>
      <c r="B518" t="s">
        <v>1278</v>
      </c>
      <c r="C518" t="s">
        <v>652</v>
      </c>
      <c r="D518">
        <v>507.13</v>
      </c>
      <c r="E518" s="137">
        <v>44497.6797337963</v>
      </c>
      <c r="F518" t="b">
        <v>1</v>
      </c>
      <c r="G518" s="135" t="s">
        <v>230</v>
      </c>
      <c r="H518" s="135" t="s">
        <v>1892</v>
      </c>
      <c r="I518" s="135" t="s">
        <v>1893</v>
      </c>
      <c r="J518">
        <v>0</v>
      </c>
      <c r="K518" s="135" t="s">
        <v>213</v>
      </c>
      <c r="L518" t="b">
        <v>1</v>
      </c>
      <c r="M518" t="b">
        <v>0</v>
      </c>
      <c r="N518" t="b">
        <v>0</v>
      </c>
    </row>
    <row r="519" spans="1:14" x14ac:dyDescent="0.2">
      <c r="A519" s="135" t="s">
        <v>157</v>
      </c>
      <c r="B519" t="s">
        <v>1353</v>
      </c>
      <c r="C519" t="s">
        <v>212</v>
      </c>
      <c r="D519">
        <v>577.60750000000007</v>
      </c>
      <c r="E519" s="137">
        <v>44497.6797337963</v>
      </c>
      <c r="F519" t="b">
        <v>1</v>
      </c>
      <c r="G519" s="135" t="s">
        <v>1702</v>
      </c>
      <c r="H519" s="135" t="s">
        <v>1894</v>
      </c>
      <c r="I519" s="135" t="s">
        <v>1895</v>
      </c>
      <c r="J519">
        <v>0</v>
      </c>
      <c r="K519" s="135" t="s">
        <v>214</v>
      </c>
      <c r="L519" t="b">
        <v>1</v>
      </c>
      <c r="M519" t="b">
        <v>0</v>
      </c>
      <c r="N519" t="b">
        <v>0</v>
      </c>
    </row>
    <row r="520" spans="1:14" x14ac:dyDescent="0.2">
      <c r="A520" s="135" t="s">
        <v>157</v>
      </c>
      <c r="B520" t="s">
        <v>637</v>
      </c>
      <c r="C520" t="s">
        <v>652</v>
      </c>
      <c r="D520">
        <v>91.02</v>
      </c>
      <c r="E520" s="137">
        <v>44497.679745370369</v>
      </c>
      <c r="F520" t="b">
        <v>1</v>
      </c>
      <c r="G520" s="135" t="s">
        <v>1785</v>
      </c>
      <c r="H520" s="135" t="s">
        <v>1892</v>
      </c>
      <c r="I520" s="135" t="s">
        <v>1893</v>
      </c>
      <c r="J520">
        <v>0</v>
      </c>
      <c r="K520" s="135" t="s">
        <v>213</v>
      </c>
      <c r="L520" t="b">
        <v>1</v>
      </c>
      <c r="M520" t="b">
        <v>0</v>
      </c>
      <c r="N520" t="b">
        <v>0</v>
      </c>
    </row>
    <row r="521" spans="1:14" x14ac:dyDescent="0.2">
      <c r="A521" s="135" t="s">
        <v>157</v>
      </c>
      <c r="B521" t="s">
        <v>1267</v>
      </c>
      <c r="C521" t="s">
        <v>212</v>
      </c>
      <c r="D521">
        <v>133.5925</v>
      </c>
      <c r="E521" s="137">
        <v>44497.679745370369</v>
      </c>
      <c r="F521" t="b">
        <v>1</v>
      </c>
      <c r="G521" s="135" t="s">
        <v>1786</v>
      </c>
      <c r="H521" s="135" t="s">
        <v>1894</v>
      </c>
      <c r="I521" s="135" t="s">
        <v>1895</v>
      </c>
      <c r="J521">
        <v>0</v>
      </c>
      <c r="K521" s="135" t="s">
        <v>214</v>
      </c>
      <c r="L521" t="b">
        <v>1</v>
      </c>
      <c r="M521" t="b">
        <v>0</v>
      </c>
      <c r="N521" t="b">
        <v>0</v>
      </c>
    </row>
    <row r="522" spans="1:14" x14ac:dyDescent="0.2">
      <c r="A522" s="135" t="s">
        <v>157</v>
      </c>
      <c r="B522" t="s">
        <v>1227</v>
      </c>
      <c r="C522" t="s">
        <v>652</v>
      </c>
      <c r="D522">
        <v>67.510000000000005</v>
      </c>
      <c r="E522" s="137">
        <v>44497.679756944446</v>
      </c>
      <c r="F522" t="b">
        <v>1</v>
      </c>
      <c r="G522" s="135" t="s">
        <v>1787</v>
      </c>
      <c r="H522" s="135" t="s">
        <v>1892</v>
      </c>
      <c r="I522" s="135" t="s">
        <v>1893</v>
      </c>
      <c r="J522">
        <v>0</v>
      </c>
      <c r="K522" s="135" t="s">
        <v>213</v>
      </c>
      <c r="L522" t="b">
        <v>1</v>
      </c>
      <c r="M522" t="b">
        <v>0</v>
      </c>
      <c r="N522" t="b">
        <v>0</v>
      </c>
    </row>
    <row r="523" spans="1:14" x14ac:dyDescent="0.2">
      <c r="A523" s="135" t="s">
        <v>157</v>
      </c>
      <c r="B523" t="s">
        <v>1054</v>
      </c>
      <c r="C523" t="s">
        <v>212</v>
      </c>
      <c r="D523">
        <v>70.467500000000001</v>
      </c>
      <c r="E523" s="137">
        <v>44497.679756944446</v>
      </c>
      <c r="F523" t="b">
        <v>1</v>
      </c>
      <c r="G523" s="135" t="s">
        <v>1788</v>
      </c>
      <c r="H523" s="135" t="s">
        <v>1894</v>
      </c>
      <c r="I523" s="135" t="s">
        <v>1895</v>
      </c>
      <c r="J523">
        <v>0</v>
      </c>
      <c r="K523" s="135" t="s">
        <v>214</v>
      </c>
      <c r="L523" t="b">
        <v>1</v>
      </c>
      <c r="M523" t="b">
        <v>0</v>
      </c>
      <c r="N523" t="b">
        <v>0</v>
      </c>
    </row>
    <row r="524" spans="1:14" x14ac:dyDescent="0.2">
      <c r="A524" s="135" t="s">
        <v>157</v>
      </c>
      <c r="B524" t="s">
        <v>387</v>
      </c>
      <c r="C524" t="s">
        <v>652</v>
      </c>
      <c r="D524">
        <v>122.06</v>
      </c>
      <c r="E524" s="137">
        <v>44497.679756944446</v>
      </c>
      <c r="F524" t="b">
        <v>1</v>
      </c>
      <c r="G524" s="135" t="s">
        <v>1789</v>
      </c>
      <c r="H524" s="135" t="s">
        <v>1892</v>
      </c>
      <c r="I524" s="135" t="s">
        <v>1893</v>
      </c>
      <c r="J524">
        <v>0</v>
      </c>
      <c r="K524" s="135" t="s">
        <v>213</v>
      </c>
      <c r="L524" t="b">
        <v>1</v>
      </c>
      <c r="M524" t="b">
        <v>0</v>
      </c>
      <c r="N524" t="b">
        <v>0</v>
      </c>
    </row>
    <row r="525" spans="1:14" x14ac:dyDescent="0.2">
      <c r="A525" s="135" t="s">
        <v>157</v>
      </c>
      <c r="B525" t="s">
        <v>1458</v>
      </c>
      <c r="C525" t="s">
        <v>212</v>
      </c>
      <c r="D525">
        <v>110.765</v>
      </c>
      <c r="E525" s="137">
        <v>44497.679768518516</v>
      </c>
      <c r="F525" t="b">
        <v>1</v>
      </c>
      <c r="G525" s="135" t="s">
        <v>1790</v>
      </c>
      <c r="H525" s="135" t="s">
        <v>1894</v>
      </c>
      <c r="I525" s="135" t="s">
        <v>1895</v>
      </c>
      <c r="J525">
        <v>0</v>
      </c>
      <c r="K525" s="135" t="s">
        <v>214</v>
      </c>
      <c r="L525" t="b">
        <v>1</v>
      </c>
      <c r="M525" t="b">
        <v>0</v>
      </c>
      <c r="N525" t="b">
        <v>0</v>
      </c>
    </row>
    <row r="526" spans="1:14" x14ac:dyDescent="0.2">
      <c r="A526" s="135" t="s">
        <v>157</v>
      </c>
      <c r="B526" t="s">
        <v>649</v>
      </c>
      <c r="C526" t="s">
        <v>652</v>
      </c>
      <c r="D526">
        <v>123.14</v>
      </c>
      <c r="E526" s="137">
        <v>44497.679768518516</v>
      </c>
      <c r="F526" t="b">
        <v>1</v>
      </c>
      <c r="G526" s="135" t="s">
        <v>1791</v>
      </c>
      <c r="H526" s="135" t="s">
        <v>1892</v>
      </c>
      <c r="I526" s="135" t="s">
        <v>1893</v>
      </c>
      <c r="J526">
        <v>0</v>
      </c>
      <c r="K526" s="135" t="s">
        <v>213</v>
      </c>
      <c r="L526" t="b">
        <v>1</v>
      </c>
      <c r="M526" t="b">
        <v>0</v>
      </c>
      <c r="N526" t="b">
        <v>0</v>
      </c>
    </row>
    <row r="527" spans="1:14" x14ac:dyDescent="0.2">
      <c r="A527" s="135" t="s">
        <v>157</v>
      </c>
      <c r="B527" t="s">
        <v>982</v>
      </c>
      <c r="C527" t="s">
        <v>212</v>
      </c>
      <c r="D527">
        <v>136.23250000000002</v>
      </c>
      <c r="E527" s="137">
        <v>44497.679780092592</v>
      </c>
      <c r="F527" t="b">
        <v>1</v>
      </c>
      <c r="G527" s="135" t="s">
        <v>1792</v>
      </c>
      <c r="H527" s="135" t="s">
        <v>1894</v>
      </c>
      <c r="I527" s="135" t="s">
        <v>1895</v>
      </c>
      <c r="J527">
        <v>0</v>
      </c>
      <c r="K527" s="135" t="s">
        <v>214</v>
      </c>
      <c r="L527" t="b">
        <v>1</v>
      </c>
      <c r="M527" t="b">
        <v>0</v>
      </c>
      <c r="N527" t="b">
        <v>0</v>
      </c>
    </row>
    <row r="528" spans="1:14" x14ac:dyDescent="0.2">
      <c r="A528" s="135" t="s">
        <v>157</v>
      </c>
      <c r="B528" t="s">
        <v>979</v>
      </c>
      <c r="C528" t="s">
        <v>652</v>
      </c>
      <c r="D528">
        <v>59.19</v>
      </c>
      <c r="E528" s="137">
        <v>44497.679780092592</v>
      </c>
      <c r="F528" t="b">
        <v>1</v>
      </c>
      <c r="G528" s="135" t="s">
        <v>1793</v>
      </c>
      <c r="H528" s="135" t="s">
        <v>1892</v>
      </c>
      <c r="I528" s="135" t="s">
        <v>1893</v>
      </c>
      <c r="J528">
        <v>0</v>
      </c>
      <c r="K528" s="135" t="s">
        <v>213</v>
      </c>
      <c r="L528" t="b">
        <v>1</v>
      </c>
      <c r="M528" t="b">
        <v>0</v>
      </c>
      <c r="N528" t="b">
        <v>0</v>
      </c>
    </row>
    <row r="529" spans="1:14" x14ac:dyDescent="0.2">
      <c r="A529" s="135" t="s">
        <v>157</v>
      </c>
      <c r="B529" t="s">
        <v>1111</v>
      </c>
      <c r="C529" t="s">
        <v>212</v>
      </c>
      <c r="D529">
        <v>60.1325</v>
      </c>
      <c r="E529" s="137">
        <v>44497.679791666669</v>
      </c>
      <c r="F529" t="b">
        <v>1</v>
      </c>
      <c r="G529" s="135" t="s">
        <v>1794</v>
      </c>
      <c r="H529" s="135" t="s">
        <v>1894</v>
      </c>
      <c r="I529" s="135" t="s">
        <v>1895</v>
      </c>
      <c r="J529">
        <v>0</v>
      </c>
      <c r="K529" s="135" t="s">
        <v>214</v>
      </c>
      <c r="L529" t="b">
        <v>1</v>
      </c>
      <c r="M529" t="b">
        <v>0</v>
      </c>
      <c r="N529" t="b">
        <v>0</v>
      </c>
    </row>
    <row r="530" spans="1:14" x14ac:dyDescent="0.2">
      <c r="A530" s="135" t="s">
        <v>157</v>
      </c>
      <c r="B530" t="s">
        <v>388</v>
      </c>
      <c r="C530" t="s">
        <v>652</v>
      </c>
      <c r="D530">
        <v>44.21</v>
      </c>
      <c r="E530" s="137">
        <v>44497.679803240739</v>
      </c>
      <c r="F530" t="b">
        <v>1</v>
      </c>
      <c r="G530" s="135" t="s">
        <v>1795</v>
      </c>
      <c r="H530" s="135" t="s">
        <v>1892</v>
      </c>
      <c r="I530" s="135" t="s">
        <v>1893</v>
      </c>
      <c r="J530">
        <v>0</v>
      </c>
      <c r="K530" s="135" t="s">
        <v>213</v>
      </c>
      <c r="L530" t="b">
        <v>1</v>
      </c>
      <c r="M530" t="b">
        <v>0</v>
      </c>
      <c r="N530" t="b">
        <v>0</v>
      </c>
    </row>
    <row r="531" spans="1:14" x14ac:dyDescent="0.2">
      <c r="A531" s="135" t="s">
        <v>157</v>
      </c>
      <c r="B531" t="s">
        <v>1330</v>
      </c>
      <c r="C531" t="s">
        <v>212</v>
      </c>
      <c r="D531">
        <v>66.41749999999999</v>
      </c>
      <c r="E531" s="137">
        <v>44497.679814814815</v>
      </c>
      <c r="F531" t="b">
        <v>1</v>
      </c>
      <c r="G531" s="135" t="s">
        <v>1796</v>
      </c>
      <c r="H531" s="135" t="s">
        <v>1894</v>
      </c>
      <c r="I531" s="135" t="s">
        <v>1895</v>
      </c>
      <c r="J531">
        <v>0</v>
      </c>
      <c r="K531" s="135" t="s">
        <v>214</v>
      </c>
      <c r="L531" t="b">
        <v>1</v>
      </c>
      <c r="M531" t="b">
        <v>0</v>
      </c>
      <c r="N531" t="b">
        <v>0</v>
      </c>
    </row>
    <row r="532" spans="1:14" x14ac:dyDescent="0.2">
      <c r="A532" s="135" t="s">
        <v>157</v>
      </c>
      <c r="B532" t="s">
        <v>1273</v>
      </c>
      <c r="C532" t="s">
        <v>652</v>
      </c>
      <c r="D532">
        <v>1577.6811453611899</v>
      </c>
      <c r="E532" s="137">
        <v>44497.679814814815</v>
      </c>
      <c r="F532" t="b">
        <v>1</v>
      </c>
      <c r="G532" s="135" t="s">
        <v>405</v>
      </c>
      <c r="H532" s="135" t="s">
        <v>1892</v>
      </c>
      <c r="I532" s="135" t="s">
        <v>1893</v>
      </c>
      <c r="J532">
        <v>0</v>
      </c>
      <c r="K532" s="135" t="s">
        <v>213</v>
      </c>
      <c r="L532" t="b">
        <v>1</v>
      </c>
      <c r="M532" t="b">
        <v>0</v>
      </c>
      <c r="N532" t="b">
        <v>0</v>
      </c>
    </row>
    <row r="533" spans="1:14" x14ac:dyDescent="0.2">
      <c r="A533" s="135" t="s">
        <v>157</v>
      </c>
      <c r="B533" t="s">
        <v>1417</v>
      </c>
      <c r="C533" t="s">
        <v>212</v>
      </c>
      <c r="D533">
        <v>8373.6958812285302</v>
      </c>
      <c r="E533" s="137">
        <v>44497.679826388892</v>
      </c>
      <c r="F533" t="b">
        <v>1</v>
      </c>
      <c r="G533" s="135" t="s">
        <v>1466</v>
      </c>
      <c r="H533" s="135" t="s">
        <v>1894</v>
      </c>
      <c r="I533" s="135" t="s">
        <v>1895</v>
      </c>
      <c r="J533">
        <v>0</v>
      </c>
      <c r="K533" s="135" t="s">
        <v>214</v>
      </c>
      <c r="L533" t="b">
        <v>1</v>
      </c>
      <c r="M533" t="b">
        <v>0</v>
      </c>
      <c r="N533" t="b">
        <v>0</v>
      </c>
    </row>
    <row r="534" spans="1:14" x14ac:dyDescent="0.2">
      <c r="A534" s="135" t="s">
        <v>157</v>
      </c>
      <c r="B534" t="s">
        <v>1442</v>
      </c>
      <c r="C534" t="s">
        <v>652</v>
      </c>
      <c r="D534">
        <v>85.637818107275365</v>
      </c>
      <c r="E534" s="137">
        <v>44497.679826388892</v>
      </c>
      <c r="F534" t="b">
        <v>1</v>
      </c>
      <c r="G534" s="135" t="s">
        <v>406</v>
      </c>
      <c r="H534" s="135" t="s">
        <v>1892</v>
      </c>
      <c r="I534" s="135" t="s">
        <v>1893</v>
      </c>
      <c r="J534">
        <v>0</v>
      </c>
      <c r="K534" s="135" t="s">
        <v>213</v>
      </c>
      <c r="L534" t="b">
        <v>1</v>
      </c>
      <c r="M534" t="b">
        <v>0</v>
      </c>
      <c r="N534" t="b">
        <v>0</v>
      </c>
    </row>
    <row r="535" spans="1:14" x14ac:dyDescent="0.2">
      <c r="A535" s="135" t="s">
        <v>157</v>
      </c>
      <c r="B535" t="s">
        <v>1022</v>
      </c>
      <c r="C535" t="s">
        <v>652</v>
      </c>
      <c r="D535">
        <v>363.83210451575701</v>
      </c>
      <c r="E535" s="137">
        <v>44497.679826388892</v>
      </c>
      <c r="F535" t="b">
        <v>1</v>
      </c>
      <c r="G535" s="135" t="s">
        <v>537</v>
      </c>
      <c r="H535" s="135" t="s">
        <v>1892</v>
      </c>
      <c r="I535" s="135" t="s">
        <v>1893</v>
      </c>
      <c r="J535">
        <v>0</v>
      </c>
      <c r="K535" s="135" t="s">
        <v>213</v>
      </c>
      <c r="L535" t="b">
        <v>1</v>
      </c>
      <c r="M535" t="b">
        <v>0</v>
      </c>
      <c r="N535" t="b">
        <v>0</v>
      </c>
    </row>
    <row r="536" spans="1:14" x14ac:dyDescent="0.2">
      <c r="A536" s="135" t="s">
        <v>157</v>
      </c>
      <c r="B536" t="s">
        <v>1135</v>
      </c>
      <c r="C536" t="s">
        <v>212</v>
      </c>
      <c r="D536">
        <v>1729.038688622938</v>
      </c>
      <c r="E536" s="137">
        <v>44497.679837962962</v>
      </c>
      <c r="F536" t="b">
        <v>1</v>
      </c>
      <c r="G536" s="135" t="s">
        <v>1797</v>
      </c>
      <c r="H536" s="135" t="s">
        <v>1894</v>
      </c>
      <c r="I536" s="135" t="s">
        <v>1895</v>
      </c>
      <c r="J536">
        <v>0</v>
      </c>
      <c r="K536" s="135" t="s">
        <v>214</v>
      </c>
      <c r="L536" t="b">
        <v>1</v>
      </c>
      <c r="M536" t="b">
        <v>0</v>
      </c>
      <c r="N536" t="b">
        <v>0</v>
      </c>
    </row>
    <row r="537" spans="1:14" x14ac:dyDescent="0.2">
      <c r="A537" s="135" t="s">
        <v>157</v>
      </c>
      <c r="B537" t="s">
        <v>1072</v>
      </c>
      <c r="C537" t="s">
        <v>652</v>
      </c>
      <c r="D537">
        <v>74.215041523252438</v>
      </c>
      <c r="E537" s="137">
        <v>44497.679837962962</v>
      </c>
      <c r="F537" t="b">
        <v>1</v>
      </c>
      <c r="G537" s="135" t="s">
        <v>519</v>
      </c>
      <c r="H537" s="135" t="s">
        <v>1892</v>
      </c>
      <c r="I537" s="135" t="s">
        <v>1893</v>
      </c>
      <c r="J537">
        <v>0</v>
      </c>
      <c r="K537" s="135" t="s">
        <v>213</v>
      </c>
      <c r="L537" t="b">
        <v>1</v>
      </c>
      <c r="M537" t="b">
        <v>0</v>
      </c>
      <c r="N537" t="b">
        <v>0</v>
      </c>
    </row>
    <row r="538" spans="1:14" x14ac:dyDescent="0.2">
      <c r="A538" s="135" t="s">
        <v>157</v>
      </c>
      <c r="B538" t="s">
        <v>1168</v>
      </c>
      <c r="C538" t="s">
        <v>652</v>
      </c>
      <c r="D538">
        <v>27.430850509007399</v>
      </c>
      <c r="E538" s="137">
        <v>44497.679837962962</v>
      </c>
      <c r="F538" t="b">
        <v>1</v>
      </c>
      <c r="G538" s="135" t="s">
        <v>520</v>
      </c>
      <c r="H538" s="135" t="s">
        <v>1892</v>
      </c>
      <c r="I538" s="135" t="s">
        <v>1893</v>
      </c>
      <c r="J538">
        <v>0</v>
      </c>
      <c r="K538" s="135" t="s">
        <v>213</v>
      </c>
      <c r="L538" t="b">
        <v>1</v>
      </c>
      <c r="M538" t="b">
        <v>0</v>
      </c>
      <c r="N538" t="b">
        <v>0</v>
      </c>
    </row>
    <row r="539" spans="1:14" x14ac:dyDescent="0.2">
      <c r="A539" s="135" t="s">
        <v>157</v>
      </c>
      <c r="B539" t="s">
        <v>1310</v>
      </c>
      <c r="C539" t="s">
        <v>212</v>
      </c>
      <c r="D539">
        <v>178.61956408218998</v>
      </c>
      <c r="E539" s="137">
        <v>44497.679849537039</v>
      </c>
      <c r="F539" t="b">
        <v>1</v>
      </c>
      <c r="G539" s="135" t="s">
        <v>1798</v>
      </c>
      <c r="H539" s="135" t="s">
        <v>1894</v>
      </c>
      <c r="I539" s="135" t="s">
        <v>1895</v>
      </c>
      <c r="J539">
        <v>0</v>
      </c>
      <c r="K539" s="135" t="s">
        <v>214</v>
      </c>
      <c r="L539" t="b">
        <v>1</v>
      </c>
      <c r="M539" t="b">
        <v>0</v>
      </c>
      <c r="N539" t="b">
        <v>0</v>
      </c>
    </row>
    <row r="540" spans="1:14" x14ac:dyDescent="0.2">
      <c r="A540" s="135" t="s">
        <v>157</v>
      </c>
      <c r="B540" t="s">
        <v>1049</v>
      </c>
      <c r="C540" t="s">
        <v>652</v>
      </c>
      <c r="D540">
        <v>-80.948167442121942</v>
      </c>
      <c r="E540" s="137">
        <v>44497.679849537039</v>
      </c>
      <c r="F540" t="b">
        <v>1</v>
      </c>
      <c r="G540" s="135" t="s">
        <v>521</v>
      </c>
      <c r="H540" s="135" t="s">
        <v>1892</v>
      </c>
      <c r="I540" s="135" t="s">
        <v>1893</v>
      </c>
      <c r="J540">
        <v>0</v>
      </c>
      <c r="K540" s="135" t="s">
        <v>213</v>
      </c>
      <c r="L540" t="b">
        <v>1</v>
      </c>
      <c r="M540" t="b">
        <v>0</v>
      </c>
      <c r="N540" t="b">
        <v>0</v>
      </c>
    </row>
    <row r="541" spans="1:14" x14ac:dyDescent="0.2">
      <c r="A541" s="135" t="s">
        <v>157</v>
      </c>
      <c r="B541" t="s">
        <v>917</v>
      </c>
      <c r="C541" t="s">
        <v>652</v>
      </c>
      <c r="D541">
        <v>174.57710360086699</v>
      </c>
      <c r="E541" s="137">
        <v>44497.679849537039</v>
      </c>
      <c r="F541" t="b">
        <v>1</v>
      </c>
      <c r="G541" s="135" t="s">
        <v>522</v>
      </c>
      <c r="H541" s="135" t="s">
        <v>1892</v>
      </c>
      <c r="I541" s="135" t="s">
        <v>1893</v>
      </c>
      <c r="J541">
        <v>0</v>
      </c>
      <c r="K541" s="135" t="s">
        <v>213</v>
      </c>
      <c r="L541" t="b">
        <v>1</v>
      </c>
      <c r="M541" t="b">
        <v>0</v>
      </c>
      <c r="N541" t="b">
        <v>0</v>
      </c>
    </row>
    <row r="542" spans="1:14" x14ac:dyDescent="0.2">
      <c r="A542" s="135" t="s">
        <v>157</v>
      </c>
      <c r="B542" t="s">
        <v>1187</v>
      </c>
      <c r="C542" t="s">
        <v>212</v>
      </c>
      <c r="D542">
        <v>834.67392714211906</v>
      </c>
      <c r="E542" s="137">
        <v>44497.679861111108</v>
      </c>
      <c r="F542" t="b">
        <v>1</v>
      </c>
      <c r="G542" s="135" t="s">
        <v>1799</v>
      </c>
      <c r="H542" s="135" t="s">
        <v>1894</v>
      </c>
      <c r="I542" s="135" t="s">
        <v>1895</v>
      </c>
      <c r="J542">
        <v>0</v>
      </c>
      <c r="K542" s="135" t="s">
        <v>214</v>
      </c>
      <c r="L542" t="b">
        <v>1</v>
      </c>
      <c r="M542" t="b">
        <v>0</v>
      </c>
      <c r="N542" t="b">
        <v>0</v>
      </c>
    </row>
    <row r="543" spans="1:14" x14ac:dyDescent="0.2">
      <c r="A543" s="135" t="s">
        <v>157</v>
      </c>
      <c r="B543" t="s">
        <v>719</v>
      </c>
      <c r="C543" t="s">
        <v>652</v>
      </c>
      <c r="D543">
        <v>59.991031790582063</v>
      </c>
      <c r="E543" s="137">
        <v>44497.679861111108</v>
      </c>
      <c r="F543" t="b">
        <v>1</v>
      </c>
      <c r="G543" s="135" t="s">
        <v>523</v>
      </c>
      <c r="H543" s="135" t="s">
        <v>1892</v>
      </c>
      <c r="I543" s="135" t="s">
        <v>1893</v>
      </c>
      <c r="J543">
        <v>0</v>
      </c>
      <c r="K543" s="135" t="s">
        <v>213</v>
      </c>
      <c r="L543" t="b">
        <v>1</v>
      </c>
      <c r="M543" t="b">
        <v>0</v>
      </c>
      <c r="N543" t="b">
        <v>0</v>
      </c>
    </row>
    <row r="544" spans="1:14" x14ac:dyDescent="0.2">
      <c r="A544" s="135" t="s">
        <v>157</v>
      </c>
      <c r="B544" t="s">
        <v>1356</v>
      </c>
      <c r="C544" t="s">
        <v>652</v>
      </c>
      <c r="D544">
        <v>74.064687480096893</v>
      </c>
      <c r="E544" s="137">
        <v>44497.679861111108</v>
      </c>
      <c r="F544" t="b">
        <v>1</v>
      </c>
      <c r="G544" s="135" t="s">
        <v>524</v>
      </c>
      <c r="H544" s="135" t="s">
        <v>1892</v>
      </c>
      <c r="I544" s="135" t="s">
        <v>1893</v>
      </c>
      <c r="J544">
        <v>0</v>
      </c>
      <c r="K544" s="135" t="s">
        <v>213</v>
      </c>
      <c r="L544" t="b">
        <v>1</v>
      </c>
      <c r="M544" t="b">
        <v>0</v>
      </c>
      <c r="N544" t="b">
        <v>0</v>
      </c>
    </row>
    <row r="545" spans="1:14" x14ac:dyDescent="0.2">
      <c r="A545" s="135" t="s">
        <v>157</v>
      </c>
      <c r="B545" t="s">
        <v>1088</v>
      </c>
      <c r="C545" t="s">
        <v>212</v>
      </c>
      <c r="D545">
        <v>473.12987982461198</v>
      </c>
      <c r="E545" s="137">
        <v>44497.679872685185</v>
      </c>
      <c r="F545" t="b">
        <v>1</v>
      </c>
      <c r="G545" s="135" t="s">
        <v>1800</v>
      </c>
      <c r="H545" s="135" t="s">
        <v>1894</v>
      </c>
      <c r="I545" s="135" t="s">
        <v>1895</v>
      </c>
      <c r="J545">
        <v>0</v>
      </c>
      <c r="K545" s="135" t="s">
        <v>214</v>
      </c>
      <c r="L545" t="b">
        <v>1</v>
      </c>
      <c r="M545" t="b">
        <v>0</v>
      </c>
      <c r="N545" t="b">
        <v>0</v>
      </c>
    </row>
    <row r="546" spans="1:14" x14ac:dyDescent="0.2">
      <c r="A546" s="135" t="s">
        <v>157</v>
      </c>
      <c r="B546" t="s">
        <v>720</v>
      </c>
      <c r="C546" t="s">
        <v>652</v>
      </c>
      <c r="D546">
        <v>-6.8515762394149231</v>
      </c>
      <c r="E546" s="137">
        <v>44497.679872685185</v>
      </c>
      <c r="F546" t="b">
        <v>1</v>
      </c>
      <c r="G546" s="135" t="s">
        <v>525</v>
      </c>
      <c r="H546" s="135" t="s">
        <v>1892</v>
      </c>
      <c r="I546" s="135" t="s">
        <v>1893</v>
      </c>
      <c r="J546">
        <v>0</v>
      </c>
      <c r="K546" s="135" t="s">
        <v>213</v>
      </c>
      <c r="L546" t="b">
        <v>1</v>
      </c>
      <c r="M546" t="b">
        <v>0</v>
      </c>
      <c r="N546" t="b">
        <v>0</v>
      </c>
    </row>
    <row r="547" spans="1:14" x14ac:dyDescent="0.2">
      <c r="A547" s="135" t="s">
        <v>157</v>
      </c>
      <c r="B547" t="s">
        <v>918</v>
      </c>
      <c r="C547" t="s">
        <v>652</v>
      </c>
      <c r="D547">
        <v>697.55196645991396</v>
      </c>
      <c r="E547" s="137">
        <v>44497.679872685185</v>
      </c>
      <c r="F547" t="b">
        <v>1</v>
      </c>
      <c r="G547" s="135" t="s">
        <v>526</v>
      </c>
      <c r="H547" s="135" t="s">
        <v>1892</v>
      </c>
      <c r="I547" s="135" t="s">
        <v>1893</v>
      </c>
      <c r="J547">
        <v>0</v>
      </c>
      <c r="K547" s="135" t="s">
        <v>213</v>
      </c>
      <c r="L547" t="b">
        <v>1</v>
      </c>
      <c r="M547" t="b">
        <v>0</v>
      </c>
      <c r="N547" t="b">
        <v>0</v>
      </c>
    </row>
    <row r="548" spans="1:14" x14ac:dyDescent="0.2">
      <c r="A548" s="135" t="s">
        <v>157</v>
      </c>
      <c r="B548" t="s">
        <v>1364</v>
      </c>
      <c r="C548" t="s">
        <v>212</v>
      </c>
      <c r="D548">
        <v>3866.9551896978383</v>
      </c>
      <c r="E548" s="137">
        <v>44497.679884259262</v>
      </c>
      <c r="F548" t="b">
        <v>1</v>
      </c>
      <c r="G548" s="135" t="s">
        <v>1801</v>
      </c>
      <c r="H548" s="135" t="s">
        <v>1894</v>
      </c>
      <c r="I548" s="135" t="s">
        <v>1895</v>
      </c>
      <c r="J548">
        <v>0</v>
      </c>
      <c r="K548" s="135" t="s">
        <v>214</v>
      </c>
      <c r="L548" t="b">
        <v>1</v>
      </c>
      <c r="M548" t="b">
        <v>0</v>
      </c>
      <c r="N548" t="b">
        <v>0</v>
      </c>
    </row>
    <row r="549" spans="1:14" x14ac:dyDescent="0.2">
      <c r="A549" s="135" t="s">
        <v>157</v>
      </c>
      <c r="B549" t="s">
        <v>919</v>
      </c>
      <c r="C549" t="s">
        <v>652</v>
      </c>
      <c r="D549">
        <v>209.77420898880737</v>
      </c>
      <c r="E549" s="137">
        <v>44497.679884259262</v>
      </c>
      <c r="F549" t="b">
        <v>1</v>
      </c>
      <c r="G549" s="135" t="s">
        <v>527</v>
      </c>
      <c r="H549" s="135" t="s">
        <v>1892</v>
      </c>
      <c r="I549" s="135" t="s">
        <v>1893</v>
      </c>
      <c r="J549">
        <v>0</v>
      </c>
      <c r="K549" s="135" t="s">
        <v>213</v>
      </c>
      <c r="L549" t="b">
        <v>1</v>
      </c>
      <c r="M549" t="b">
        <v>0</v>
      </c>
      <c r="N549" t="b">
        <v>0</v>
      </c>
    </row>
    <row r="550" spans="1:14" x14ac:dyDescent="0.2">
      <c r="A550" s="135" t="s">
        <v>157</v>
      </c>
      <c r="B550" t="s">
        <v>386</v>
      </c>
      <c r="C550" t="s">
        <v>652</v>
      </c>
      <c r="D550">
        <v>27.678079105963</v>
      </c>
      <c r="E550" s="137">
        <v>44497.679895833331</v>
      </c>
      <c r="F550" t="b">
        <v>1</v>
      </c>
      <c r="G550" s="135" t="s">
        <v>528</v>
      </c>
      <c r="H550" s="135" t="s">
        <v>1892</v>
      </c>
      <c r="I550" s="135" t="s">
        <v>1893</v>
      </c>
      <c r="J550">
        <v>0</v>
      </c>
      <c r="K550" s="135" t="s">
        <v>213</v>
      </c>
      <c r="L550" t="b">
        <v>1</v>
      </c>
      <c r="M550" t="b">
        <v>0</v>
      </c>
      <c r="N550" t="b">
        <v>0</v>
      </c>
    </row>
    <row r="551" spans="1:14" x14ac:dyDescent="0.2">
      <c r="A551" s="135" t="s">
        <v>157</v>
      </c>
      <c r="B551" t="s">
        <v>1329</v>
      </c>
      <c r="C551" t="s">
        <v>212</v>
      </c>
      <c r="D551">
        <v>146.6971632667809</v>
      </c>
      <c r="E551" s="137">
        <v>44497.679907407408</v>
      </c>
      <c r="F551" t="b">
        <v>1</v>
      </c>
      <c r="G551" s="135" t="s">
        <v>1802</v>
      </c>
      <c r="H551" s="135" t="s">
        <v>1894</v>
      </c>
      <c r="I551" s="135" t="s">
        <v>1895</v>
      </c>
      <c r="J551">
        <v>0</v>
      </c>
      <c r="K551" s="135" t="s">
        <v>214</v>
      </c>
      <c r="L551" t="b">
        <v>1</v>
      </c>
      <c r="M551" t="b">
        <v>0</v>
      </c>
      <c r="N551" t="b">
        <v>0</v>
      </c>
    </row>
    <row r="552" spans="1:14" x14ac:dyDescent="0.2">
      <c r="A552" s="135" t="s">
        <v>157</v>
      </c>
      <c r="B552" t="s">
        <v>920</v>
      </c>
      <c r="C552" t="s">
        <v>652</v>
      </c>
      <c r="D552">
        <v>-24.579918415035955</v>
      </c>
      <c r="E552" s="137">
        <v>44497.679907407408</v>
      </c>
      <c r="F552" t="b">
        <v>1</v>
      </c>
      <c r="G552" s="135" t="s">
        <v>529</v>
      </c>
      <c r="H552" s="135" t="s">
        <v>1892</v>
      </c>
      <c r="I552" s="135" t="s">
        <v>1893</v>
      </c>
      <c r="J552">
        <v>0</v>
      </c>
      <c r="K552" s="135" t="s">
        <v>213</v>
      </c>
      <c r="L552" t="b">
        <v>1</v>
      </c>
      <c r="M552" t="b">
        <v>0</v>
      </c>
      <c r="N552" t="b">
        <v>0</v>
      </c>
    </row>
    <row r="553" spans="1:14" x14ac:dyDescent="0.2">
      <c r="A553" s="135" t="s">
        <v>157</v>
      </c>
      <c r="B553" t="s">
        <v>721</v>
      </c>
      <c r="C553" t="s">
        <v>652</v>
      </c>
      <c r="D553">
        <v>25.1842971529395</v>
      </c>
      <c r="E553" s="137">
        <v>44497.679907407408</v>
      </c>
      <c r="F553" t="b">
        <v>1</v>
      </c>
      <c r="G553" s="135" t="s">
        <v>530</v>
      </c>
      <c r="H553" s="135" t="s">
        <v>1892</v>
      </c>
      <c r="I553" s="135" t="s">
        <v>1893</v>
      </c>
      <c r="J553">
        <v>0</v>
      </c>
      <c r="K553" s="135" t="s">
        <v>213</v>
      </c>
      <c r="L553" t="b">
        <v>1</v>
      </c>
      <c r="M553" t="b">
        <v>0</v>
      </c>
      <c r="N553" t="b">
        <v>0</v>
      </c>
    </row>
    <row r="554" spans="1:14" x14ac:dyDescent="0.2">
      <c r="A554" s="135" t="s">
        <v>157</v>
      </c>
      <c r="B554" t="s">
        <v>1150</v>
      </c>
      <c r="C554" t="s">
        <v>212</v>
      </c>
      <c r="D554">
        <v>142.999069784516</v>
      </c>
      <c r="E554" s="137">
        <v>44497.679918981485</v>
      </c>
      <c r="F554" t="b">
        <v>1</v>
      </c>
      <c r="G554" s="135" t="s">
        <v>1803</v>
      </c>
      <c r="H554" s="135" t="s">
        <v>1894</v>
      </c>
      <c r="I554" s="135" t="s">
        <v>1895</v>
      </c>
      <c r="J554">
        <v>0</v>
      </c>
      <c r="K554" s="135" t="s">
        <v>214</v>
      </c>
      <c r="L554" t="b">
        <v>1</v>
      </c>
      <c r="M554" t="b">
        <v>0</v>
      </c>
      <c r="N554" t="b">
        <v>0</v>
      </c>
    </row>
    <row r="555" spans="1:14" x14ac:dyDescent="0.2">
      <c r="A555" s="135" t="s">
        <v>157</v>
      </c>
      <c r="B555" t="s">
        <v>921</v>
      </c>
      <c r="C555" t="s">
        <v>652</v>
      </c>
      <c r="D555">
        <v>-19.360738520946242</v>
      </c>
      <c r="E555" s="137">
        <v>44497.679918981485</v>
      </c>
      <c r="F555" t="b">
        <v>1</v>
      </c>
      <c r="G555" s="135" t="s">
        <v>1804</v>
      </c>
      <c r="H555" s="135" t="s">
        <v>1892</v>
      </c>
      <c r="I555" s="135" t="s">
        <v>1893</v>
      </c>
      <c r="J555">
        <v>0</v>
      </c>
      <c r="K555" s="135" t="s">
        <v>213</v>
      </c>
      <c r="L555" t="b">
        <v>1</v>
      </c>
      <c r="M555" t="b">
        <v>0</v>
      </c>
      <c r="N555" t="b">
        <v>0</v>
      </c>
    </row>
    <row r="556" spans="1:14" x14ac:dyDescent="0.2">
      <c r="A556" s="135" t="s">
        <v>157</v>
      </c>
      <c r="B556" t="s">
        <v>922</v>
      </c>
      <c r="C556" t="s">
        <v>652</v>
      </c>
      <c r="D556">
        <v>142.38691130385499</v>
      </c>
      <c r="E556" s="137">
        <v>44497.679930555554</v>
      </c>
      <c r="F556" t="b">
        <v>1</v>
      </c>
      <c r="G556" s="135" t="s">
        <v>531</v>
      </c>
      <c r="H556" s="135" t="s">
        <v>1892</v>
      </c>
      <c r="I556" s="135" t="s">
        <v>1893</v>
      </c>
      <c r="J556">
        <v>0</v>
      </c>
      <c r="K556" s="135" t="s">
        <v>213</v>
      </c>
      <c r="L556" t="b">
        <v>1</v>
      </c>
      <c r="M556" t="b">
        <v>0</v>
      </c>
      <c r="N556" t="b">
        <v>0</v>
      </c>
    </row>
    <row r="557" spans="1:14" x14ac:dyDescent="0.2">
      <c r="A557" s="135" t="s">
        <v>157</v>
      </c>
      <c r="B557" t="s">
        <v>1454</v>
      </c>
      <c r="C557" t="s">
        <v>212</v>
      </c>
      <c r="D557">
        <v>759.58816414781506</v>
      </c>
      <c r="E557" s="137">
        <v>44497.679942129631</v>
      </c>
      <c r="F557" t="b">
        <v>1</v>
      </c>
      <c r="G557" s="135" t="s">
        <v>1805</v>
      </c>
      <c r="H557" s="135" t="s">
        <v>1894</v>
      </c>
      <c r="I557" s="135" t="s">
        <v>1895</v>
      </c>
      <c r="J557">
        <v>0</v>
      </c>
      <c r="K557" s="135" t="s">
        <v>214</v>
      </c>
      <c r="L557" t="b">
        <v>1</v>
      </c>
      <c r="M557" t="b">
        <v>0</v>
      </c>
      <c r="N557" t="b">
        <v>0</v>
      </c>
    </row>
    <row r="558" spans="1:14" x14ac:dyDescent="0.2">
      <c r="A558" s="135" t="s">
        <v>157</v>
      </c>
      <c r="B558" t="s">
        <v>385</v>
      </c>
      <c r="C558" t="s">
        <v>652</v>
      </c>
      <c r="D558">
        <v>-11.713633322226572</v>
      </c>
      <c r="E558" s="137">
        <v>44497.679942129631</v>
      </c>
      <c r="F558" t="b">
        <v>1</v>
      </c>
      <c r="G558" s="135" t="s">
        <v>532</v>
      </c>
      <c r="H558" s="135" t="s">
        <v>1892</v>
      </c>
      <c r="I558" s="135" t="s">
        <v>1893</v>
      </c>
      <c r="J558">
        <v>0</v>
      </c>
      <c r="K558" s="135" t="s">
        <v>213</v>
      </c>
      <c r="L558" t="b">
        <v>1</v>
      </c>
      <c r="M558" t="b">
        <v>0</v>
      </c>
      <c r="N558" t="b">
        <v>0</v>
      </c>
    </row>
    <row r="559" spans="1:14" x14ac:dyDescent="0.2">
      <c r="A559" s="135" t="s">
        <v>157</v>
      </c>
      <c r="B559" t="s">
        <v>923</v>
      </c>
      <c r="C559" t="s">
        <v>652</v>
      </c>
      <c r="D559">
        <v>42.506515906575999</v>
      </c>
      <c r="E559" s="137">
        <v>44497.679942129631</v>
      </c>
      <c r="F559" t="b">
        <v>1</v>
      </c>
      <c r="G559" s="135" t="s">
        <v>533</v>
      </c>
      <c r="H559" s="135" t="s">
        <v>1892</v>
      </c>
      <c r="I559" s="135" t="s">
        <v>1893</v>
      </c>
      <c r="J559">
        <v>0</v>
      </c>
      <c r="K559" s="135" t="s">
        <v>213</v>
      </c>
      <c r="L559" t="b">
        <v>1</v>
      </c>
      <c r="M559" t="b">
        <v>0</v>
      </c>
      <c r="N559" t="b">
        <v>0</v>
      </c>
    </row>
    <row r="560" spans="1:14" x14ac:dyDescent="0.2">
      <c r="A560" s="135" t="s">
        <v>157</v>
      </c>
      <c r="B560" t="s">
        <v>1380</v>
      </c>
      <c r="C560" t="s">
        <v>212</v>
      </c>
      <c r="D560">
        <v>229.1129551032852</v>
      </c>
      <c r="E560" s="137">
        <v>44497.6799537037</v>
      </c>
      <c r="F560" t="b">
        <v>1</v>
      </c>
      <c r="G560" s="135" t="s">
        <v>1806</v>
      </c>
      <c r="H560" s="135" t="s">
        <v>1894</v>
      </c>
      <c r="I560" s="135" t="s">
        <v>1895</v>
      </c>
      <c r="J560">
        <v>0</v>
      </c>
      <c r="K560" s="135" t="s">
        <v>214</v>
      </c>
      <c r="L560" t="b">
        <v>1</v>
      </c>
      <c r="M560" t="b">
        <v>0</v>
      </c>
      <c r="N560" t="b">
        <v>0</v>
      </c>
    </row>
    <row r="561" spans="1:14" x14ac:dyDescent="0.2">
      <c r="A561" s="135" t="s">
        <v>157</v>
      </c>
      <c r="B561" t="s">
        <v>722</v>
      </c>
      <c r="C561" t="s">
        <v>652</v>
      </c>
      <c r="D561">
        <v>239.6463836451976</v>
      </c>
      <c r="E561" s="137">
        <v>44497.6799537037</v>
      </c>
      <c r="F561" t="b">
        <v>1</v>
      </c>
      <c r="G561" s="135" t="s">
        <v>534</v>
      </c>
      <c r="H561" s="135" t="s">
        <v>1892</v>
      </c>
      <c r="I561" s="135" t="s">
        <v>1893</v>
      </c>
      <c r="J561">
        <v>0</v>
      </c>
      <c r="K561" s="135" t="s">
        <v>213</v>
      </c>
      <c r="L561" t="b">
        <v>1</v>
      </c>
      <c r="M561" t="b">
        <v>0</v>
      </c>
      <c r="N561" t="b">
        <v>0</v>
      </c>
    </row>
    <row r="562" spans="1:14" x14ac:dyDescent="0.2">
      <c r="A562" s="135" t="s">
        <v>157</v>
      </c>
      <c r="B562" t="s">
        <v>924</v>
      </c>
      <c r="C562" t="s">
        <v>652</v>
      </c>
      <c r="D562">
        <v>2.5314604262148999</v>
      </c>
      <c r="E562" s="137">
        <v>44497.6799537037</v>
      </c>
      <c r="F562" t="b">
        <v>1</v>
      </c>
      <c r="G562" s="135" t="s">
        <v>535</v>
      </c>
      <c r="H562" s="135" t="s">
        <v>1892</v>
      </c>
      <c r="I562" s="135" t="s">
        <v>1893</v>
      </c>
      <c r="J562">
        <v>0</v>
      </c>
      <c r="K562" s="135" t="s">
        <v>213</v>
      </c>
      <c r="L562" t="b">
        <v>1</v>
      </c>
      <c r="M562" t="b">
        <v>0</v>
      </c>
      <c r="N562" t="b">
        <v>0</v>
      </c>
    </row>
    <row r="563" spans="1:14" x14ac:dyDescent="0.2">
      <c r="A563" s="135" t="s">
        <v>157</v>
      </c>
      <c r="B563" t="s">
        <v>1317</v>
      </c>
      <c r="C563" t="s">
        <v>212</v>
      </c>
      <c r="D563">
        <v>13.05004495643375</v>
      </c>
      <c r="E563" s="137">
        <v>44497.679965277777</v>
      </c>
      <c r="F563" t="b">
        <v>1</v>
      </c>
      <c r="G563" s="135" t="s">
        <v>1807</v>
      </c>
      <c r="H563" s="135" t="s">
        <v>1894</v>
      </c>
      <c r="I563" s="135" t="s">
        <v>1895</v>
      </c>
      <c r="J563">
        <v>0</v>
      </c>
      <c r="K563" s="135" t="s">
        <v>214</v>
      </c>
      <c r="L563" t="b">
        <v>1</v>
      </c>
      <c r="M563" t="b">
        <v>0</v>
      </c>
      <c r="N563" t="b">
        <v>0</v>
      </c>
    </row>
    <row r="564" spans="1:14" x14ac:dyDescent="0.2">
      <c r="A564" s="135" t="s">
        <v>157</v>
      </c>
      <c r="B564" t="s">
        <v>925</v>
      </c>
      <c r="C564" t="s">
        <v>652</v>
      </c>
      <c r="D564">
        <v>2.1016553883196778</v>
      </c>
      <c r="E564" s="137">
        <v>44497.679965277777</v>
      </c>
      <c r="F564" t="b">
        <v>1</v>
      </c>
      <c r="G564" s="135" t="s">
        <v>536</v>
      </c>
      <c r="H564" s="135" t="s">
        <v>1892</v>
      </c>
      <c r="I564" s="135" t="s">
        <v>1893</v>
      </c>
      <c r="J564">
        <v>0</v>
      </c>
      <c r="K564" s="135" t="s">
        <v>213</v>
      </c>
      <c r="L564" t="b">
        <v>1</v>
      </c>
      <c r="M564" t="b">
        <v>0</v>
      </c>
      <c r="N564" t="b">
        <v>0</v>
      </c>
    </row>
    <row r="565" spans="1:14" x14ac:dyDescent="0.2">
      <c r="A565" s="135" t="s">
        <v>157</v>
      </c>
      <c r="B565" t="s">
        <v>926</v>
      </c>
      <c r="C565" t="s">
        <v>652</v>
      </c>
      <c r="D565">
        <v>112.11272839999999</v>
      </c>
      <c r="E565" s="137">
        <v>44497.679965277777</v>
      </c>
      <c r="F565" t="b">
        <v>1</v>
      </c>
      <c r="G565" s="135" t="s">
        <v>414</v>
      </c>
      <c r="H565" s="135" t="s">
        <v>1892</v>
      </c>
      <c r="I565" s="135" t="s">
        <v>1893</v>
      </c>
      <c r="J565">
        <v>0</v>
      </c>
      <c r="K565" s="135" t="s">
        <v>213</v>
      </c>
      <c r="L565" t="b">
        <v>1</v>
      </c>
      <c r="M565" t="b">
        <v>0</v>
      </c>
      <c r="N565" t="b">
        <v>0</v>
      </c>
    </row>
    <row r="566" spans="1:14" x14ac:dyDescent="0.2">
      <c r="A566" s="135" t="s">
        <v>157</v>
      </c>
      <c r="B566" t="s">
        <v>1308</v>
      </c>
      <c r="C566" t="s">
        <v>212</v>
      </c>
      <c r="D566">
        <v>726.33861559999991</v>
      </c>
      <c r="E566" s="137">
        <v>44497.679976851854</v>
      </c>
      <c r="F566" t="b">
        <v>1</v>
      </c>
      <c r="G566" s="135" t="s">
        <v>1471</v>
      </c>
      <c r="H566" s="135" t="s">
        <v>1894</v>
      </c>
      <c r="I566" s="135" t="s">
        <v>1895</v>
      </c>
      <c r="J566">
        <v>0</v>
      </c>
      <c r="K566" s="135" t="s">
        <v>214</v>
      </c>
      <c r="L566" t="b">
        <v>1</v>
      </c>
      <c r="M566" t="b">
        <v>0</v>
      </c>
      <c r="N566" t="b">
        <v>0</v>
      </c>
    </row>
    <row r="567" spans="1:14" x14ac:dyDescent="0.2">
      <c r="A567" s="135" t="s">
        <v>157</v>
      </c>
      <c r="B567" t="s">
        <v>641</v>
      </c>
      <c r="C567" t="s">
        <v>652</v>
      </c>
      <c r="D567">
        <v>36.030435140182703</v>
      </c>
      <c r="E567" s="137">
        <v>44497.679976851854</v>
      </c>
      <c r="F567" t="b">
        <v>1</v>
      </c>
      <c r="G567" s="135" t="s">
        <v>540</v>
      </c>
      <c r="H567" s="135" t="s">
        <v>1892</v>
      </c>
      <c r="I567" s="135" t="s">
        <v>1893</v>
      </c>
      <c r="J567">
        <v>0</v>
      </c>
      <c r="K567" s="135" t="s">
        <v>213</v>
      </c>
      <c r="L567" t="b">
        <v>1</v>
      </c>
      <c r="M567" t="b">
        <v>0</v>
      </c>
      <c r="N567" t="b">
        <v>0</v>
      </c>
    </row>
    <row r="568" spans="1:14" x14ac:dyDescent="0.2">
      <c r="A568" s="135" t="s">
        <v>157</v>
      </c>
      <c r="B568" t="s">
        <v>1056</v>
      </c>
      <c r="C568" t="s">
        <v>212</v>
      </c>
      <c r="D568">
        <v>155.8097482728158</v>
      </c>
      <c r="E568" s="137">
        <v>44497.679988425924</v>
      </c>
      <c r="F568" t="b">
        <v>1</v>
      </c>
      <c r="G568" s="135" t="s">
        <v>1808</v>
      </c>
      <c r="H568" s="135" t="s">
        <v>1894</v>
      </c>
      <c r="I568" s="135" t="s">
        <v>1895</v>
      </c>
      <c r="J568">
        <v>0</v>
      </c>
      <c r="K568" s="135" t="s">
        <v>214</v>
      </c>
      <c r="L568" t="b">
        <v>1</v>
      </c>
      <c r="M568" t="b">
        <v>0</v>
      </c>
      <c r="N568" t="b">
        <v>0</v>
      </c>
    </row>
    <row r="569" spans="1:14" x14ac:dyDescent="0.2">
      <c r="A569" s="135" t="s">
        <v>157</v>
      </c>
      <c r="B569" t="s">
        <v>927</v>
      </c>
      <c r="C569" t="s">
        <v>652</v>
      </c>
      <c r="D569">
        <v>6.8283174232203301</v>
      </c>
      <c r="E569" s="137">
        <v>44497.679988425924</v>
      </c>
      <c r="F569" t="b">
        <v>1</v>
      </c>
      <c r="G569" s="135" t="s">
        <v>538</v>
      </c>
      <c r="H569" s="135" t="s">
        <v>1892</v>
      </c>
      <c r="I569" s="135" t="s">
        <v>1893</v>
      </c>
      <c r="J569">
        <v>0</v>
      </c>
      <c r="K569" s="135" t="s">
        <v>213</v>
      </c>
      <c r="L569" t="b">
        <v>1</v>
      </c>
      <c r="M569" t="b">
        <v>0</v>
      </c>
      <c r="N569" t="b">
        <v>0</v>
      </c>
    </row>
    <row r="570" spans="1:14" x14ac:dyDescent="0.2">
      <c r="A570" s="135" t="s">
        <v>157</v>
      </c>
      <c r="B570" t="s">
        <v>1109</v>
      </c>
      <c r="C570" t="s">
        <v>212</v>
      </c>
      <c r="D570">
        <v>42.711126670162898</v>
      </c>
      <c r="E570" s="137">
        <v>44497.68</v>
      </c>
      <c r="F570" t="b">
        <v>1</v>
      </c>
      <c r="G570" s="135" t="s">
        <v>1809</v>
      </c>
      <c r="H570" s="135" t="s">
        <v>1894</v>
      </c>
      <c r="I570" s="135" t="s">
        <v>1895</v>
      </c>
      <c r="J570">
        <v>0</v>
      </c>
      <c r="K570" s="135" t="s">
        <v>214</v>
      </c>
      <c r="L570" t="b">
        <v>1</v>
      </c>
      <c r="M570" t="b">
        <v>0</v>
      </c>
      <c r="N570" t="b">
        <v>0</v>
      </c>
    </row>
    <row r="571" spans="1:14" x14ac:dyDescent="0.2">
      <c r="A571" s="135" t="s">
        <v>157</v>
      </c>
      <c r="B571" t="s">
        <v>928</v>
      </c>
      <c r="C571" t="s">
        <v>652</v>
      </c>
      <c r="D571">
        <v>2.6797271647093202</v>
      </c>
      <c r="E571" s="137">
        <v>44497.68</v>
      </c>
      <c r="F571" t="b">
        <v>1</v>
      </c>
      <c r="G571" s="135" t="s">
        <v>539</v>
      </c>
      <c r="H571" s="135" t="s">
        <v>1892</v>
      </c>
      <c r="I571" s="135" t="s">
        <v>1893</v>
      </c>
      <c r="J571">
        <v>0</v>
      </c>
      <c r="K571" s="135" t="s">
        <v>213</v>
      </c>
      <c r="L571" t="b">
        <v>1</v>
      </c>
      <c r="M571" t="b">
        <v>0</v>
      </c>
      <c r="N571" t="b">
        <v>0</v>
      </c>
    </row>
    <row r="572" spans="1:14" x14ac:dyDescent="0.2">
      <c r="A572" s="135" t="s">
        <v>157</v>
      </c>
      <c r="B572" t="s">
        <v>1013</v>
      </c>
      <c r="C572" t="s">
        <v>212</v>
      </c>
      <c r="D572">
        <v>14.382546405145341</v>
      </c>
      <c r="E572" s="137">
        <v>44497.680011574077</v>
      </c>
      <c r="F572" t="b">
        <v>1</v>
      </c>
      <c r="G572" s="135" t="s">
        <v>1810</v>
      </c>
      <c r="H572" s="135" t="s">
        <v>1894</v>
      </c>
      <c r="I572" s="135" t="s">
        <v>1895</v>
      </c>
      <c r="J572">
        <v>0</v>
      </c>
      <c r="K572" s="135" t="s">
        <v>214</v>
      </c>
      <c r="L572" t="b">
        <v>1</v>
      </c>
      <c r="M572" t="b">
        <v>0</v>
      </c>
      <c r="N572" t="b">
        <v>0</v>
      </c>
    </row>
    <row r="573" spans="1:14" x14ac:dyDescent="0.2">
      <c r="A573" s="135" t="s">
        <v>157</v>
      </c>
      <c r="B573" t="s">
        <v>929</v>
      </c>
      <c r="C573" t="s">
        <v>652</v>
      </c>
      <c r="D573">
        <v>0.77693891033802998</v>
      </c>
      <c r="E573" s="137">
        <v>44497.680023148147</v>
      </c>
      <c r="F573" t="b">
        <v>1</v>
      </c>
      <c r="G573" s="135" t="s">
        <v>1811</v>
      </c>
      <c r="H573" s="135" t="s">
        <v>1892</v>
      </c>
      <c r="I573" s="135" t="s">
        <v>1893</v>
      </c>
      <c r="J573">
        <v>0</v>
      </c>
      <c r="K573" s="135" t="s">
        <v>213</v>
      </c>
      <c r="L573" t="b">
        <v>1</v>
      </c>
      <c r="M573" t="b">
        <v>0</v>
      </c>
      <c r="N573" t="b">
        <v>0</v>
      </c>
    </row>
    <row r="574" spans="1:14" x14ac:dyDescent="0.2">
      <c r="A574" s="135" t="s">
        <v>157</v>
      </c>
      <c r="B574" t="s">
        <v>1390</v>
      </c>
      <c r="C574" t="s">
        <v>212</v>
      </c>
      <c r="D574">
        <v>4.110592222922488</v>
      </c>
      <c r="E574" s="137">
        <v>44497.680023148147</v>
      </c>
      <c r="F574" t="b">
        <v>1</v>
      </c>
      <c r="G574" s="135" t="s">
        <v>1812</v>
      </c>
      <c r="H574" s="135" t="s">
        <v>1894</v>
      </c>
      <c r="I574" s="135" t="s">
        <v>1895</v>
      </c>
      <c r="J574">
        <v>0</v>
      </c>
      <c r="K574" s="135" t="s">
        <v>214</v>
      </c>
      <c r="L574" t="b">
        <v>1</v>
      </c>
      <c r="M574" t="b">
        <v>0</v>
      </c>
      <c r="N574" t="b">
        <v>0</v>
      </c>
    </row>
    <row r="575" spans="1:14" x14ac:dyDescent="0.2">
      <c r="A575" s="135" t="s">
        <v>157</v>
      </c>
      <c r="B575" t="s">
        <v>381</v>
      </c>
      <c r="C575" t="s">
        <v>652</v>
      </c>
      <c r="D575">
        <v>61.323153599999998</v>
      </c>
      <c r="E575" s="137">
        <v>44497.680034722223</v>
      </c>
      <c r="F575" t="b">
        <v>1</v>
      </c>
      <c r="G575" s="135" t="s">
        <v>1813</v>
      </c>
      <c r="H575" s="135" t="s">
        <v>1892</v>
      </c>
      <c r="I575" s="135" t="s">
        <v>1893</v>
      </c>
      <c r="J575">
        <v>0</v>
      </c>
      <c r="K575" s="135" t="s">
        <v>213</v>
      </c>
      <c r="L575" t="b">
        <v>1</v>
      </c>
      <c r="M575" t="b">
        <v>0</v>
      </c>
      <c r="N575" t="b">
        <v>0</v>
      </c>
    </row>
    <row r="576" spans="1:14" x14ac:dyDescent="0.2">
      <c r="A576" s="135" t="s">
        <v>157</v>
      </c>
      <c r="B576" t="s">
        <v>1332</v>
      </c>
      <c r="C576" t="s">
        <v>212</v>
      </c>
      <c r="D576">
        <v>481.24544090000006</v>
      </c>
      <c r="E576" s="137">
        <v>44497.680034722223</v>
      </c>
      <c r="F576" t="b">
        <v>1</v>
      </c>
      <c r="G576" s="135" t="s">
        <v>1814</v>
      </c>
      <c r="H576" s="135" t="s">
        <v>1894</v>
      </c>
      <c r="I576" s="135" t="s">
        <v>1895</v>
      </c>
      <c r="J576">
        <v>0</v>
      </c>
      <c r="K576" s="135" t="s">
        <v>214</v>
      </c>
      <c r="L576" t="b">
        <v>1</v>
      </c>
      <c r="M576" t="b">
        <v>0</v>
      </c>
      <c r="N576" t="b">
        <v>0</v>
      </c>
    </row>
    <row r="577" spans="1:14" x14ac:dyDescent="0.2">
      <c r="A577" s="135" t="s">
        <v>157</v>
      </c>
      <c r="B577" t="s">
        <v>1061</v>
      </c>
      <c r="C577" t="s">
        <v>652</v>
      </c>
      <c r="D577">
        <v>0.7308249</v>
      </c>
      <c r="E577" s="137">
        <v>44497.680034722223</v>
      </c>
      <c r="F577" t="b">
        <v>1</v>
      </c>
      <c r="G577" s="135" t="s">
        <v>1815</v>
      </c>
      <c r="H577" s="135" t="s">
        <v>1892</v>
      </c>
      <c r="I577" s="135" t="s">
        <v>1893</v>
      </c>
      <c r="J577">
        <v>0</v>
      </c>
      <c r="K577" s="135" t="s">
        <v>213</v>
      </c>
      <c r="L577" t="b">
        <v>1</v>
      </c>
      <c r="M577" t="b">
        <v>0</v>
      </c>
      <c r="N577" t="b">
        <v>0</v>
      </c>
    </row>
    <row r="578" spans="1:14" x14ac:dyDescent="0.2">
      <c r="A578" s="135" t="s">
        <v>157</v>
      </c>
      <c r="B578" t="s">
        <v>1070</v>
      </c>
      <c r="C578" t="s">
        <v>212</v>
      </c>
      <c r="D578">
        <v>7.9486853000000002</v>
      </c>
      <c r="E578" s="137">
        <v>44497.680046296293</v>
      </c>
      <c r="F578" t="b">
        <v>1</v>
      </c>
      <c r="G578" s="135" t="s">
        <v>1816</v>
      </c>
      <c r="H578" s="135" t="s">
        <v>1894</v>
      </c>
      <c r="I578" s="135" t="s">
        <v>1895</v>
      </c>
      <c r="J578">
        <v>0</v>
      </c>
      <c r="K578" s="135" t="s">
        <v>214</v>
      </c>
      <c r="L578" t="b">
        <v>1</v>
      </c>
      <c r="M578" t="b">
        <v>0</v>
      </c>
      <c r="N578" t="b">
        <v>0</v>
      </c>
    </row>
    <row r="579" spans="1:14" x14ac:dyDescent="0.2">
      <c r="A579" s="135" t="s">
        <v>157</v>
      </c>
      <c r="B579" t="s">
        <v>382</v>
      </c>
      <c r="C579" t="s">
        <v>652</v>
      </c>
      <c r="D579">
        <v>0.68394795986520596</v>
      </c>
      <c r="E579" s="137">
        <v>44497.680046296293</v>
      </c>
      <c r="F579" t="b">
        <v>1</v>
      </c>
      <c r="G579" s="135" t="s">
        <v>1817</v>
      </c>
      <c r="H579" s="135" t="s">
        <v>1892</v>
      </c>
      <c r="I579" s="135" t="s">
        <v>1893</v>
      </c>
      <c r="J579">
        <v>0</v>
      </c>
      <c r="K579" s="135" t="s">
        <v>213</v>
      </c>
      <c r="L579" t="b">
        <v>1</v>
      </c>
      <c r="M579" t="b">
        <v>0</v>
      </c>
      <c r="N579" t="b">
        <v>0</v>
      </c>
    </row>
    <row r="580" spans="1:14" x14ac:dyDescent="0.2">
      <c r="A580" s="135" t="s">
        <v>157</v>
      </c>
      <c r="B580" t="s">
        <v>1324</v>
      </c>
      <c r="C580" t="s">
        <v>212</v>
      </c>
      <c r="D580">
        <v>4.1667831957402122</v>
      </c>
      <c r="E580" s="137">
        <v>44497.68005787037</v>
      </c>
      <c r="F580" t="b">
        <v>1</v>
      </c>
      <c r="G580" s="135" t="s">
        <v>1818</v>
      </c>
      <c r="H580" s="135" t="s">
        <v>1894</v>
      </c>
      <c r="I580" s="135" t="s">
        <v>1895</v>
      </c>
      <c r="J580">
        <v>0</v>
      </c>
      <c r="K580" s="135" t="s">
        <v>214</v>
      </c>
      <c r="L580" t="b">
        <v>1</v>
      </c>
      <c r="M580" t="b">
        <v>0</v>
      </c>
      <c r="N580" t="b">
        <v>0</v>
      </c>
    </row>
    <row r="581" spans="1:14" x14ac:dyDescent="0.2">
      <c r="A581" s="135" t="s">
        <v>157</v>
      </c>
      <c r="B581" t="s">
        <v>930</v>
      </c>
      <c r="C581" t="s">
        <v>652</v>
      </c>
      <c r="D581">
        <v>3.0582810016845001</v>
      </c>
      <c r="E581" s="137">
        <v>44497.68005787037</v>
      </c>
      <c r="F581" t="b">
        <v>1</v>
      </c>
      <c r="G581" s="135" t="s">
        <v>1819</v>
      </c>
      <c r="H581" s="135" t="s">
        <v>1892</v>
      </c>
      <c r="I581" s="135" t="s">
        <v>1893</v>
      </c>
      <c r="J581">
        <v>0</v>
      </c>
      <c r="K581" s="135" t="s">
        <v>213</v>
      </c>
      <c r="L581" t="b">
        <v>1</v>
      </c>
      <c r="M581" t="b">
        <v>0</v>
      </c>
      <c r="N581" t="b">
        <v>0</v>
      </c>
    </row>
    <row r="582" spans="1:14" x14ac:dyDescent="0.2">
      <c r="A582" s="135" t="s">
        <v>157</v>
      </c>
      <c r="B582" t="s">
        <v>1197</v>
      </c>
      <c r="C582" t="s">
        <v>212</v>
      </c>
      <c r="D582">
        <v>15.964077033213119</v>
      </c>
      <c r="E582" s="137">
        <v>44497.680069444446</v>
      </c>
      <c r="F582" t="b">
        <v>1</v>
      </c>
      <c r="G582" s="135" t="s">
        <v>1820</v>
      </c>
      <c r="H582" s="135" t="s">
        <v>1894</v>
      </c>
      <c r="I582" s="135" t="s">
        <v>1895</v>
      </c>
      <c r="J582">
        <v>0</v>
      </c>
      <c r="K582" s="135" t="s">
        <v>214</v>
      </c>
      <c r="L582" t="b">
        <v>1</v>
      </c>
      <c r="M582" t="b">
        <v>0</v>
      </c>
      <c r="N582" t="b">
        <v>0</v>
      </c>
    </row>
    <row r="583" spans="1:14" x14ac:dyDescent="0.2">
      <c r="A583" s="135" t="s">
        <v>157</v>
      </c>
      <c r="B583" t="s">
        <v>931</v>
      </c>
      <c r="C583" t="s">
        <v>652</v>
      </c>
      <c r="D583">
        <v>0</v>
      </c>
      <c r="E583" s="137">
        <v>44497.680069444446</v>
      </c>
      <c r="F583" t="b">
        <v>1</v>
      </c>
      <c r="G583" s="135" t="s">
        <v>1821</v>
      </c>
      <c r="H583" s="135" t="s">
        <v>1892</v>
      </c>
      <c r="I583" s="135" t="s">
        <v>1893</v>
      </c>
      <c r="J583">
        <v>0</v>
      </c>
      <c r="K583" s="135" t="s">
        <v>213</v>
      </c>
      <c r="L583" t="b">
        <v>1</v>
      </c>
      <c r="M583" t="b">
        <v>0</v>
      </c>
      <c r="N583" t="b">
        <v>0</v>
      </c>
    </row>
    <row r="584" spans="1:14" x14ac:dyDescent="0.2">
      <c r="A584" s="135" t="s">
        <v>157</v>
      </c>
      <c r="B584" t="s">
        <v>1315</v>
      </c>
      <c r="C584" t="s">
        <v>212</v>
      </c>
      <c r="D584">
        <v>3.0000000000000001E-3</v>
      </c>
      <c r="E584" s="137">
        <v>44497.680081018516</v>
      </c>
      <c r="F584" t="b">
        <v>1</v>
      </c>
      <c r="G584" s="135" t="s">
        <v>1822</v>
      </c>
      <c r="H584" s="135" t="s">
        <v>1894</v>
      </c>
      <c r="I584" s="135" t="s">
        <v>1895</v>
      </c>
      <c r="J584">
        <v>0</v>
      </c>
      <c r="K584" s="135" t="s">
        <v>214</v>
      </c>
      <c r="L584" t="b">
        <v>1</v>
      </c>
      <c r="M584" t="b">
        <v>0</v>
      </c>
      <c r="N584" t="b">
        <v>0</v>
      </c>
    </row>
    <row r="585" spans="1:14" x14ac:dyDescent="0.2">
      <c r="A585" s="135" t="s">
        <v>157</v>
      </c>
      <c r="B585" t="s">
        <v>932</v>
      </c>
      <c r="C585" t="s">
        <v>652</v>
      </c>
      <c r="D585">
        <v>6.3933400000000001E-2</v>
      </c>
      <c r="E585" s="137">
        <v>44497.680081018516</v>
      </c>
      <c r="F585" t="b">
        <v>1</v>
      </c>
      <c r="G585" s="135" t="s">
        <v>1823</v>
      </c>
      <c r="H585" s="135" t="s">
        <v>1892</v>
      </c>
      <c r="I585" s="135" t="s">
        <v>1893</v>
      </c>
      <c r="J585">
        <v>0</v>
      </c>
      <c r="K585" s="135" t="s">
        <v>213</v>
      </c>
      <c r="L585" t="b">
        <v>1</v>
      </c>
      <c r="M585" t="b">
        <v>0</v>
      </c>
      <c r="N585" t="b">
        <v>0</v>
      </c>
    </row>
    <row r="586" spans="1:14" x14ac:dyDescent="0.2">
      <c r="A586" s="135" t="s">
        <v>157</v>
      </c>
      <c r="B586" t="s">
        <v>1086</v>
      </c>
      <c r="C586" t="s">
        <v>212</v>
      </c>
      <c r="D586">
        <v>0.176368</v>
      </c>
      <c r="E586" s="137">
        <v>44497.680092592593</v>
      </c>
      <c r="F586" t="b">
        <v>1</v>
      </c>
      <c r="G586" s="135" t="s">
        <v>1824</v>
      </c>
      <c r="H586" s="135" t="s">
        <v>1894</v>
      </c>
      <c r="I586" s="135" t="s">
        <v>1895</v>
      </c>
      <c r="J586">
        <v>0</v>
      </c>
      <c r="K586" s="135" t="s">
        <v>214</v>
      </c>
      <c r="L586" t="b">
        <v>1</v>
      </c>
      <c r="M586" t="b">
        <v>0</v>
      </c>
      <c r="N586" t="b">
        <v>0</v>
      </c>
    </row>
    <row r="587" spans="1:14" x14ac:dyDescent="0.2">
      <c r="A587" s="135" t="s">
        <v>157</v>
      </c>
      <c r="B587" t="s">
        <v>1424</v>
      </c>
      <c r="C587" t="s">
        <v>652</v>
      </c>
      <c r="D587">
        <v>70.377445800000004</v>
      </c>
      <c r="E587" s="137">
        <v>44497.680092592593</v>
      </c>
      <c r="F587" t="b">
        <v>1</v>
      </c>
      <c r="G587" s="135" t="s">
        <v>416</v>
      </c>
      <c r="H587" s="135" t="s">
        <v>1892</v>
      </c>
      <c r="I587" s="135" t="s">
        <v>1893</v>
      </c>
      <c r="J587">
        <v>0</v>
      </c>
      <c r="K587" s="135" t="s">
        <v>213</v>
      </c>
      <c r="L587" t="b">
        <v>1</v>
      </c>
      <c r="M587" t="b">
        <v>0</v>
      </c>
      <c r="N587" t="b">
        <v>0</v>
      </c>
    </row>
    <row r="588" spans="1:14" x14ac:dyDescent="0.2">
      <c r="A588" s="135" t="s">
        <v>157</v>
      </c>
      <c r="B588" t="s">
        <v>1201</v>
      </c>
      <c r="C588" t="s">
        <v>212</v>
      </c>
      <c r="D588">
        <v>631.72044900000003</v>
      </c>
      <c r="E588" s="137">
        <v>44497.680104166669</v>
      </c>
      <c r="F588" t="b">
        <v>1</v>
      </c>
      <c r="G588" s="135" t="s">
        <v>1480</v>
      </c>
      <c r="H588" s="135" t="s">
        <v>1894</v>
      </c>
      <c r="I588" s="135" t="s">
        <v>1895</v>
      </c>
      <c r="J588">
        <v>0</v>
      </c>
      <c r="K588" s="135" t="s">
        <v>214</v>
      </c>
      <c r="L588" t="b">
        <v>1</v>
      </c>
      <c r="M588" t="b">
        <v>0</v>
      </c>
      <c r="N588" t="b">
        <v>0</v>
      </c>
    </row>
    <row r="589" spans="1:14" x14ac:dyDescent="0.2">
      <c r="A589" s="135" t="s">
        <v>157</v>
      </c>
      <c r="B589" t="s">
        <v>1223</v>
      </c>
      <c r="C589" t="s">
        <v>652</v>
      </c>
      <c r="D589">
        <v>27.522222399370499</v>
      </c>
      <c r="E589" s="137">
        <v>44497.680104166669</v>
      </c>
      <c r="F589" t="b">
        <v>1</v>
      </c>
      <c r="G589" s="135" t="s">
        <v>563</v>
      </c>
      <c r="H589" s="135" t="s">
        <v>1892</v>
      </c>
      <c r="I589" s="135" t="s">
        <v>1893</v>
      </c>
      <c r="J589">
        <v>0</v>
      </c>
      <c r="K589" s="135" t="s">
        <v>213</v>
      </c>
      <c r="L589" t="b">
        <v>1</v>
      </c>
      <c r="M589" t="b">
        <v>0</v>
      </c>
      <c r="N589" t="b">
        <v>0</v>
      </c>
    </row>
    <row r="590" spans="1:14" x14ac:dyDescent="0.2">
      <c r="A590" s="135" t="s">
        <v>157</v>
      </c>
      <c r="B590" t="s">
        <v>1165</v>
      </c>
      <c r="C590" t="s">
        <v>212</v>
      </c>
      <c r="D590">
        <v>191.7326129305826</v>
      </c>
      <c r="E590" s="137">
        <v>44497.680115740739</v>
      </c>
      <c r="F590" t="b">
        <v>1</v>
      </c>
      <c r="G590" s="135" t="s">
        <v>1825</v>
      </c>
      <c r="H590" s="135" t="s">
        <v>1894</v>
      </c>
      <c r="I590" s="135" t="s">
        <v>1895</v>
      </c>
      <c r="J590">
        <v>0</v>
      </c>
      <c r="K590" s="135" t="s">
        <v>214</v>
      </c>
      <c r="L590" t="b">
        <v>1</v>
      </c>
      <c r="M590" t="b">
        <v>0</v>
      </c>
      <c r="N590" t="b">
        <v>0</v>
      </c>
    </row>
    <row r="591" spans="1:14" x14ac:dyDescent="0.2">
      <c r="A591" s="135" t="s">
        <v>157</v>
      </c>
      <c r="B591" t="s">
        <v>1300</v>
      </c>
      <c r="C591" t="s">
        <v>652</v>
      </c>
      <c r="D591">
        <v>0.95172581999999994</v>
      </c>
      <c r="E591" s="137">
        <v>44497.680115740739</v>
      </c>
      <c r="F591" t="b">
        <v>1</v>
      </c>
      <c r="G591" s="135" t="s">
        <v>564</v>
      </c>
      <c r="H591" s="135" t="s">
        <v>1892</v>
      </c>
      <c r="I591" s="135" t="s">
        <v>1893</v>
      </c>
      <c r="J591">
        <v>0</v>
      </c>
      <c r="K591" s="135" t="s">
        <v>213</v>
      </c>
      <c r="L591" t="b">
        <v>1</v>
      </c>
      <c r="M591" t="b">
        <v>0</v>
      </c>
      <c r="N591" t="b">
        <v>0</v>
      </c>
    </row>
    <row r="592" spans="1:14" x14ac:dyDescent="0.2">
      <c r="A592" s="135" t="s">
        <v>157</v>
      </c>
      <c r="B592" t="s">
        <v>1225</v>
      </c>
      <c r="C592" t="s">
        <v>212</v>
      </c>
      <c r="D592">
        <v>7.0248871325</v>
      </c>
      <c r="E592" s="137">
        <v>44497.680127314816</v>
      </c>
      <c r="F592" t="b">
        <v>1</v>
      </c>
      <c r="G592" s="135" t="s">
        <v>1826</v>
      </c>
      <c r="H592" s="135" t="s">
        <v>1894</v>
      </c>
      <c r="I592" s="135" t="s">
        <v>1895</v>
      </c>
      <c r="J592">
        <v>0</v>
      </c>
      <c r="K592" s="135" t="s">
        <v>214</v>
      </c>
      <c r="L592" t="b">
        <v>1</v>
      </c>
      <c r="M592" t="b">
        <v>0</v>
      </c>
      <c r="N592" t="b">
        <v>0</v>
      </c>
    </row>
    <row r="593" spans="1:14" x14ac:dyDescent="0.2">
      <c r="A593" s="135" t="s">
        <v>157</v>
      </c>
      <c r="B593" t="s">
        <v>1000</v>
      </c>
      <c r="C593" t="s">
        <v>652</v>
      </c>
      <c r="D593">
        <v>4.0806220854862403</v>
      </c>
      <c r="E593" s="137">
        <v>44497.680127314816</v>
      </c>
      <c r="F593" t="b">
        <v>1</v>
      </c>
      <c r="G593" s="135" t="s">
        <v>565</v>
      </c>
      <c r="H593" s="135" t="s">
        <v>1892</v>
      </c>
      <c r="I593" s="135" t="s">
        <v>1893</v>
      </c>
      <c r="J593">
        <v>0</v>
      </c>
      <c r="K593" s="135" t="s">
        <v>213</v>
      </c>
      <c r="L593" t="b">
        <v>1</v>
      </c>
      <c r="M593" t="b">
        <v>0</v>
      </c>
      <c r="N593" t="b">
        <v>0</v>
      </c>
    </row>
    <row r="594" spans="1:14" x14ac:dyDescent="0.2">
      <c r="A594" s="135" t="s">
        <v>157</v>
      </c>
      <c r="B594" t="s">
        <v>1174</v>
      </c>
      <c r="C594" t="s">
        <v>212</v>
      </c>
      <c r="D594">
        <v>34.351613275828356</v>
      </c>
      <c r="E594" s="137">
        <v>44497.680138888885</v>
      </c>
      <c r="F594" t="b">
        <v>1</v>
      </c>
      <c r="G594" s="135" t="s">
        <v>1827</v>
      </c>
      <c r="H594" s="135" t="s">
        <v>1894</v>
      </c>
      <c r="I594" s="135" t="s">
        <v>1895</v>
      </c>
      <c r="J594">
        <v>0</v>
      </c>
      <c r="K594" s="135" t="s">
        <v>214</v>
      </c>
      <c r="L594" t="b">
        <v>1</v>
      </c>
      <c r="M594" t="b">
        <v>0</v>
      </c>
      <c r="N594" t="b">
        <v>0</v>
      </c>
    </row>
    <row r="595" spans="1:14" x14ac:dyDescent="0.2">
      <c r="A595" s="135" t="s">
        <v>157</v>
      </c>
      <c r="B595" t="s">
        <v>1250</v>
      </c>
      <c r="C595" t="s">
        <v>652</v>
      </c>
      <c r="D595">
        <v>4.54290493014335</v>
      </c>
      <c r="E595" s="137">
        <v>44497.680138888885</v>
      </c>
      <c r="F595" t="b">
        <v>1</v>
      </c>
      <c r="G595" s="135" t="s">
        <v>1828</v>
      </c>
      <c r="H595" s="135" t="s">
        <v>1892</v>
      </c>
      <c r="I595" s="135" t="s">
        <v>1893</v>
      </c>
      <c r="J595">
        <v>0</v>
      </c>
      <c r="K595" s="135" t="s">
        <v>213</v>
      </c>
      <c r="L595" t="b">
        <v>1</v>
      </c>
      <c r="M595" t="b">
        <v>0</v>
      </c>
      <c r="N595" t="b">
        <v>0</v>
      </c>
    </row>
    <row r="596" spans="1:14" x14ac:dyDescent="0.2">
      <c r="A596" s="135" t="s">
        <v>157</v>
      </c>
      <c r="B596" t="s">
        <v>1130</v>
      </c>
      <c r="C596" t="s">
        <v>212</v>
      </c>
      <c r="D596">
        <v>38.440887446089043</v>
      </c>
      <c r="E596" s="137">
        <v>44497.680150462962</v>
      </c>
      <c r="F596" t="b">
        <v>1</v>
      </c>
      <c r="G596" s="135" t="s">
        <v>1829</v>
      </c>
      <c r="H596" s="135" t="s">
        <v>1894</v>
      </c>
      <c r="I596" s="135" t="s">
        <v>1895</v>
      </c>
      <c r="J596">
        <v>0</v>
      </c>
      <c r="K596" s="135" t="s">
        <v>214</v>
      </c>
      <c r="L596" t="b">
        <v>1</v>
      </c>
      <c r="M596" t="b">
        <v>0</v>
      </c>
      <c r="N596" t="b">
        <v>0</v>
      </c>
    </row>
    <row r="597" spans="1:14" x14ac:dyDescent="0.2">
      <c r="A597" s="135" t="s">
        <v>157</v>
      </c>
      <c r="B597" t="s">
        <v>1271</v>
      </c>
      <c r="C597" t="s">
        <v>652</v>
      </c>
      <c r="D597">
        <v>24.774017499999999</v>
      </c>
      <c r="E597" s="137">
        <v>44497.680150462962</v>
      </c>
      <c r="F597" t="b">
        <v>1</v>
      </c>
      <c r="G597" s="135" t="s">
        <v>1830</v>
      </c>
      <c r="H597" s="135" t="s">
        <v>1892</v>
      </c>
      <c r="I597" s="135" t="s">
        <v>1893</v>
      </c>
      <c r="J597">
        <v>0</v>
      </c>
      <c r="K597" s="135" t="s">
        <v>213</v>
      </c>
      <c r="L597" t="b">
        <v>1</v>
      </c>
      <c r="M597" t="b">
        <v>0</v>
      </c>
      <c r="N597" t="b">
        <v>0</v>
      </c>
    </row>
    <row r="598" spans="1:14" x14ac:dyDescent="0.2">
      <c r="A598" s="135" t="s">
        <v>157</v>
      </c>
      <c r="B598" t="s">
        <v>1237</v>
      </c>
      <c r="C598" t="s">
        <v>212</v>
      </c>
      <c r="D598">
        <v>270.22398230000005</v>
      </c>
      <c r="E598" s="137">
        <v>44497.680162037039</v>
      </c>
      <c r="F598" t="b">
        <v>1</v>
      </c>
      <c r="G598" s="135" t="s">
        <v>1831</v>
      </c>
      <c r="H598" s="135" t="s">
        <v>1894</v>
      </c>
      <c r="I598" s="135" t="s">
        <v>1895</v>
      </c>
      <c r="J598">
        <v>0</v>
      </c>
      <c r="K598" s="135" t="s">
        <v>214</v>
      </c>
      <c r="L598" t="b">
        <v>1</v>
      </c>
      <c r="M598" t="b">
        <v>0</v>
      </c>
      <c r="N598" t="b">
        <v>0</v>
      </c>
    </row>
    <row r="599" spans="1:14" x14ac:dyDescent="0.2">
      <c r="A599" s="135" t="s">
        <v>157</v>
      </c>
      <c r="B599" t="s">
        <v>1435</v>
      </c>
      <c r="C599" t="s">
        <v>652</v>
      </c>
      <c r="D599">
        <v>4.2052744999999998</v>
      </c>
      <c r="E599" s="137">
        <v>44497.680162037039</v>
      </c>
      <c r="F599" t="b">
        <v>1</v>
      </c>
      <c r="G599" s="135" t="s">
        <v>566</v>
      </c>
      <c r="H599" s="135" t="s">
        <v>1892</v>
      </c>
      <c r="I599" s="135" t="s">
        <v>1893</v>
      </c>
      <c r="J599">
        <v>0</v>
      </c>
      <c r="K599" s="135" t="s">
        <v>213</v>
      </c>
      <c r="L599" t="b">
        <v>1</v>
      </c>
      <c r="M599" t="b">
        <v>0</v>
      </c>
      <c r="N599" t="b">
        <v>0</v>
      </c>
    </row>
    <row r="600" spans="1:14" x14ac:dyDescent="0.2">
      <c r="A600" s="135" t="s">
        <v>157</v>
      </c>
      <c r="B600" t="s">
        <v>1388</v>
      </c>
      <c r="C600" t="s">
        <v>212</v>
      </c>
      <c r="D600">
        <v>56.304381699999993</v>
      </c>
      <c r="E600" s="137">
        <v>44497.680173611108</v>
      </c>
      <c r="F600" t="b">
        <v>1</v>
      </c>
      <c r="G600" s="135" t="s">
        <v>1832</v>
      </c>
      <c r="H600" s="135" t="s">
        <v>1894</v>
      </c>
      <c r="I600" s="135" t="s">
        <v>1895</v>
      </c>
      <c r="J600">
        <v>0</v>
      </c>
      <c r="K600" s="135" t="s">
        <v>214</v>
      </c>
      <c r="L600" t="b">
        <v>1</v>
      </c>
      <c r="M600" t="b">
        <v>0</v>
      </c>
      <c r="N600" t="b">
        <v>0</v>
      </c>
    </row>
    <row r="601" spans="1:14" x14ac:dyDescent="0.2">
      <c r="A601" s="135" t="s">
        <v>157</v>
      </c>
      <c r="B601" t="s">
        <v>384</v>
      </c>
      <c r="C601" t="s">
        <v>652</v>
      </c>
      <c r="D601">
        <v>1.2103254000000001</v>
      </c>
      <c r="E601" s="137">
        <v>44497.680173611108</v>
      </c>
      <c r="F601" t="b">
        <v>1</v>
      </c>
      <c r="G601" s="135" t="s">
        <v>567</v>
      </c>
      <c r="H601" s="135" t="s">
        <v>1892</v>
      </c>
      <c r="I601" s="135" t="s">
        <v>1893</v>
      </c>
      <c r="J601">
        <v>0</v>
      </c>
      <c r="K601" s="135" t="s">
        <v>213</v>
      </c>
      <c r="L601" t="b">
        <v>1</v>
      </c>
      <c r="M601" t="b">
        <v>0</v>
      </c>
      <c r="N601" t="b">
        <v>0</v>
      </c>
    </row>
    <row r="602" spans="1:14" x14ac:dyDescent="0.2">
      <c r="A602" s="135" t="s">
        <v>157</v>
      </c>
      <c r="B602" t="s">
        <v>1041</v>
      </c>
      <c r="C602" t="s">
        <v>212</v>
      </c>
      <c r="D602">
        <v>8.84761095</v>
      </c>
      <c r="E602" s="137">
        <v>44497.680185185185</v>
      </c>
      <c r="F602" t="b">
        <v>1</v>
      </c>
      <c r="G602" s="135" t="s">
        <v>1833</v>
      </c>
      <c r="H602" s="135" t="s">
        <v>1894</v>
      </c>
      <c r="I602" s="135" t="s">
        <v>1895</v>
      </c>
      <c r="J602">
        <v>0</v>
      </c>
      <c r="K602" s="135" t="s">
        <v>214</v>
      </c>
      <c r="L602" t="b">
        <v>1</v>
      </c>
      <c r="M602" t="b">
        <v>0</v>
      </c>
      <c r="N602" t="b">
        <v>0</v>
      </c>
    </row>
    <row r="603" spans="1:14" x14ac:dyDescent="0.2">
      <c r="A603" s="135" t="s">
        <v>157</v>
      </c>
      <c r="B603" t="s">
        <v>933</v>
      </c>
      <c r="C603" t="s">
        <v>652</v>
      </c>
      <c r="D603">
        <v>2.6207733649999998</v>
      </c>
      <c r="E603" s="137">
        <v>44497.680196759262</v>
      </c>
      <c r="F603" t="b">
        <v>1</v>
      </c>
      <c r="G603" s="135" t="s">
        <v>568</v>
      </c>
      <c r="H603" s="135" t="s">
        <v>1892</v>
      </c>
      <c r="I603" s="135" t="s">
        <v>1893</v>
      </c>
      <c r="J603">
        <v>0</v>
      </c>
      <c r="K603" s="135" t="s">
        <v>213</v>
      </c>
      <c r="L603" t="b">
        <v>1</v>
      </c>
      <c r="M603" t="b">
        <v>0</v>
      </c>
      <c r="N603" t="b">
        <v>0</v>
      </c>
    </row>
    <row r="604" spans="1:14" x14ac:dyDescent="0.2">
      <c r="A604" s="135" t="s">
        <v>157</v>
      </c>
      <c r="B604" t="s">
        <v>1359</v>
      </c>
      <c r="C604" t="s">
        <v>212</v>
      </c>
      <c r="D604">
        <v>20.286024264999998</v>
      </c>
      <c r="E604" s="137">
        <v>44497.680196759262</v>
      </c>
      <c r="F604" t="b">
        <v>1</v>
      </c>
      <c r="G604" s="135" t="s">
        <v>1834</v>
      </c>
      <c r="H604" s="135" t="s">
        <v>1894</v>
      </c>
      <c r="I604" s="135" t="s">
        <v>1895</v>
      </c>
      <c r="J604">
        <v>0</v>
      </c>
      <c r="K604" s="135" t="s">
        <v>214</v>
      </c>
      <c r="L604" t="b">
        <v>1</v>
      </c>
      <c r="M604" t="b">
        <v>0</v>
      </c>
      <c r="N604" t="b">
        <v>0</v>
      </c>
    </row>
    <row r="605" spans="1:14" x14ac:dyDescent="0.2">
      <c r="A605" s="135" t="s">
        <v>157</v>
      </c>
      <c r="B605" t="s">
        <v>934</v>
      </c>
      <c r="C605" t="s">
        <v>652</v>
      </c>
      <c r="D605">
        <v>0.46957979999999999</v>
      </c>
      <c r="E605" s="137">
        <v>44497.680208333331</v>
      </c>
      <c r="F605" t="b">
        <v>1</v>
      </c>
      <c r="G605" s="135" t="s">
        <v>569</v>
      </c>
      <c r="H605" s="135" t="s">
        <v>1892</v>
      </c>
      <c r="I605" s="135" t="s">
        <v>1893</v>
      </c>
      <c r="J605">
        <v>0</v>
      </c>
      <c r="K605" s="135" t="s">
        <v>213</v>
      </c>
      <c r="L605" t="b">
        <v>1</v>
      </c>
      <c r="M605" t="b">
        <v>0</v>
      </c>
      <c r="N605" t="b">
        <v>0</v>
      </c>
    </row>
    <row r="606" spans="1:14" x14ac:dyDescent="0.2">
      <c r="A606" s="135" t="s">
        <v>157</v>
      </c>
      <c r="B606" t="s">
        <v>1127</v>
      </c>
      <c r="C606" t="s">
        <v>212</v>
      </c>
      <c r="D606">
        <v>4.5194359999999998</v>
      </c>
      <c r="E606" s="137">
        <v>44497.680219907408</v>
      </c>
      <c r="F606" t="b">
        <v>1</v>
      </c>
      <c r="G606" s="135" t="s">
        <v>1835</v>
      </c>
      <c r="H606" s="135" t="s">
        <v>1894</v>
      </c>
      <c r="I606" s="135" t="s">
        <v>1895</v>
      </c>
      <c r="J606">
        <v>0</v>
      </c>
      <c r="K606" s="135" t="s">
        <v>214</v>
      </c>
      <c r="L606" t="b">
        <v>1</v>
      </c>
      <c r="M606" t="b">
        <v>0</v>
      </c>
      <c r="N606" t="b">
        <v>0</v>
      </c>
    </row>
    <row r="607" spans="1:14" x14ac:dyDescent="0.2">
      <c r="A607" s="135" t="s">
        <v>157</v>
      </c>
      <c r="B607" t="s">
        <v>935</v>
      </c>
      <c r="C607" t="s">
        <v>652</v>
      </c>
      <c r="D607">
        <v>0</v>
      </c>
      <c r="E607" s="137">
        <v>44497.680231481485</v>
      </c>
      <c r="F607" t="b">
        <v>1</v>
      </c>
      <c r="G607" s="135" t="s">
        <v>1836</v>
      </c>
      <c r="H607" s="135" t="s">
        <v>1892</v>
      </c>
      <c r="I607" s="135" t="s">
        <v>1893</v>
      </c>
      <c r="J607">
        <v>0</v>
      </c>
      <c r="K607" s="135" t="s">
        <v>213</v>
      </c>
      <c r="L607" t="b">
        <v>1</v>
      </c>
      <c r="M607" t="b">
        <v>0</v>
      </c>
      <c r="N607" t="b">
        <v>0</v>
      </c>
    </row>
    <row r="608" spans="1:14" x14ac:dyDescent="0.2">
      <c r="A608" s="135" t="s">
        <v>157</v>
      </c>
      <c r="B608" t="s">
        <v>1319</v>
      </c>
      <c r="C608" t="s">
        <v>212</v>
      </c>
      <c r="D608">
        <v>0</v>
      </c>
      <c r="E608" s="137">
        <v>44497.680243055554</v>
      </c>
      <c r="F608" t="b">
        <v>1</v>
      </c>
      <c r="G608" s="135" t="s">
        <v>1837</v>
      </c>
      <c r="H608" s="135" t="s">
        <v>1894</v>
      </c>
      <c r="I608" s="135" t="s">
        <v>1895</v>
      </c>
      <c r="J608">
        <v>0</v>
      </c>
      <c r="K608" s="135" t="s">
        <v>214</v>
      </c>
      <c r="L608" t="b">
        <v>1</v>
      </c>
      <c r="M608" t="b">
        <v>0</v>
      </c>
      <c r="N608" t="b">
        <v>0</v>
      </c>
    </row>
    <row r="609" spans="1:14" x14ac:dyDescent="0.2">
      <c r="A609" s="135" t="s">
        <v>157</v>
      </c>
      <c r="B609" t="s">
        <v>936</v>
      </c>
      <c r="C609" t="s">
        <v>652</v>
      </c>
      <c r="D609">
        <v>1535.94586276119</v>
      </c>
      <c r="E609" s="137">
        <v>44497.680243055554</v>
      </c>
      <c r="F609" t="b">
        <v>1</v>
      </c>
      <c r="G609" s="135" t="s">
        <v>426</v>
      </c>
      <c r="H609" s="135" t="s">
        <v>1892</v>
      </c>
      <c r="I609" s="135" t="s">
        <v>1893</v>
      </c>
      <c r="J609">
        <v>0</v>
      </c>
      <c r="K609" s="135" t="s">
        <v>213</v>
      </c>
      <c r="L609" t="b">
        <v>1</v>
      </c>
      <c r="M609" t="b">
        <v>0</v>
      </c>
      <c r="N609" t="b">
        <v>0</v>
      </c>
    </row>
    <row r="610" spans="1:14" x14ac:dyDescent="0.2">
      <c r="A610" s="135" t="s">
        <v>157</v>
      </c>
      <c r="B610" t="s">
        <v>988</v>
      </c>
      <c r="C610" t="s">
        <v>212</v>
      </c>
      <c r="D610">
        <v>8279.0777146285309</v>
      </c>
      <c r="E610" s="137">
        <v>44497.680254629631</v>
      </c>
      <c r="F610" t="b">
        <v>1</v>
      </c>
      <c r="G610" s="135" t="s">
        <v>1486</v>
      </c>
      <c r="H610" s="135" t="s">
        <v>1894</v>
      </c>
      <c r="I610" s="135" t="s">
        <v>1895</v>
      </c>
      <c r="J610">
        <v>0</v>
      </c>
      <c r="K610" s="135" t="s">
        <v>214</v>
      </c>
      <c r="L610" t="b">
        <v>1</v>
      </c>
      <c r="M610" t="b">
        <v>0</v>
      </c>
      <c r="N610" t="b">
        <v>0</v>
      </c>
    </row>
    <row r="611" spans="1:14" x14ac:dyDescent="0.2">
      <c r="A611" s="135" t="s">
        <v>157</v>
      </c>
      <c r="B611" t="s">
        <v>937</v>
      </c>
      <c r="C611" t="s">
        <v>652</v>
      </c>
      <c r="D611">
        <v>120.29095797887128</v>
      </c>
      <c r="E611" s="137">
        <v>44497.680254629631</v>
      </c>
      <c r="F611" t="b">
        <v>1</v>
      </c>
      <c r="G611" s="135" t="s">
        <v>428</v>
      </c>
      <c r="H611" s="135" t="s">
        <v>1892</v>
      </c>
      <c r="I611" s="135" t="s">
        <v>1893</v>
      </c>
      <c r="J611">
        <v>0</v>
      </c>
      <c r="K611" s="135" t="s">
        <v>213</v>
      </c>
      <c r="L611" t="b">
        <v>1</v>
      </c>
      <c r="M611" t="b">
        <v>0</v>
      </c>
      <c r="N611" t="b">
        <v>0</v>
      </c>
    </row>
    <row r="612" spans="1:14" x14ac:dyDescent="0.2">
      <c r="A612" s="135" t="s">
        <v>157</v>
      </c>
      <c r="B612" t="s">
        <v>938</v>
      </c>
      <c r="C612" t="s">
        <v>652</v>
      </c>
      <c r="D612">
        <v>1548.8395</v>
      </c>
      <c r="E612" s="137">
        <v>44497.680254629631</v>
      </c>
      <c r="F612" t="b">
        <v>1</v>
      </c>
      <c r="G612" s="135" t="s">
        <v>570</v>
      </c>
      <c r="H612" s="135" t="s">
        <v>1892</v>
      </c>
      <c r="I612" s="135" t="s">
        <v>1893</v>
      </c>
      <c r="J612">
        <v>0</v>
      </c>
      <c r="K612" s="135" t="s">
        <v>213</v>
      </c>
      <c r="L612" t="b">
        <v>1</v>
      </c>
      <c r="M612" t="b">
        <v>0</v>
      </c>
      <c r="N612" t="b">
        <v>0</v>
      </c>
    </row>
    <row r="613" spans="1:14" x14ac:dyDescent="0.2">
      <c r="A613" s="135" t="s">
        <v>157</v>
      </c>
      <c r="B613" t="s">
        <v>1398</v>
      </c>
      <c r="C613" t="s">
        <v>212</v>
      </c>
      <c r="D613">
        <v>8278.8670000000002</v>
      </c>
      <c r="E613" s="137">
        <v>44497.680266203701</v>
      </c>
      <c r="F613" t="b">
        <v>1</v>
      </c>
      <c r="G613" s="135" t="s">
        <v>1492</v>
      </c>
      <c r="H613" s="135" t="s">
        <v>1894</v>
      </c>
      <c r="I613" s="135" t="s">
        <v>1895</v>
      </c>
      <c r="J613">
        <v>0</v>
      </c>
      <c r="K613" s="135" t="s">
        <v>214</v>
      </c>
      <c r="L613" t="b">
        <v>1</v>
      </c>
      <c r="M613" t="b">
        <v>0</v>
      </c>
      <c r="N613" t="b">
        <v>0</v>
      </c>
    </row>
    <row r="614" spans="1:14" x14ac:dyDescent="0.2">
      <c r="A614" s="135" t="s">
        <v>157</v>
      </c>
      <c r="B614" t="s">
        <v>383</v>
      </c>
      <c r="C614" t="s">
        <v>652</v>
      </c>
      <c r="D614">
        <v>141.90611298060054</v>
      </c>
      <c r="E614" s="137">
        <v>44497.680266203701</v>
      </c>
      <c r="F614" t="b">
        <v>1</v>
      </c>
      <c r="G614" s="135" t="s">
        <v>571</v>
      </c>
      <c r="H614" s="135" t="s">
        <v>1892</v>
      </c>
      <c r="I614" s="135" t="s">
        <v>1893</v>
      </c>
      <c r="J614">
        <v>0</v>
      </c>
      <c r="K614" s="135" t="s">
        <v>213</v>
      </c>
      <c r="L614" t="b">
        <v>1</v>
      </c>
      <c r="M614" t="b">
        <v>0</v>
      </c>
      <c r="N614" t="b">
        <v>0</v>
      </c>
    </row>
    <row r="615" spans="1:14" x14ac:dyDescent="0.2">
      <c r="A615" s="135" t="s">
        <v>157</v>
      </c>
      <c r="B615" t="s">
        <v>1249</v>
      </c>
      <c r="C615" t="s">
        <v>652</v>
      </c>
      <c r="D615">
        <v>355.32389177494503</v>
      </c>
      <c r="E615" s="137">
        <v>44497.680277777778</v>
      </c>
      <c r="F615" t="b">
        <v>1</v>
      </c>
      <c r="G615" s="135" t="s">
        <v>587</v>
      </c>
      <c r="H615" s="135" t="s">
        <v>1892</v>
      </c>
      <c r="I615" s="135" t="s">
        <v>1893</v>
      </c>
      <c r="J615">
        <v>0</v>
      </c>
      <c r="K615" s="135" t="s">
        <v>213</v>
      </c>
      <c r="L615" t="b">
        <v>1</v>
      </c>
      <c r="M615" t="b">
        <v>0</v>
      </c>
      <c r="N615" t="b">
        <v>0</v>
      </c>
    </row>
    <row r="616" spans="1:14" x14ac:dyDescent="0.2">
      <c r="A616" s="135" t="s">
        <v>157</v>
      </c>
      <c r="B616" t="s">
        <v>1246</v>
      </c>
      <c r="C616" t="s">
        <v>212</v>
      </c>
      <c r="D616">
        <v>1764.961553280704</v>
      </c>
      <c r="E616" s="137">
        <v>44497.680289351854</v>
      </c>
      <c r="F616" t="b">
        <v>1</v>
      </c>
      <c r="G616" s="135" t="s">
        <v>1838</v>
      </c>
      <c r="H616" s="135" t="s">
        <v>1894</v>
      </c>
      <c r="I616" s="135" t="s">
        <v>1895</v>
      </c>
      <c r="J616">
        <v>0</v>
      </c>
      <c r="K616" s="135" t="s">
        <v>214</v>
      </c>
      <c r="L616" t="b">
        <v>1</v>
      </c>
      <c r="M616" t="b">
        <v>0</v>
      </c>
      <c r="N616" t="b">
        <v>0</v>
      </c>
    </row>
    <row r="617" spans="1:14" x14ac:dyDescent="0.2">
      <c r="A617" s="135" t="s">
        <v>157</v>
      </c>
      <c r="B617" t="s">
        <v>1207</v>
      </c>
      <c r="C617" t="s">
        <v>652</v>
      </c>
      <c r="D617">
        <v>120.70565715965553</v>
      </c>
      <c r="E617" s="137">
        <v>44497.680289351854</v>
      </c>
      <c r="F617" t="b">
        <v>1</v>
      </c>
      <c r="G617" s="135" t="s">
        <v>572</v>
      </c>
      <c r="H617" s="135" t="s">
        <v>1892</v>
      </c>
      <c r="I617" s="135" t="s">
        <v>1893</v>
      </c>
      <c r="J617">
        <v>0</v>
      </c>
      <c r="K617" s="135" t="s">
        <v>213</v>
      </c>
      <c r="L617" t="b">
        <v>1</v>
      </c>
      <c r="M617" t="b">
        <v>0</v>
      </c>
      <c r="N617" t="b">
        <v>0</v>
      </c>
    </row>
    <row r="618" spans="1:14" x14ac:dyDescent="0.2">
      <c r="A618" s="135" t="s">
        <v>157</v>
      </c>
      <c r="B618" t="s">
        <v>939</v>
      </c>
      <c r="C618" t="s">
        <v>652</v>
      </c>
      <c r="D618">
        <v>21.554258905787101</v>
      </c>
      <c r="E618" s="137">
        <v>44497.680300925924</v>
      </c>
      <c r="F618" t="b">
        <v>1</v>
      </c>
      <c r="G618" s="135" t="s">
        <v>573</v>
      </c>
      <c r="H618" s="135" t="s">
        <v>1892</v>
      </c>
      <c r="I618" s="135" t="s">
        <v>1893</v>
      </c>
      <c r="J618">
        <v>0</v>
      </c>
      <c r="K618" s="135" t="s">
        <v>213</v>
      </c>
      <c r="L618" t="b">
        <v>1</v>
      </c>
      <c r="M618" t="b">
        <v>0</v>
      </c>
      <c r="N618" t="b">
        <v>0</v>
      </c>
    </row>
    <row r="619" spans="1:14" x14ac:dyDescent="0.2">
      <c r="A619" s="135" t="s">
        <v>157</v>
      </c>
      <c r="B619" t="s">
        <v>1410</v>
      </c>
      <c r="C619" t="s">
        <v>212</v>
      </c>
      <c r="D619">
        <v>142.9333245445271</v>
      </c>
      <c r="E619" s="137">
        <v>44497.680312500001</v>
      </c>
      <c r="F619" t="b">
        <v>1</v>
      </c>
      <c r="G619" s="135" t="s">
        <v>1839</v>
      </c>
      <c r="H619" s="135" t="s">
        <v>1894</v>
      </c>
      <c r="I619" s="135" t="s">
        <v>1895</v>
      </c>
      <c r="J619">
        <v>0</v>
      </c>
      <c r="K619" s="135" t="s">
        <v>214</v>
      </c>
      <c r="L619" t="b">
        <v>1</v>
      </c>
      <c r="M619" t="b">
        <v>0</v>
      </c>
      <c r="N619" t="b">
        <v>0</v>
      </c>
    </row>
    <row r="620" spans="1:14" x14ac:dyDescent="0.2">
      <c r="A620" s="135" t="s">
        <v>157</v>
      </c>
      <c r="B620" t="s">
        <v>723</v>
      </c>
      <c r="C620" t="s">
        <v>652</v>
      </c>
      <c r="D620">
        <v>-79.970847676179631</v>
      </c>
      <c r="E620" s="137">
        <v>44497.680312500001</v>
      </c>
      <c r="F620" t="b">
        <v>1</v>
      </c>
      <c r="G620" s="135" t="s">
        <v>574</v>
      </c>
      <c r="H620" s="135" t="s">
        <v>1892</v>
      </c>
      <c r="I620" s="135" t="s">
        <v>1893</v>
      </c>
      <c r="J620">
        <v>0</v>
      </c>
      <c r="K620" s="135" t="s">
        <v>213</v>
      </c>
      <c r="L620" t="b">
        <v>1</v>
      </c>
      <c r="M620" t="b">
        <v>0</v>
      </c>
      <c r="N620" t="b">
        <v>0</v>
      </c>
    </row>
    <row r="621" spans="1:14" x14ac:dyDescent="0.2">
      <c r="A621" s="135" t="s">
        <v>157</v>
      </c>
      <c r="B621" t="s">
        <v>940</v>
      </c>
      <c r="C621" t="s">
        <v>652</v>
      </c>
      <c r="D621">
        <v>175.977998521643</v>
      </c>
      <c r="E621" s="137">
        <v>44497.680312500001</v>
      </c>
      <c r="F621" t="b">
        <v>1</v>
      </c>
      <c r="G621" s="135" t="s">
        <v>575</v>
      </c>
      <c r="H621" s="135" t="s">
        <v>1892</v>
      </c>
      <c r="I621" s="135" t="s">
        <v>1893</v>
      </c>
      <c r="J621">
        <v>0</v>
      </c>
      <c r="K621" s="135" t="s">
        <v>213</v>
      </c>
      <c r="L621" t="b">
        <v>1</v>
      </c>
      <c r="M621" t="b">
        <v>0</v>
      </c>
      <c r="N621" t="b">
        <v>0</v>
      </c>
    </row>
    <row r="622" spans="1:14" x14ac:dyDescent="0.2">
      <c r="A622" s="135" t="s">
        <v>157</v>
      </c>
      <c r="B622" t="s">
        <v>1105</v>
      </c>
      <c r="C622" t="s">
        <v>212</v>
      </c>
      <c r="D622">
        <v>854.642994012803</v>
      </c>
      <c r="E622" s="137">
        <v>44497.680324074077</v>
      </c>
      <c r="F622" t="b">
        <v>1</v>
      </c>
      <c r="G622" s="135" t="s">
        <v>1840</v>
      </c>
      <c r="H622" s="135" t="s">
        <v>1894</v>
      </c>
      <c r="I622" s="135" t="s">
        <v>1895</v>
      </c>
      <c r="J622">
        <v>0</v>
      </c>
      <c r="K622" s="135" t="s">
        <v>214</v>
      </c>
      <c r="L622" t="b">
        <v>1</v>
      </c>
      <c r="M622" t="b">
        <v>0</v>
      </c>
      <c r="N622" t="b">
        <v>0</v>
      </c>
    </row>
    <row r="623" spans="1:14" x14ac:dyDescent="0.2">
      <c r="A623" s="135" t="s">
        <v>157</v>
      </c>
      <c r="B623" t="s">
        <v>724</v>
      </c>
      <c r="C623" t="s">
        <v>652</v>
      </c>
      <c r="D623">
        <v>59.824006086794789</v>
      </c>
      <c r="E623" s="137">
        <v>44497.680324074077</v>
      </c>
      <c r="F623" t="b">
        <v>1</v>
      </c>
      <c r="G623" s="135" t="s">
        <v>576</v>
      </c>
      <c r="H623" s="135" t="s">
        <v>1892</v>
      </c>
      <c r="I623" s="135" t="s">
        <v>1893</v>
      </c>
      <c r="J623">
        <v>0</v>
      </c>
      <c r="K623" s="135" t="s">
        <v>213</v>
      </c>
      <c r="L623" t="b">
        <v>1</v>
      </c>
      <c r="M623" t="b">
        <v>0</v>
      </c>
      <c r="N623" t="b">
        <v>0</v>
      </c>
    </row>
    <row r="624" spans="1:14" x14ac:dyDescent="0.2">
      <c r="A624" s="135" t="s">
        <v>157</v>
      </c>
      <c r="B624" t="s">
        <v>1304</v>
      </c>
      <c r="C624" t="s">
        <v>652</v>
      </c>
      <c r="D624">
        <v>77.830653499902297</v>
      </c>
      <c r="E624" s="137">
        <v>44497.680324074077</v>
      </c>
      <c r="F624" t="b">
        <v>1</v>
      </c>
      <c r="G624" s="135" t="s">
        <v>577</v>
      </c>
      <c r="H624" s="135" t="s">
        <v>1892</v>
      </c>
      <c r="I624" s="135" t="s">
        <v>1893</v>
      </c>
      <c r="J624">
        <v>0</v>
      </c>
      <c r="K624" s="135" t="s">
        <v>213</v>
      </c>
      <c r="L624" t="b">
        <v>1</v>
      </c>
      <c r="M624" t="b">
        <v>0</v>
      </c>
      <c r="N624" t="b">
        <v>0</v>
      </c>
    </row>
    <row r="625" spans="1:14" x14ac:dyDescent="0.2">
      <c r="A625" s="135" t="s">
        <v>157</v>
      </c>
      <c r="B625" t="s">
        <v>1402</v>
      </c>
      <c r="C625" t="s">
        <v>212</v>
      </c>
      <c r="D625">
        <v>507.46017504777797</v>
      </c>
      <c r="E625" s="137">
        <v>44497.680335648147</v>
      </c>
      <c r="F625" t="b">
        <v>1</v>
      </c>
      <c r="G625" s="135" t="s">
        <v>1841</v>
      </c>
      <c r="H625" s="135" t="s">
        <v>1894</v>
      </c>
      <c r="I625" s="135" t="s">
        <v>1895</v>
      </c>
      <c r="J625">
        <v>0</v>
      </c>
      <c r="K625" s="135" t="s">
        <v>214</v>
      </c>
      <c r="L625" t="b">
        <v>1</v>
      </c>
      <c r="M625" t="b">
        <v>0</v>
      </c>
      <c r="N625" t="b">
        <v>0</v>
      </c>
    </row>
    <row r="626" spans="1:14" x14ac:dyDescent="0.2">
      <c r="A626" s="135" t="s">
        <v>157</v>
      </c>
      <c r="B626" t="s">
        <v>725</v>
      </c>
      <c r="C626" t="s">
        <v>652</v>
      </c>
      <c r="D626">
        <v>-10.149848711446248</v>
      </c>
      <c r="E626" s="137">
        <v>44497.680335648147</v>
      </c>
      <c r="F626" t="b">
        <v>1</v>
      </c>
      <c r="G626" s="135" t="s">
        <v>578</v>
      </c>
      <c r="H626" s="135" t="s">
        <v>1892</v>
      </c>
      <c r="I626" s="135" t="s">
        <v>1893</v>
      </c>
      <c r="J626">
        <v>0</v>
      </c>
      <c r="K626" s="135" t="s">
        <v>213</v>
      </c>
      <c r="L626" t="b">
        <v>1</v>
      </c>
      <c r="M626" t="b">
        <v>0</v>
      </c>
      <c r="N626" t="b">
        <v>0</v>
      </c>
    </row>
    <row r="627" spans="1:14" x14ac:dyDescent="0.2">
      <c r="A627" s="135" t="s">
        <v>157</v>
      </c>
      <c r="B627" t="s">
        <v>726</v>
      </c>
      <c r="C627" t="s">
        <v>652</v>
      </c>
      <c r="D627">
        <v>661.00283035991401</v>
      </c>
      <c r="E627" s="137">
        <v>44497.680335648147</v>
      </c>
      <c r="F627" t="b">
        <v>1</v>
      </c>
      <c r="G627" s="135" t="s">
        <v>579</v>
      </c>
      <c r="H627" s="135" t="s">
        <v>1892</v>
      </c>
      <c r="I627" s="135" t="s">
        <v>1893</v>
      </c>
      <c r="J627">
        <v>0</v>
      </c>
      <c r="K627" s="135" t="s">
        <v>213</v>
      </c>
      <c r="L627" t="b">
        <v>1</v>
      </c>
      <c r="M627" t="b">
        <v>0</v>
      </c>
      <c r="N627" t="b">
        <v>0</v>
      </c>
    </row>
    <row r="628" spans="1:14" x14ac:dyDescent="0.2">
      <c r="A628" s="135" t="s">
        <v>157</v>
      </c>
      <c r="B628" t="s">
        <v>1377</v>
      </c>
      <c r="C628" t="s">
        <v>212</v>
      </c>
      <c r="D628">
        <v>3655.933731097839</v>
      </c>
      <c r="E628" s="137">
        <v>44497.680347222224</v>
      </c>
      <c r="F628" t="b">
        <v>1</v>
      </c>
      <c r="G628" s="135" t="s">
        <v>1842</v>
      </c>
      <c r="H628" s="135" t="s">
        <v>1894</v>
      </c>
      <c r="I628" s="135" t="s">
        <v>1895</v>
      </c>
      <c r="J628">
        <v>0</v>
      </c>
      <c r="K628" s="135" t="s">
        <v>214</v>
      </c>
      <c r="L628" t="b">
        <v>1</v>
      </c>
      <c r="M628" t="b">
        <v>0</v>
      </c>
      <c r="N628" t="b">
        <v>0</v>
      </c>
    </row>
    <row r="629" spans="1:14" x14ac:dyDescent="0.2">
      <c r="A629" s="135" t="s">
        <v>157</v>
      </c>
      <c r="B629" t="s">
        <v>727</v>
      </c>
      <c r="C629" t="s">
        <v>652</v>
      </c>
      <c r="D629">
        <v>320.71921292607658</v>
      </c>
      <c r="E629" s="137">
        <v>44497.680347222224</v>
      </c>
      <c r="F629" t="b">
        <v>1</v>
      </c>
      <c r="G629" s="135" t="s">
        <v>580</v>
      </c>
      <c r="H629" s="135" t="s">
        <v>1892</v>
      </c>
      <c r="I629" s="135" t="s">
        <v>1893</v>
      </c>
      <c r="J629">
        <v>0</v>
      </c>
      <c r="K629" s="135" t="s">
        <v>213</v>
      </c>
      <c r="L629" t="b">
        <v>1</v>
      </c>
      <c r="M629" t="b">
        <v>0</v>
      </c>
      <c r="N629" t="b">
        <v>0</v>
      </c>
    </row>
    <row r="630" spans="1:14" x14ac:dyDescent="0.2">
      <c r="A630" s="135" t="s">
        <v>157</v>
      </c>
      <c r="B630" t="s">
        <v>728</v>
      </c>
      <c r="C630" t="s">
        <v>652</v>
      </c>
      <c r="D630">
        <v>31.152528705963</v>
      </c>
      <c r="E630" s="137">
        <v>44497.680347222224</v>
      </c>
      <c r="F630" t="b">
        <v>1</v>
      </c>
      <c r="G630" s="135" t="s">
        <v>581</v>
      </c>
      <c r="H630" s="135" t="s">
        <v>1892</v>
      </c>
      <c r="I630" s="135" t="s">
        <v>1893</v>
      </c>
      <c r="J630">
        <v>0</v>
      </c>
      <c r="K630" s="135" t="s">
        <v>213</v>
      </c>
      <c r="L630" t="b">
        <v>1</v>
      </c>
      <c r="M630" t="b">
        <v>0</v>
      </c>
      <c r="N630" t="b">
        <v>0</v>
      </c>
    </row>
    <row r="631" spans="1:14" x14ac:dyDescent="0.2">
      <c r="A631" s="135" t="s">
        <v>157</v>
      </c>
      <c r="B631" t="s">
        <v>1122</v>
      </c>
      <c r="C631" t="s">
        <v>212</v>
      </c>
      <c r="D631">
        <v>195.05285966678088</v>
      </c>
      <c r="E631" s="137">
        <v>44497.680358796293</v>
      </c>
      <c r="F631" t="b">
        <v>1</v>
      </c>
      <c r="G631" s="135" t="s">
        <v>1843</v>
      </c>
      <c r="H631" s="135" t="s">
        <v>1894</v>
      </c>
      <c r="I631" s="135" t="s">
        <v>1895</v>
      </c>
      <c r="J631">
        <v>0</v>
      </c>
      <c r="K631" s="135" t="s">
        <v>214</v>
      </c>
      <c r="L631" t="b">
        <v>1</v>
      </c>
      <c r="M631" t="b">
        <v>0</v>
      </c>
      <c r="N631" t="b">
        <v>0</v>
      </c>
    </row>
    <row r="632" spans="1:14" x14ac:dyDescent="0.2">
      <c r="A632" s="135" t="s">
        <v>157</v>
      </c>
      <c r="B632" t="s">
        <v>395</v>
      </c>
      <c r="C632" t="s">
        <v>652</v>
      </c>
      <c r="D632">
        <v>-15.779354522817099</v>
      </c>
      <c r="E632" s="137">
        <v>44497.680358796293</v>
      </c>
      <c r="F632" t="b">
        <v>1</v>
      </c>
      <c r="G632" s="135" t="s">
        <v>582</v>
      </c>
      <c r="H632" s="135" t="s">
        <v>1892</v>
      </c>
      <c r="I632" s="135" t="s">
        <v>1893</v>
      </c>
      <c r="J632">
        <v>0</v>
      </c>
      <c r="K632" s="135" t="s">
        <v>213</v>
      </c>
      <c r="L632" t="b">
        <v>1</v>
      </c>
      <c r="M632" t="b">
        <v>0</v>
      </c>
      <c r="N632" t="b">
        <v>0</v>
      </c>
    </row>
    <row r="633" spans="1:14" x14ac:dyDescent="0.2">
      <c r="A633" s="135" t="s">
        <v>157</v>
      </c>
      <c r="B633" t="s">
        <v>941</v>
      </c>
      <c r="C633" t="s">
        <v>652</v>
      </c>
      <c r="D633">
        <v>25.710674593074302</v>
      </c>
      <c r="E633" s="137">
        <v>44497.680358796293</v>
      </c>
      <c r="F633" t="b">
        <v>1</v>
      </c>
      <c r="G633" s="135" t="s">
        <v>583</v>
      </c>
      <c r="H633" s="135" t="s">
        <v>1892</v>
      </c>
      <c r="I633" s="135" t="s">
        <v>1893</v>
      </c>
      <c r="J633">
        <v>0</v>
      </c>
      <c r="K633" s="135" t="s">
        <v>213</v>
      </c>
      <c r="L633" t="b">
        <v>1</v>
      </c>
      <c r="M633" t="b">
        <v>0</v>
      </c>
      <c r="N633" t="b">
        <v>0</v>
      </c>
    </row>
    <row r="634" spans="1:14" x14ac:dyDescent="0.2">
      <c r="A634" s="135" t="s">
        <v>157</v>
      </c>
      <c r="B634" t="s">
        <v>998</v>
      </c>
      <c r="C634" t="s">
        <v>212</v>
      </c>
      <c r="D634">
        <v>147.67989753877569</v>
      </c>
      <c r="E634" s="137">
        <v>44497.68037037037</v>
      </c>
      <c r="F634" t="b">
        <v>1</v>
      </c>
      <c r="G634" s="135" t="s">
        <v>1844</v>
      </c>
      <c r="H634" s="135" t="s">
        <v>1894</v>
      </c>
      <c r="I634" s="135" t="s">
        <v>1895</v>
      </c>
      <c r="J634">
        <v>0</v>
      </c>
      <c r="K634" s="135" t="s">
        <v>214</v>
      </c>
      <c r="L634" t="b">
        <v>1</v>
      </c>
      <c r="M634" t="b">
        <v>0</v>
      </c>
      <c r="N634" t="b">
        <v>0</v>
      </c>
    </row>
    <row r="635" spans="1:14" x14ac:dyDescent="0.2">
      <c r="A635" s="135" t="s">
        <v>157</v>
      </c>
      <c r="B635" t="s">
        <v>942</v>
      </c>
      <c r="C635" t="s">
        <v>652</v>
      </c>
      <c r="D635">
        <v>-16.077726363022677</v>
      </c>
      <c r="E635" s="137">
        <v>44497.68037037037</v>
      </c>
      <c r="F635" t="b">
        <v>1</v>
      </c>
      <c r="G635" s="135" t="s">
        <v>1845</v>
      </c>
      <c r="H635" s="135" t="s">
        <v>1892</v>
      </c>
      <c r="I635" s="135" t="s">
        <v>1893</v>
      </c>
      <c r="J635">
        <v>0</v>
      </c>
      <c r="K635" s="135" t="s">
        <v>213</v>
      </c>
      <c r="L635" t="b">
        <v>1</v>
      </c>
      <c r="M635" t="b">
        <v>0</v>
      </c>
      <c r="N635" t="b">
        <v>0</v>
      </c>
    </row>
    <row r="636" spans="1:14" x14ac:dyDescent="0.2">
      <c r="A636" s="135" t="s">
        <v>157</v>
      </c>
      <c r="B636" t="s">
        <v>943</v>
      </c>
      <c r="C636" t="s">
        <v>652</v>
      </c>
      <c r="D636">
        <v>141.94940366717</v>
      </c>
      <c r="E636" s="137">
        <v>44497.68037037037</v>
      </c>
      <c r="F636" t="b">
        <v>1</v>
      </c>
      <c r="G636" s="135" t="s">
        <v>1846</v>
      </c>
      <c r="H636" s="135" t="s">
        <v>1892</v>
      </c>
      <c r="I636" s="135" t="s">
        <v>1893</v>
      </c>
      <c r="J636">
        <v>0</v>
      </c>
      <c r="K636" s="135" t="s">
        <v>213</v>
      </c>
      <c r="L636" t="b">
        <v>1</v>
      </c>
      <c r="M636" t="b">
        <v>0</v>
      </c>
      <c r="N636" t="b">
        <v>0</v>
      </c>
    </row>
    <row r="637" spans="1:14" x14ac:dyDescent="0.2">
      <c r="A637" s="135" t="s">
        <v>157</v>
      </c>
      <c r="B637" t="s">
        <v>1010</v>
      </c>
      <c r="C637" t="s">
        <v>212</v>
      </c>
      <c r="D637">
        <v>763.91011137960197</v>
      </c>
      <c r="E637" s="137">
        <v>44497.680381944447</v>
      </c>
      <c r="F637" t="b">
        <v>1</v>
      </c>
      <c r="G637" s="135" t="s">
        <v>1847</v>
      </c>
      <c r="H637" s="135" t="s">
        <v>1894</v>
      </c>
      <c r="I637" s="135" t="s">
        <v>1895</v>
      </c>
      <c r="J637">
        <v>0</v>
      </c>
      <c r="K637" s="135" t="s">
        <v>214</v>
      </c>
      <c r="L637" t="b">
        <v>1</v>
      </c>
      <c r="M637" t="b">
        <v>0</v>
      </c>
      <c r="N637" t="b">
        <v>0</v>
      </c>
    </row>
    <row r="638" spans="1:14" x14ac:dyDescent="0.2">
      <c r="A638" s="135" t="s">
        <v>157</v>
      </c>
      <c r="B638" t="s">
        <v>944</v>
      </c>
      <c r="C638" t="s">
        <v>652</v>
      </c>
      <c r="D638">
        <v>-9.2593494076551863</v>
      </c>
      <c r="E638" s="137">
        <v>44497.680381944447</v>
      </c>
      <c r="F638" t="b">
        <v>1</v>
      </c>
      <c r="G638" s="135" t="s">
        <v>584</v>
      </c>
      <c r="H638" s="135" t="s">
        <v>1892</v>
      </c>
      <c r="I638" s="135" t="s">
        <v>1893</v>
      </c>
      <c r="J638">
        <v>0</v>
      </c>
      <c r="K638" s="135" t="s">
        <v>213</v>
      </c>
      <c r="L638" t="b">
        <v>1</v>
      </c>
      <c r="M638" t="b">
        <v>0</v>
      </c>
      <c r="N638" t="b">
        <v>0</v>
      </c>
    </row>
    <row r="639" spans="1:14" x14ac:dyDescent="0.2">
      <c r="A639" s="135" t="s">
        <v>157</v>
      </c>
      <c r="B639" t="s">
        <v>945</v>
      </c>
      <c r="C639" t="s">
        <v>652</v>
      </c>
      <c r="D639">
        <v>42.976095706575997</v>
      </c>
      <c r="E639" s="137">
        <v>44497.680381944447</v>
      </c>
      <c r="F639" t="b">
        <v>1</v>
      </c>
      <c r="G639" s="135" t="s">
        <v>585</v>
      </c>
      <c r="H639" s="135" t="s">
        <v>1892</v>
      </c>
      <c r="I639" s="135" t="s">
        <v>1893</v>
      </c>
      <c r="J639">
        <v>0</v>
      </c>
      <c r="K639" s="135" t="s">
        <v>213</v>
      </c>
      <c r="L639" t="b">
        <v>1</v>
      </c>
      <c r="M639" t="b">
        <v>0</v>
      </c>
      <c r="N639" t="b">
        <v>0</v>
      </c>
    </row>
    <row r="640" spans="1:14" x14ac:dyDescent="0.2">
      <c r="A640" s="135" t="s">
        <v>157</v>
      </c>
      <c r="B640" t="s">
        <v>1256</v>
      </c>
      <c r="C640" t="s">
        <v>212</v>
      </c>
      <c r="D640">
        <v>233.6293911032852</v>
      </c>
      <c r="E640" s="137">
        <v>44497.680393518516</v>
      </c>
      <c r="F640" t="b">
        <v>1</v>
      </c>
      <c r="G640" s="135" t="s">
        <v>1848</v>
      </c>
      <c r="H640" s="135" t="s">
        <v>1894</v>
      </c>
      <c r="I640" s="135" t="s">
        <v>1895</v>
      </c>
      <c r="J640">
        <v>0</v>
      </c>
      <c r="K640" s="135" t="s">
        <v>214</v>
      </c>
      <c r="L640" t="b">
        <v>1</v>
      </c>
      <c r="M640" t="b">
        <v>0</v>
      </c>
      <c r="N640" t="b">
        <v>0</v>
      </c>
    </row>
    <row r="641" spans="1:14" x14ac:dyDescent="0.2">
      <c r="A641" s="135" t="s">
        <v>157</v>
      </c>
      <c r="B641" t="s">
        <v>946</v>
      </c>
      <c r="C641" t="s">
        <v>652</v>
      </c>
      <c r="D641">
        <v>238.55109341435821</v>
      </c>
      <c r="E641" s="137">
        <v>44497.680393518516</v>
      </c>
      <c r="F641" t="b">
        <v>1</v>
      </c>
      <c r="G641" s="135" t="s">
        <v>1849</v>
      </c>
      <c r="H641" s="135" t="s">
        <v>1892</v>
      </c>
      <c r="I641" s="135" t="s">
        <v>1893</v>
      </c>
      <c r="J641">
        <v>0</v>
      </c>
      <c r="K641" s="135" t="s">
        <v>213</v>
      </c>
      <c r="L641" t="b">
        <v>1</v>
      </c>
      <c r="M641" t="b">
        <v>0</v>
      </c>
      <c r="N641" t="b">
        <v>0</v>
      </c>
    </row>
    <row r="642" spans="1:14" x14ac:dyDescent="0.2">
      <c r="A642" s="135" t="s">
        <v>157</v>
      </c>
      <c r="B642" t="s">
        <v>947</v>
      </c>
      <c r="C642" t="s">
        <v>652</v>
      </c>
      <c r="D642">
        <v>2.4675270262149001</v>
      </c>
      <c r="E642" s="137">
        <v>44497.680393518516</v>
      </c>
      <c r="F642" t="b">
        <v>1</v>
      </c>
      <c r="G642" s="135" t="s">
        <v>586</v>
      </c>
      <c r="H642" s="135" t="s">
        <v>1892</v>
      </c>
      <c r="I642" s="135" t="s">
        <v>1893</v>
      </c>
      <c r="J642">
        <v>0</v>
      </c>
      <c r="K642" s="135" t="s">
        <v>213</v>
      </c>
      <c r="L642" t="b">
        <v>1</v>
      </c>
      <c r="M642" t="b">
        <v>0</v>
      </c>
      <c r="N642" t="b">
        <v>0</v>
      </c>
    </row>
    <row r="643" spans="1:14" x14ac:dyDescent="0.2">
      <c r="A643" s="135" t="s">
        <v>157</v>
      </c>
      <c r="B643" t="s">
        <v>1148</v>
      </c>
      <c r="C643" t="s">
        <v>212</v>
      </c>
      <c r="D643">
        <v>12.87367695643375</v>
      </c>
      <c r="E643" s="137">
        <v>44497.680405092593</v>
      </c>
      <c r="F643" t="b">
        <v>1</v>
      </c>
      <c r="G643" s="135" t="s">
        <v>1850</v>
      </c>
      <c r="H643" s="135" t="s">
        <v>1894</v>
      </c>
      <c r="I643" s="135" t="s">
        <v>1895</v>
      </c>
      <c r="J643">
        <v>0</v>
      </c>
      <c r="K643" s="135" t="s">
        <v>214</v>
      </c>
      <c r="L643" t="b">
        <v>1</v>
      </c>
      <c r="M643" t="b">
        <v>0</v>
      </c>
      <c r="N643" t="b">
        <v>0</v>
      </c>
    </row>
    <row r="644" spans="1:14" x14ac:dyDescent="0.2">
      <c r="A644" s="135" t="s">
        <v>157</v>
      </c>
      <c r="B644" t="s">
        <v>648</v>
      </c>
      <c r="C644" t="s">
        <v>652</v>
      </c>
      <c r="D644">
        <v>-6.5262625863370074</v>
      </c>
      <c r="E644" s="137">
        <v>44497.680405092593</v>
      </c>
      <c r="F644" t="b">
        <v>1</v>
      </c>
      <c r="G644" s="135" t="s">
        <v>1851</v>
      </c>
      <c r="H644" s="135" t="s">
        <v>1892</v>
      </c>
      <c r="I644" s="135" t="s">
        <v>1893</v>
      </c>
      <c r="J644">
        <v>0</v>
      </c>
      <c r="K644" s="135" t="s">
        <v>213</v>
      </c>
      <c r="L644" t="b">
        <v>1</v>
      </c>
      <c r="M644" t="b">
        <v>0</v>
      </c>
      <c r="N644" t="b">
        <v>0</v>
      </c>
    </row>
    <row r="645" spans="1:14" x14ac:dyDescent="0.2">
      <c r="A645" s="135" t="s">
        <v>157</v>
      </c>
      <c r="B645" t="s">
        <v>638</v>
      </c>
      <c r="C645" t="s">
        <v>652</v>
      </c>
      <c r="D645">
        <v>1851</v>
      </c>
      <c r="E645" s="137">
        <v>44497.680405092593</v>
      </c>
      <c r="F645" t="b">
        <v>1</v>
      </c>
      <c r="G645" s="135" t="s">
        <v>1500</v>
      </c>
      <c r="H645" s="135" t="s">
        <v>1892</v>
      </c>
      <c r="I645" s="135" t="s">
        <v>1893</v>
      </c>
      <c r="J645">
        <v>0</v>
      </c>
      <c r="K645" s="135" t="s">
        <v>213</v>
      </c>
      <c r="L645" t="b">
        <v>1</v>
      </c>
      <c r="M645" t="b">
        <v>0</v>
      </c>
      <c r="N645" t="b">
        <v>0</v>
      </c>
    </row>
    <row r="646" spans="1:14" x14ac:dyDescent="0.2">
      <c r="A646" s="135" t="s">
        <v>157</v>
      </c>
      <c r="B646" t="s">
        <v>1137</v>
      </c>
      <c r="C646" t="s">
        <v>212</v>
      </c>
      <c r="D646">
        <v>9011.0040000000008</v>
      </c>
      <c r="E646" s="137">
        <v>44497.68041666667</v>
      </c>
      <c r="F646" t="b">
        <v>1</v>
      </c>
      <c r="G646" s="135" t="s">
        <v>1501</v>
      </c>
      <c r="H646" s="135" t="s">
        <v>1894</v>
      </c>
      <c r="I646" s="135" t="s">
        <v>1895</v>
      </c>
      <c r="J646">
        <v>0</v>
      </c>
      <c r="K646" s="135" t="s">
        <v>214</v>
      </c>
      <c r="L646" t="b">
        <v>1</v>
      </c>
      <c r="M646" t="b">
        <v>0</v>
      </c>
      <c r="N646" t="b">
        <v>0</v>
      </c>
    </row>
    <row r="647" spans="1:14" x14ac:dyDescent="0.2">
      <c r="A647" s="135" t="s">
        <v>157</v>
      </c>
      <c r="B647" t="s">
        <v>948</v>
      </c>
      <c r="C647" t="s">
        <v>652</v>
      </c>
      <c r="D647">
        <v>-19.640240544644623</v>
      </c>
      <c r="E647" s="137">
        <v>44497.68041666667</v>
      </c>
      <c r="F647" t="b">
        <v>1</v>
      </c>
      <c r="G647" s="135" t="s">
        <v>1502</v>
      </c>
      <c r="H647" s="135" t="s">
        <v>1892</v>
      </c>
      <c r="I647" s="135" t="s">
        <v>1893</v>
      </c>
      <c r="J647">
        <v>0</v>
      </c>
      <c r="K647" s="135" t="s">
        <v>213</v>
      </c>
      <c r="L647" t="b">
        <v>1</v>
      </c>
      <c r="M647" t="b">
        <v>0</v>
      </c>
      <c r="N647" t="b">
        <v>0</v>
      </c>
    </row>
    <row r="648" spans="1:14" x14ac:dyDescent="0.2">
      <c r="A648" s="135" t="s">
        <v>157</v>
      </c>
      <c r="B648" t="s">
        <v>949</v>
      </c>
      <c r="C648" t="s">
        <v>652</v>
      </c>
      <c r="D648">
        <v>0.82979247042743998</v>
      </c>
      <c r="E648" s="137">
        <v>44497.68041666667</v>
      </c>
      <c r="F648" t="b">
        <v>1</v>
      </c>
      <c r="G648" s="135" t="s">
        <v>1852</v>
      </c>
      <c r="H648" s="135" t="s">
        <v>1892</v>
      </c>
      <c r="I648" s="135" t="s">
        <v>1893</v>
      </c>
      <c r="J648">
        <v>0</v>
      </c>
      <c r="K648" s="135" t="s">
        <v>213</v>
      </c>
      <c r="L648" t="b">
        <v>1</v>
      </c>
      <c r="M648" t="b">
        <v>0</v>
      </c>
      <c r="N648" t="b">
        <v>0</v>
      </c>
    </row>
    <row r="649" spans="1:14" x14ac:dyDescent="0.2">
      <c r="A649" s="135" t="s">
        <v>157</v>
      </c>
      <c r="B649" t="s">
        <v>1184</v>
      </c>
      <c r="C649" t="s">
        <v>652</v>
      </c>
      <c r="D649">
        <v>447.219743604413</v>
      </c>
      <c r="E649" s="137">
        <v>44497.680428240739</v>
      </c>
      <c r="F649" t="b">
        <v>1</v>
      </c>
      <c r="G649" s="135" t="s">
        <v>407</v>
      </c>
      <c r="H649" s="135" t="s">
        <v>1892</v>
      </c>
      <c r="I649" s="135" t="s">
        <v>1893</v>
      </c>
      <c r="J649">
        <v>0</v>
      </c>
      <c r="K649" s="135" t="s">
        <v>213</v>
      </c>
      <c r="L649" t="b">
        <v>1</v>
      </c>
      <c r="M649" t="b">
        <v>0</v>
      </c>
      <c r="N649" t="b">
        <v>0</v>
      </c>
    </row>
    <row r="650" spans="1:14" x14ac:dyDescent="0.2">
      <c r="A650" s="135" t="s">
        <v>157</v>
      </c>
      <c r="B650" t="s">
        <v>976</v>
      </c>
      <c r="C650" t="s">
        <v>212</v>
      </c>
      <c r="D650">
        <v>3052.5791772368084</v>
      </c>
      <c r="E650" s="137">
        <v>44497.680428240739</v>
      </c>
      <c r="F650" t="b">
        <v>1</v>
      </c>
      <c r="G650" s="135" t="s">
        <v>1467</v>
      </c>
      <c r="H650" s="135" t="s">
        <v>1894</v>
      </c>
      <c r="I650" s="135" t="s">
        <v>1895</v>
      </c>
      <c r="J650">
        <v>0</v>
      </c>
      <c r="K650" s="135" t="s">
        <v>214</v>
      </c>
      <c r="L650" t="b">
        <v>1</v>
      </c>
      <c r="M650" t="b">
        <v>0</v>
      </c>
      <c r="N650" t="b">
        <v>0</v>
      </c>
    </row>
    <row r="651" spans="1:14" x14ac:dyDescent="0.2">
      <c r="A651" s="135" t="s">
        <v>157</v>
      </c>
      <c r="B651" t="s">
        <v>1019</v>
      </c>
      <c r="C651" t="s">
        <v>652</v>
      </c>
      <c r="D651">
        <v>67.670723389094718</v>
      </c>
      <c r="E651" s="137">
        <v>44497.680428240739</v>
      </c>
      <c r="F651" t="b">
        <v>1</v>
      </c>
      <c r="G651" s="135" t="s">
        <v>409</v>
      </c>
      <c r="H651" s="135" t="s">
        <v>1892</v>
      </c>
      <c r="I651" s="135" t="s">
        <v>1893</v>
      </c>
      <c r="J651">
        <v>0</v>
      </c>
      <c r="K651" s="135" t="s">
        <v>213</v>
      </c>
      <c r="L651" t="b">
        <v>1</v>
      </c>
      <c r="M651" t="b">
        <v>0</v>
      </c>
      <c r="N651" t="b">
        <v>0</v>
      </c>
    </row>
    <row r="652" spans="1:14" x14ac:dyDescent="0.2">
      <c r="A652" s="135" t="s">
        <v>157</v>
      </c>
      <c r="B652" t="s">
        <v>1379</v>
      </c>
      <c r="C652" t="s">
        <v>652</v>
      </c>
      <c r="D652">
        <v>222.98142157749299</v>
      </c>
      <c r="E652" s="137">
        <v>44497.680439814816</v>
      </c>
      <c r="F652" t="b">
        <v>1</v>
      </c>
      <c r="G652" s="135" t="s">
        <v>733</v>
      </c>
      <c r="H652" s="135" t="s">
        <v>1892</v>
      </c>
      <c r="I652" s="135" t="s">
        <v>1893</v>
      </c>
      <c r="J652">
        <v>0</v>
      </c>
      <c r="K652" s="135" t="s">
        <v>213</v>
      </c>
      <c r="L652" t="b">
        <v>1</v>
      </c>
      <c r="M652" t="b">
        <v>0</v>
      </c>
      <c r="N652" t="b">
        <v>0</v>
      </c>
    </row>
    <row r="653" spans="1:14" x14ac:dyDescent="0.2">
      <c r="A653" s="135" t="s">
        <v>157</v>
      </c>
      <c r="B653" t="s">
        <v>1199</v>
      </c>
      <c r="C653" t="s">
        <v>212</v>
      </c>
      <c r="D653">
        <v>1499.6498804779069</v>
      </c>
      <c r="E653" s="137">
        <v>44497.680439814816</v>
      </c>
      <c r="F653" t="b">
        <v>1</v>
      </c>
      <c r="G653" s="135" t="s">
        <v>1853</v>
      </c>
      <c r="H653" s="135" t="s">
        <v>1894</v>
      </c>
      <c r="I653" s="135" t="s">
        <v>1895</v>
      </c>
      <c r="J653">
        <v>0</v>
      </c>
      <c r="K653" s="135" t="s">
        <v>214</v>
      </c>
      <c r="L653" t="b">
        <v>1</v>
      </c>
      <c r="M653" t="b">
        <v>0</v>
      </c>
      <c r="N653" t="b">
        <v>0</v>
      </c>
    </row>
    <row r="654" spans="1:14" x14ac:dyDescent="0.2">
      <c r="A654" s="135" t="s">
        <v>157</v>
      </c>
      <c r="B654" t="s">
        <v>1040</v>
      </c>
      <c r="C654" t="s">
        <v>652</v>
      </c>
      <c r="D654">
        <v>157.7280075799838</v>
      </c>
      <c r="E654" s="137">
        <v>44497.680439814816</v>
      </c>
      <c r="F654" t="b">
        <v>1</v>
      </c>
      <c r="G654" s="135" t="s">
        <v>1854</v>
      </c>
      <c r="H654" s="135" t="s">
        <v>1892</v>
      </c>
      <c r="I654" s="135" t="s">
        <v>1893</v>
      </c>
      <c r="J654">
        <v>0</v>
      </c>
      <c r="K654" s="135" t="s">
        <v>213</v>
      </c>
      <c r="L654" t="b">
        <v>1</v>
      </c>
      <c r="M654" t="b">
        <v>0</v>
      </c>
      <c r="N654" t="b">
        <v>0</v>
      </c>
    </row>
    <row r="655" spans="1:14" x14ac:dyDescent="0.2">
      <c r="A655" s="135" t="s">
        <v>157</v>
      </c>
      <c r="B655" t="s">
        <v>1235</v>
      </c>
      <c r="C655" t="s">
        <v>652</v>
      </c>
      <c r="D655">
        <v>224.23832202692</v>
      </c>
      <c r="E655" s="137">
        <v>44497.680451388886</v>
      </c>
      <c r="F655" t="b">
        <v>1</v>
      </c>
      <c r="G655" s="135" t="s">
        <v>734</v>
      </c>
      <c r="H655" s="135" t="s">
        <v>1892</v>
      </c>
      <c r="I655" s="135" t="s">
        <v>1893</v>
      </c>
      <c r="J655">
        <v>0</v>
      </c>
      <c r="K655" s="135" t="s">
        <v>213</v>
      </c>
      <c r="L655" t="b">
        <v>1</v>
      </c>
      <c r="M655" t="b">
        <v>0</v>
      </c>
      <c r="N655" t="b">
        <v>0</v>
      </c>
    </row>
    <row r="656" spans="1:14" x14ac:dyDescent="0.2">
      <c r="A656" s="135" t="s">
        <v>157</v>
      </c>
      <c r="B656" t="s">
        <v>1232</v>
      </c>
      <c r="C656" t="s">
        <v>212</v>
      </c>
      <c r="D656">
        <v>1552.9292967589008</v>
      </c>
      <c r="E656" s="137">
        <v>44497.680451388886</v>
      </c>
      <c r="F656" t="b">
        <v>1</v>
      </c>
      <c r="G656" s="135" t="s">
        <v>1855</v>
      </c>
      <c r="H656" s="135" t="s">
        <v>1894</v>
      </c>
      <c r="I656" s="135" t="s">
        <v>1895</v>
      </c>
      <c r="J656">
        <v>0</v>
      </c>
      <c r="K656" s="135" t="s">
        <v>214</v>
      </c>
      <c r="L656" t="b">
        <v>1</v>
      </c>
      <c r="M656" t="b">
        <v>0</v>
      </c>
      <c r="N656" t="b">
        <v>0</v>
      </c>
    </row>
    <row r="657" spans="1:14" x14ac:dyDescent="0.2">
      <c r="A657" s="135" t="s">
        <v>157</v>
      </c>
      <c r="B657" t="s">
        <v>1387</v>
      </c>
      <c r="C657" t="s">
        <v>652</v>
      </c>
      <c r="D657">
        <v>13.968974297714206</v>
      </c>
      <c r="E657" s="137">
        <v>44497.680451388886</v>
      </c>
      <c r="F657" t="b">
        <v>1</v>
      </c>
      <c r="G657" s="135" t="s">
        <v>735</v>
      </c>
      <c r="H657" s="135" t="s">
        <v>1892</v>
      </c>
      <c r="I657" s="135" t="s">
        <v>1893</v>
      </c>
      <c r="J657">
        <v>0</v>
      </c>
      <c r="K657" s="135" t="s">
        <v>213</v>
      </c>
      <c r="L657" t="b">
        <v>1</v>
      </c>
      <c r="M657" t="b">
        <v>0</v>
      </c>
      <c r="N657" t="b">
        <v>0</v>
      </c>
    </row>
    <row r="658" spans="1:14" x14ac:dyDescent="0.2">
      <c r="A658" s="135" t="s">
        <v>157</v>
      </c>
      <c r="B658" t="s">
        <v>650</v>
      </c>
      <c r="C658" t="s">
        <v>652</v>
      </c>
      <c r="D658">
        <v>41.933696599999998</v>
      </c>
      <c r="E658" s="137">
        <v>44497.680462962962</v>
      </c>
      <c r="F658" t="b">
        <v>1</v>
      </c>
      <c r="G658" s="135" t="s">
        <v>1472</v>
      </c>
      <c r="H658" s="135" t="s">
        <v>1892</v>
      </c>
      <c r="I658" s="135" t="s">
        <v>1893</v>
      </c>
      <c r="J658">
        <v>0</v>
      </c>
      <c r="K658" s="135" t="s">
        <v>213</v>
      </c>
      <c r="L658" t="b">
        <v>1</v>
      </c>
      <c r="M658" t="b">
        <v>0</v>
      </c>
      <c r="N658" t="b">
        <v>0</v>
      </c>
    </row>
    <row r="659" spans="1:14" x14ac:dyDescent="0.2">
      <c r="A659" s="135" t="s">
        <v>157</v>
      </c>
      <c r="B659" t="s">
        <v>1106</v>
      </c>
      <c r="C659" t="s">
        <v>212</v>
      </c>
      <c r="D659">
        <v>344.8016781</v>
      </c>
      <c r="E659" s="137">
        <v>44497.680462962962</v>
      </c>
      <c r="F659" t="b">
        <v>1</v>
      </c>
      <c r="G659" s="135" t="s">
        <v>1473</v>
      </c>
      <c r="H659" s="135" t="s">
        <v>1894</v>
      </c>
      <c r="I659" s="135" t="s">
        <v>1895</v>
      </c>
      <c r="J659">
        <v>0</v>
      </c>
      <c r="K659" s="135" t="s">
        <v>214</v>
      </c>
      <c r="L659" t="b">
        <v>1</v>
      </c>
      <c r="M659" t="b">
        <v>0</v>
      </c>
      <c r="N659" t="b">
        <v>0</v>
      </c>
    </row>
    <row r="660" spans="1:14" x14ac:dyDescent="0.2">
      <c r="A660" s="135" t="s">
        <v>157</v>
      </c>
      <c r="B660" t="s">
        <v>1026</v>
      </c>
      <c r="C660" t="s">
        <v>652</v>
      </c>
      <c r="D660">
        <v>35.913962858555699</v>
      </c>
      <c r="E660" s="137">
        <v>44497.680474537039</v>
      </c>
      <c r="F660" t="b">
        <v>1</v>
      </c>
      <c r="G660" s="135" t="s">
        <v>736</v>
      </c>
      <c r="H660" s="135" t="s">
        <v>1892</v>
      </c>
      <c r="I660" s="135" t="s">
        <v>1893</v>
      </c>
      <c r="J660">
        <v>0</v>
      </c>
      <c r="K660" s="135" t="s">
        <v>213</v>
      </c>
      <c r="L660" t="b">
        <v>1</v>
      </c>
      <c r="M660" t="b">
        <v>0</v>
      </c>
      <c r="N660" t="b">
        <v>0</v>
      </c>
    </row>
    <row r="661" spans="1:14" x14ac:dyDescent="0.2">
      <c r="A661" s="135" t="s">
        <v>157</v>
      </c>
      <c r="B661" t="s">
        <v>1128</v>
      </c>
      <c r="C661" t="s">
        <v>212</v>
      </c>
      <c r="D661">
        <v>302.33575748152123</v>
      </c>
      <c r="E661" s="137">
        <v>44497.680474537039</v>
      </c>
      <c r="F661" t="b">
        <v>1</v>
      </c>
      <c r="G661" s="135" t="s">
        <v>1856</v>
      </c>
      <c r="H661" s="135" t="s">
        <v>1894</v>
      </c>
      <c r="I661" s="135" t="s">
        <v>1895</v>
      </c>
      <c r="J661">
        <v>0</v>
      </c>
      <c r="K661" s="135" t="s">
        <v>214</v>
      </c>
      <c r="L661" t="b">
        <v>1</v>
      </c>
      <c r="M661" t="b">
        <v>0</v>
      </c>
      <c r="N661" t="b">
        <v>0</v>
      </c>
    </row>
    <row r="662" spans="1:14" x14ac:dyDescent="0.2">
      <c r="A662" s="135" t="s">
        <v>157</v>
      </c>
      <c r="B662" t="s">
        <v>389</v>
      </c>
      <c r="C662" t="s">
        <v>652</v>
      </c>
      <c r="D662">
        <v>6.0197337414443597</v>
      </c>
      <c r="E662" s="137">
        <v>44497.680486111109</v>
      </c>
      <c r="F662" t="b">
        <v>1</v>
      </c>
      <c r="G662" s="135" t="s">
        <v>737</v>
      </c>
      <c r="H662" s="135" t="s">
        <v>1892</v>
      </c>
      <c r="I662" s="135" t="s">
        <v>1893</v>
      </c>
      <c r="J662">
        <v>0</v>
      </c>
      <c r="K662" s="135" t="s">
        <v>213</v>
      </c>
      <c r="L662" t="b">
        <v>1</v>
      </c>
      <c r="M662" t="b">
        <v>0</v>
      </c>
      <c r="N662" t="b">
        <v>0</v>
      </c>
    </row>
    <row r="663" spans="1:14" x14ac:dyDescent="0.2">
      <c r="A663" s="135" t="s">
        <v>157</v>
      </c>
      <c r="B663" t="s">
        <v>1411</v>
      </c>
      <c r="C663" t="s">
        <v>212</v>
      </c>
      <c r="D663">
        <v>42.465920618478762</v>
      </c>
      <c r="E663" s="137">
        <v>44497.680486111109</v>
      </c>
      <c r="F663" t="b">
        <v>1</v>
      </c>
      <c r="G663" s="135" t="s">
        <v>1857</v>
      </c>
      <c r="H663" s="135" t="s">
        <v>1894</v>
      </c>
      <c r="I663" s="135" t="s">
        <v>1895</v>
      </c>
      <c r="J663">
        <v>0</v>
      </c>
      <c r="K663" s="135" t="s">
        <v>214</v>
      </c>
      <c r="L663" t="b">
        <v>1</v>
      </c>
      <c r="M663" t="b">
        <v>0</v>
      </c>
      <c r="N663" t="b">
        <v>0</v>
      </c>
    </row>
    <row r="664" spans="1:14" x14ac:dyDescent="0.2">
      <c r="A664" s="135" t="s">
        <v>157</v>
      </c>
      <c r="B664" t="s">
        <v>394</v>
      </c>
      <c r="C664" t="s">
        <v>652</v>
      </c>
      <c r="D664">
        <v>37.743854300000002</v>
      </c>
      <c r="E664" s="137">
        <v>44497.680486111109</v>
      </c>
      <c r="F664" t="b">
        <v>1</v>
      </c>
      <c r="G664" s="135" t="s">
        <v>417</v>
      </c>
      <c r="H664" s="135" t="s">
        <v>1892</v>
      </c>
      <c r="I664" s="135" t="s">
        <v>1893</v>
      </c>
      <c r="J664">
        <v>0</v>
      </c>
      <c r="K664" s="135" t="s">
        <v>213</v>
      </c>
      <c r="L664" t="b">
        <v>1</v>
      </c>
      <c r="M664" t="b">
        <v>0</v>
      </c>
      <c r="N664" t="b">
        <v>0</v>
      </c>
    </row>
    <row r="665" spans="1:14" x14ac:dyDescent="0.2">
      <c r="A665" s="135" t="s">
        <v>157</v>
      </c>
      <c r="B665" t="s">
        <v>1313</v>
      </c>
      <c r="C665" t="s">
        <v>212</v>
      </c>
      <c r="D665">
        <v>309.91717540000002</v>
      </c>
      <c r="E665" s="137">
        <v>44497.680497685185</v>
      </c>
      <c r="F665" t="b">
        <v>1</v>
      </c>
      <c r="G665" s="135" t="s">
        <v>1481</v>
      </c>
      <c r="H665" s="135" t="s">
        <v>1894</v>
      </c>
      <c r="I665" s="135" t="s">
        <v>1895</v>
      </c>
      <c r="J665">
        <v>0</v>
      </c>
      <c r="K665" s="135" t="s">
        <v>214</v>
      </c>
      <c r="L665" t="b">
        <v>1</v>
      </c>
      <c r="M665" t="b">
        <v>0</v>
      </c>
      <c r="N665" t="b">
        <v>0</v>
      </c>
    </row>
    <row r="666" spans="1:14" x14ac:dyDescent="0.2">
      <c r="A666" s="135" t="s">
        <v>157</v>
      </c>
      <c r="B666" t="s">
        <v>950</v>
      </c>
      <c r="C666" t="s">
        <v>652</v>
      </c>
      <c r="D666">
        <v>18.739100000000001</v>
      </c>
      <c r="E666" s="137">
        <v>44497.680497685185</v>
      </c>
      <c r="F666" t="b">
        <v>1</v>
      </c>
      <c r="G666" s="135" t="s">
        <v>738</v>
      </c>
      <c r="H666" s="135" t="s">
        <v>1892</v>
      </c>
      <c r="I666" s="135" t="s">
        <v>1893</v>
      </c>
      <c r="J666">
        <v>0</v>
      </c>
      <c r="K666" s="135" t="s">
        <v>213</v>
      </c>
      <c r="L666" t="b">
        <v>1</v>
      </c>
      <c r="M666" t="b">
        <v>0</v>
      </c>
      <c r="N666" t="b">
        <v>0</v>
      </c>
    </row>
    <row r="667" spans="1:14" x14ac:dyDescent="0.2">
      <c r="A667" s="135" t="s">
        <v>157</v>
      </c>
      <c r="B667" t="s">
        <v>1067</v>
      </c>
      <c r="C667" t="s">
        <v>212</v>
      </c>
      <c r="D667">
        <v>152.11739999999961</v>
      </c>
      <c r="E667" s="137">
        <v>44497.680509259262</v>
      </c>
      <c r="F667" t="b">
        <v>1</v>
      </c>
      <c r="G667" s="135" t="s">
        <v>1858</v>
      </c>
      <c r="H667" s="135" t="s">
        <v>1894</v>
      </c>
      <c r="I667" s="135" t="s">
        <v>1895</v>
      </c>
      <c r="J667">
        <v>0</v>
      </c>
      <c r="K667" s="135" t="s">
        <v>214</v>
      </c>
      <c r="L667" t="b">
        <v>1</v>
      </c>
      <c r="M667" t="b">
        <v>0</v>
      </c>
      <c r="N667" t="b">
        <v>0</v>
      </c>
    </row>
    <row r="668" spans="1:14" x14ac:dyDescent="0.2">
      <c r="A668" s="135" t="s">
        <v>157</v>
      </c>
      <c r="B668" t="s">
        <v>1288</v>
      </c>
      <c r="C668" t="s">
        <v>652</v>
      </c>
      <c r="D668">
        <v>19.004754299999998</v>
      </c>
      <c r="E668" s="137">
        <v>44497.680509259262</v>
      </c>
      <c r="F668" t="b">
        <v>1</v>
      </c>
      <c r="G668" s="135" t="s">
        <v>739</v>
      </c>
      <c r="H668" s="135" t="s">
        <v>1892</v>
      </c>
      <c r="I668" s="135" t="s">
        <v>1893</v>
      </c>
      <c r="J668">
        <v>0</v>
      </c>
      <c r="K668" s="135" t="s">
        <v>213</v>
      </c>
      <c r="L668" t="b">
        <v>1</v>
      </c>
      <c r="M668" t="b">
        <v>0</v>
      </c>
      <c r="N668" t="b">
        <v>0</v>
      </c>
    </row>
    <row r="669" spans="1:14" x14ac:dyDescent="0.2">
      <c r="A669" s="135" t="s">
        <v>157</v>
      </c>
      <c r="B669" t="s">
        <v>1405</v>
      </c>
      <c r="C669" t="s">
        <v>212</v>
      </c>
      <c r="D669">
        <v>157.79977540000041</v>
      </c>
      <c r="E669" s="137">
        <v>44497.680520833332</v>
      </c>
      <c r="F669" t="b">
        <v>1</v>
      </c>
      <c r="G669" s="135" t="s">
        <v>1859</v>
      </c>
      <c r="H669" s="135" t="s">
        <v>1894</v>
      </c>
      <c r="I669" s="135" t="s">
        <v>1895</v>
      </c>
      <c r="J669">
        <v>0</v>
      </c>
      <c r="K669" s="135" t="s">
        <v>214</v>
      </c>
      <c r="L669" t="b">
        <v>1</v>
      </c>
      <c r="M669" t="b">
        <v>0</v>
      </c>
      <c r="N669" t="b">
        <v>0</v>
      </c>
    </row>
    <row r="670" spans="1:14" x14ac:dyDescent="0.2">
      <c r="A670" s="135" t="s">
        <v>157</v>
      </c>
      <c r="B670" t="s">
        <v>951</v>
      </c>
      <c r="C670" t="s">
        <v>652</v>
      </c>
      <c r="D670">
        <v>443.02990130441299</v>
      </c>
      <c r="E670" s="137">
        <v>44497.680520833332</v>
      </c>
      <c r="F670" t="b">
        <v>1</v>
      </c>
      <c r="G670" s="135" t="s">
        <v>429</v>
      </c>
      <c r="H670" s="135" t="s">
        <v>1892</v>
      </c>
      <c r="I670" s="135" t="s">
        <v>1893</v>
      </c>
      <c r="J670">
        <v>0</v>
      </c>
      <c r="K670" s="135" t="s">
        <v>213</v>
      </c>
      <c r="L670" t="b">
        <v>1</v>
      </c>
      <c r="M670" t="b">
        <v>0</v>
      </c>
      <c r="N670" t="b">
        <v>0</v>
      </c>
    </row>
    <row r="671" spans="1:14" x14ac:dyDescent="0.2">
      <c r="A671" s="135" t="s">
        <v>157</v>
      </c>
      <c r="B671" t="s">
        <v>1173</v>
      </c>
      <c r="C671" t="s">
        <v>212</v>
      </c>
      <c r="D671">
        <v>3017.6946745368077</v>
      </c>
      <c r="E671" s="137">
        <v>44497.680532407408</v>
      </c>
      <c r="F671" t="b">
        <v>1</v>
      </c>
      <c r="G671" s="135" t="s">
        <v>1487</v>
      </c>
      <c r="H671" s="135" t="s">
        <v>1894</v>
      </c>
      <c r="I671" s="135" t="s">
        <v>1895</v>
      </c>
      <c r="J671">
        <v>0</v>
      </c>
      <c r="K671" s="135" t="s">
        <v>214</v>
      </c>
      <c r="L671" t="b">
        <v>1</v>
      </c>
      <c r="M671" t="b">
        <v>0</v>
      </c>
      <c r="N671" t="b">
        <v>0</v>
      </c>
    </row>
    <row r="672" spans="1:14" x14ac:dyDescent="0.2">
      <c r="A672" s="135" t="s">
        <v>157</v>
      </c>
      <c r="B672" t="s">
        <v>729</v>
      </c>
      <c r="C672" t="s">
        <v>652</v>
      </c>
      <c r="D672">
        <v>48.616181226426782</v>
      </c>
      <c r="E672" s="137">
        <v>44497.680532407408</v>
      </c>
      <c r="F672" t="b">
        <v>1</v>
      </c>
      <c r="G672" s="135" t="s">
        <v>430</v>
      </c>
      <c r="H672" s="135" t="s">
        <v>1892</v>
      </c>
      <c r="I672" s="135" t="s">
        <v>1893</v>
      </c>
      <c r="J672">
        <v>0</v>
      </c>
      <c r="K672" s="135" t="s">
        <v>213</v>
      </c>
      <c r="L672" t="b">
        <v>1</v>
      </c>
      <c r="M672" t="b">
        <v>0</v>
      </c>
      <c r="N672" t="b">
        <v>0</v>
      </c>
    </row>
    <row r="673" spans="1:14" x14ac:dyDescent="0.2">
      <c r="A673" s="135" t="s">
        <v>157</v>
      </c>
      <c r="B673" t="s">
        <v>952</v>
      </c>
      <c r="C673" t="s">
        <v>652</v>
      </c>
      <c r="D673">
        <v>205.806558718937</v>
      </c>
      <c r="E673" s="137">
        <v>44497.680532407408</v>
      </c>
      <c r="F673" t="b">
        <v>1</v>
      </c>
      <c r="G673" s="135" t="s">
        <v>1860</v>
      </c>
      <c r="H673" s="135" t="s">
        <v>1892</v>
      </c>
      <c r="I673" s="135" t="s">
        <v>1893</v>
      </c>
      <c r="J673">
        <v>0</v>
      </c>
      <c r="K673" s="135" t="s">
        <v>213</v>
      </c>
      <c r="L673" t="b">
        <v>1</v>
      </c>
      <c r="M673" t="b">
        <v>0</v>
      </c>
      <c r="N673" t="b">
        <v>0</v>
      </c>
    </row>
    <row r="674" spans="1:14" x14ac:dyDescent="0.2">
      <c r="A674" s="135" t="s">
        <v>157</v>
      </c>
      <c r="B674" t="s">
        <v>1443</v>
      </c>
      <c r="C674" t="s">
        <v>212</v>
      </c>
      <c r="D674">
        <v>1349.4315229963872</v>
      </c>
      <c r="E674" s="137">
        <v>44497.680543981478</v>
      </c>
      <c r="F674" t="b">
        <v>1</v>
      </c>
      <c r="G674" s="135" t="s">
        <v>1861</v>
      </c>
      <c r="H674" s="135" t="s">
        <v>1894</v>
      </c>
      <c r="I674" s="135" t="s">
        <v>1895</v>
      </c>
      <c r="J674">
        <v>0</v>
      </c>
      <c r="K674" s="135" t="s">
        <v>214</v>
      </c>
      <c r="L674" t="b">
        <v>1</v>
      </c>
      <c r="M674" t="b">
        <v>0</v>
      </c>
      <c r="N674" t="b">
        <v>0</v>
      </c>
    </row>
    <row r="675" spans="1:14" x14ac:dyDescent="0.2">
      <c r="A675" s="135" t="s">
        <v>157</v>
      </c>
      <c r="B675" t="s">
        <v>953</v>
      </c>
      <c r="C675" t="s">
        <v>652</v>
      </c>
      <c r="D675">
        <v>161.28178654982537</v>
      </c>
      <c r="E675" s="137">
        <v>44497.680543981478</v>
      </c>
      <c r="F675" t="b">
        <v>1</v>
      </c>
      <c r="G675" s="135" t="s">
        <v>740</v>
      </c>
      <c r="H675" s="135" t="s">
        <v>1892</v>
      </c>
      <c r="I675" s="135" t="s">
        <v>1893</v>
      </c>
      <c r="J675">
        <v>0</v>
      </c>
      <c r="K675" s="135" t="s">
        <v>213</v>
      </c>
      <c r="L675" t="b">
        <v>1</v>
      </c>
      <c r="M675" t="b">
        <v>0</v>
      </c>
      <c r="N675" t="b">
        <v>0</v>
      </c>
    </row>
    <row r="676" spans="1:14" x14ac:dyDescent="0.2">
      <c r="A676" s="135" t="s">
        <v>157</v>
      </c>
      <c r="B676" t="s">
        <v>730</v>
      </c>
      <c r="C676" t="s">
        <v>652</v>
      </c>
      <c r="D676">
        <v>237.22334258547599</v>
      </c>
      <c r="E676" s="137">
        <v>44497.680543981478</v>
      </c>
      <c r="F676" t="b">
        <v>1</v>
      </c>
      <c r="G676" s="135" t="s">
        <v>741</v>
      </c>
      <c r="H676" s="135" t="s">
        <v>1892</v>
      </c>
      <c r="I676" s="135" t="s">
        <v>1893</v>
      </c>
      <c r="J676">
        <v>0</v>
      </c>
      <c r="K676" s="135" t="s">
        <v>213</v>
      </c>
      <c r="L676" t="b">
        <v>1</v>
      </c>
      <c r="M676" t="b">
        <v>0</v>
      </c>
      <c r="N676" t="b">
        <v>0</v>
      </c>
    </row>
    <row r="677" spans="1:14" x14ac:dyDescent="0.2">
      <c r="A677" s="135" t="s">
        <v>157</v>
      </c>
      <c r="B677" t="s">
        <v>1281</v>
      </c>
      <c r="C677" t="s">
        <v>212</v>
      </c>
      <c r="D677">
        <v>1668.2631515404232</v>
      </c>
      <c r="E677" s="137">
        <v>44497.680555555555</v>
      </c>
      <c r="F677" t="b">
        <v>1</v>
      </c>
      <c r="G677" s="135" t="s">
        <v>1862</v>
      </c>
      <c r="H677" s="135" t="s">
        <v>1894</v>
      </c>
      <c r="I677" s="135" t="s">
        <v>1895</v>
      </c>
      <c r="J677">
        <v>0</v>
      </c>
      <c r="K677" s="135" t="s">
        <v>214</v>
      </c>
      <c r="L677" t="b">
        <v>1</v>
      </c>
      <c r="M677" t="b">
        <v>0</v>
      </c>
      <c r="N677" t="b">
        <v>0</v>
      </c>
    </row>
    <row r="678" spans="1:14" x14ac:dyDescent="0.2">
      <c r="A678" s="135" t="s">
        <v>157</v>
      </c>
      <c r="B678" t="s">
        <v>1448</v>
      </c>
      <c r="C678" t="s">
        <v>652</v>
      </c>
      <c r="D678">
        <v>-3.5481701527516902</v>
      </c>
      <c r="E678" s="137">
        <v>44497.680555555555</v>
      </c>
      <c r="F678" t="b">
        <v>1</v>
      </c>
      <c r="G678" s="135" t="s">
        <v>742</v>
      </c>
      <c r="H678" s="135" t="s">
        <v>1892</v>
      </c>
      <c r="I678" s="135" t="s">
        <v>1893</v>
      </c>
      <c r="J678">
        <v>0</v>
      </c>
      <c r="K678" s="135" t="s">
        <v>213</v>
      </c>
      <c r="L678" t="b">
        <v>1</v>
      </c>
      <c r="M678" t="b">
        <v>0</v>
      </c>
      <c r="N678" t="b">
        <v>0</v>
      </c>
    </row>
    <row r="679" spans="1:14" x14ac:dyDescent="0.2">
      <c r="A679" s="135" t="s">
        <v>157</v>
      </c>
      <c r="B679" t="s">
        <v>954</v>
      </c>
      <c r="C679" t="s">
        <v>652</v>
      </c>
      <c r="D679">
        <v>458.55680000000001</v>
      </c>
      <c r="E679" s="137">
        <v>44497.680555555555</v>
      </c>
      <c r="F679" t="b">
        <v>1</v>
      </c>
      <c r="G679" s="135" t="s">
        <v>743</v>
      </c>
      <c r="H679" s="135" t="s">
        <v>1892</v>
      </c>
      <c r="I679" s="135" t="s">
        <v>1893</v>
      </c>
      <c r="J679">
        <v>0</v>
      </c>
      <c r="K679" s="135" t="s">
        <v>213</v>
      </c>
      <c r="L679" t="b">
        <v>1</v>
      </c>
      <c r="M679" t="b">
        <v>0</v>
      </c>
      <c r="N679" t="b">
        <v>0</v>
      </c>
    </row>
    <row r="680" spans="1:14" x14ac:dyDescent="0.2">
      <c r="A680" s="135" t="s">
        <v>157</v>
      </c>
      <c r="B680" t="s">
        <v>1101</v>
      </c>
      <c r="C680" t="s">
        <v>212</v>
      </c>
      <c r="D680">
        <v>3016.9950999999987</v>
      </c>
      <c r="E680" s="137">
        <v>44497.680567129632</v>
      </c>
      <c r="F680" t="b">
        <v>1</v>
      </c>
      <c r="G680" s="135" t="s">
        <v>1493</v>
      </c>
      <c r="H680" s="135" t="s">
        <v>1894</v>
      </c>
      <c r="I680" s="135" t="s">
        <v>1895</v>
      </c>
      <c r="J680">
        <v>0</v>
      </c>
      <c r="K680" s="135" t="s">
        <v>214</v>
      </c>
      <c r="L680" t="b">
        <v>1</v>
      </c>
      <c r="M680" t="b">
        <v>0</v>
      </c>
      <c r="N680" t="b">
        <v>0</v>
      </c>
    </row>
    <row r="681" spans="1:14" x14ac:dyDescent="0.2">
      <c r="A681" s="135" t="s">
        <v>157</v>
      </c>
      <c r="B681" t="s">
        <v>1006</v>
      </c>
      <c r="C681" t="s">
        <v>652</v>
      </c>
      <c r="D681">
        <v>-26.273814798404846</v>
      </c>
      <c r="E681" s="137">
        <v>44497.680567129632</v>
      </c>
      <c r="F681" t="b">
        <v>1</v>
      </c>
      <c r="G681" s="135" t="s">
        <v>744</v>
      </c>
      <c r="H681" s="135" t="s">
        <v>1892</v>
      </c>
      <c r="I681" s="135" t="s">
        <v>1893</v>
      </c>
      <c r="J681">
        <v>0</v>
      </c>
      <c r="K681" s="135" t="s">
        <v>213</v>
      </c>
      <c r="L681" t="b">
        <v>1</v>
      </c>
      <c r="M681" t="b">
        <v>0</v>
      </c>
      <c r="N681" t="b">
        <v>0</v>
      </c>
    </row>
    <row r="682" spans="1:14" x14ac:dyDescent="0.2">
      <c r="A682" s="135" t="s">
        <v>157</v>
      </c>
      <c r="B682" t="s">
        <v>955</v>
      </c>
      <c r="C682" t="s">
        <v>652</v>
      </c>
      <c r="D682">
        <v>213.019475</v>
      </c>
      <c r="E682" s="137">
        <v>44497.680567129632</v>
      </c>
      <c r="F682" t="b">
        <v>1</v>
      </c>
      <c r="G682" s="135" t="s">
        <v>745</v>
      </c>
      <c r="H682" s="135" t="s">
        <v>1892</v>
      </c>
      <c r="I682" s="135" t="s">
        <v>1893</v>
      </c>
      <c r="J682">
        <v>0</v>
      </c>
      <c r="K682" s="135" t="s">
        <v>213</v>
      </c>
      <c r="L682" t="b">
        <v>1</v>
      </c>
      <c r="M682" t="b">
        <v>0</v>
      </c>
      <c r="N682" t="b">
        <v>0</v>
      </c>
    </row>
    <row r="683" spans="1:14" x14ac:dyDescent="0.2">
      <c r="A683" s="135" t="s">
        <v>157</v>
      </c>
      <c r="B683" t="s">
        <v>1215</v>
      </c>
      <c r="C683" t="s">
        <v>212</v>
      </c>
      <c r="D683">
        <v>1349.2152000000001</v>
      </c>
      <c r="E683" s="137">
        <v>44497.680578703701</v>
      </c>
      <c r="F683" t="b">
        <v>1</v>
      </c>
      <c r="G683" s="135" t="s">
        <v>1863</v>
      </c>
      <c r="H683" s="135" t="s">
        <v>1894</v>
      </c>
      <c r="I683" s="135" t="s">
        <v>1895</v>
      </c>
      <c r="J683">
        <v>0</v>
      </c>
      <c r="K683" s="135" t="s">
        <v>214</v>
      </c>
      <c r="L683" t="b">
        <v>1</v>
      </c>
      <c r="M683" t="b">
        <v>0</v>
      </c>
      <c r="N683" t="b">
        <v>0</v>
      </c>
    </row>
    <row r="684" spans="1:14" x14ac:dyDescent="0.2">
      <c r="A684" s="135" t="s">
        <v>157</v>
      </c>
      <c r="B684" t="s">
        <v>956</v>
      </c>
      <c r="C684" t="s">
        <v>652</v>
      </c>
      <c r="D684">
        <v>-26.799242424242426</v>
      </c>
      <c r="E684" s="137">
        <v>44497.680578703701</v>
      </c>
      <c r="F684" t="b">
        <v>1</v>
      </c>
      <c r="G684" s="135" t="s">
        <v>1864</v>
      </c>
      <c r="H684" s="135" t="s">
        <v>1892</v>
      </c>
      <c r="I684" s="135" t="s">
        <v>1893</v>
      </c>
      <c r="J684">
        <v>0</v>
      </c>
      <c r="K684" s="135" t="s">
        <v>213</v>
      </c>
      <c r="L684" t="b">
        <v>1</v>
      </c>
      <c r="M684" t="b">
        <v>0</v>
      </c>
      <c r="N684" t="b">
        <v>0</v>
      </c>
    </row>
    <row r="685" spans="1:14" x14ac:dyDescent="0.2">
      <c r="A685" s="135" t="s">
        <v>157</v>
      </c>
      <c r="B685" t="s">
        <v>957</v>
      </c>
      <c r="C685" t="s">
        <v>652</v>
      </c>
      <c r="D685">
        <v>245.53732500000001</v>
      </c>
      <c r="E685" s="137">
        <v>44497.680578703701</v>
      </c>
      <c r="F685" t="b">
        <v>1</v>
      </c>
      <c r="G685" s="135" t="s">
        <v>746</v>
      </c>
      <c r="H685" s="135" t="s">
        <v>1892</v>
      </c>
      <c r="I685" s="135" t="s">
        <v>1893</v>
      </c>
      <c r="J685">
        <v>0</v>
      </c>
      <c r="K685" s="135" t="s">
        <v>213</v>
      </c>
      <c r="L685" t="b">
        <v>1</v>
      </c>
      <c r="M685" t="b">
        <v>0</v>
      </c>
      <c r="N685" t="b">
        <v>0</v>
      </c>
    </row>
    <row r="686" spans="1:14" x14ac:dyDescent="0.2">
      <c r="A686" s="135" t="s">
        <v>157</v>
      </c>
      <c r="B686" t="s">
        <v>995</v>
      </c>
      <c r="C686" t="s">
        <v>212</v>
      </c>
      <c r="D686">
        <v>1667.7798999999991</v>
      </c>
      <c r="E686" s="137">
        <v>44497.680590277778</v>
      </c>
      <c r="F686" t="b">
        <v>1</v>
      </c>
      <c r="G686" s="135" t="s">
        <v>1865</v>
      </c>
      <c r="H686" s="135" t="s">
        <v>1894</v>
      </c>
      <c r="I686" s="135" t="s">
        <v>1895</v>
      </c>
      <c r="J686">
        <v>0</v>
      </c>
      <c r="K686" s="135" t="s">
        <v>214</v>
      </c>
      <c r="L686" t="b">
        <v>1</v>
      </c>
      <c r="M686" t="b">
        <v>0</v>
      </c>
      <c r="N686" t="b">
        <v>0</v>
      </c>
    </row>
    <row r="687" spans="1:14" x14ac:dyDescent="0.2">
      <c r="A687" s="135" t="s">
        <v>157</v>
      </c>
      <c r="B687" t="s">
        <v>1155</v>
      </c>
      <c r="C687" t="s">
        <v>652</v>
      </c>
      <c r="D687">
        <v>-25.811823480432739</v>
      </c>
      <c r="E687" s="137">
        <v>44497.680590277778</v>
      </c>
      <c r="F687" t="b">
        <v>1</v>
      </c>
      <c r="G687" s="135" t="s">
        <v>1866</v>
      </c>
      <c r="H687" s="135" t="s">
        <v>1892</v>
      </c>
      <c r="I687" s="135" t="s">
        <v>1893</v>
      </c>
      <c r="J687">
        <v>0</v>
      </c>
      <c r="K687" s="135" t="s">
        <v>213</v>
      </c>
      <c r="L687" t="b">
        <v>1</v>
      </c>
      <c r="M687" t="b">
        <v>0</v>
      </c>
      <c r="N687" t="b">
        <v>0</v>
      </c>
    </row>
    <row r="688" spans="1:14" x14ac:dyDescent="0.2">
      <c r="A688" s="135" t="s">
        <v>157</v>
      </c>
      <c r="B688" t="s">
        <v>1154</v>
      </c>
      <c r="C688" t="s">
        <v>652</v>
      </c>
      <c r="D688">
        <v>710</v>
      </c>
      <c r="E688" s="137">
        <v>44497.680601851855</v>
      </c>
      <c r="F688" t="b">
        <v>1</v>
      </c>
      <c r="G688" s="135" t="s">
        <v>1503</v>
      </c>
      <c r="H688" s="135" t="s">
        <v>1892</v>
      </c>
      <c r="I688" s="135" t="s">
        <v>1893</v>
      </c>
      <c r="J688">
        <v>0</v>
      </c>
      <c r="K688" s="135" t="s">
        <v>213</v>
      </c>
      <c r="L688" t="b">
        <v>1</v>
      </c>
      <c r="M688" t="b">
        <v>0</v>
      </c>
      <c r="N688" t="b">
        <v>0</v>
      </c>
    </row>
    <row r="689" spans="1:14" x14ac:dyDescent="0.2">
      <c r="A689" s="135" t="s">
        <v>157</v>
      </c>
      <c r="B689" t="s">
        <v>1213</v>
      </c>
      <c r="C689" t="s">
        <v>212</v>
      </c>
      <c r="D689">
        <v>3141.9989999999998</v>
      </c>
      <c r="E689" s="137">
        <v>44497.680601851855</v>
      </c>
      <c r="F689" t="b">
        <v>1</v>
      </c>
      <c r="G689" s="135" t="s">
        <v>1504</v>
      </c>
      <c r="H689" s="135" t="s">
        <v>1894</v>
      </c>
      <c r="I689" s="135" t="s">
        <v>1895</v>
      </c>
      <c r="J689">
        <v>0</v>
      </c>
      <c r="K689" s="135" t="s">
        <v>214</v>
      </c>
      <c r="L689" t="b">
        <v>1</v>
      </c>
      <c r="M689" t="b">
        <v>0</v>
      </c>
      <c r="N689" t="b">
        <v>0</v>
      </c>
    </row>
    <row r="690" spans="1:14" x14ac:dyDescent="0.2">
      <c r="A690" s="135" t="s">
        <v>157</v>
      </c>
      <c r="B690" t="s">
        <v>958</v>
      </c>
      <c r="C690" t="s">
        <v>652</v>
      </c>
      <c r="D690">
        <v>-8.0225492272519858</v>
      </c>
      <c r="E690" s="137">
        <v>44497.680601851855</v>
      </c>
      <c r="F690" t="b">
        <v>1</v>
      </c>
      <c r="G690" s="135" t="s">
        <v>1505</v>
      </c>
      <c r="H690" s="135" t="s">
        <v>1892</v>
      </c>
      <c r="I690" s="135" t="s">
        <v>1893</v>
      </c>
      <c r="J690">
        <v>0</v>
      </c>
      <c r="K690" s="135" t="s">
        <v>213</v>
      </c>
      <c r="L690" t="b">
        <v>1</v>
      </c>
      <c r="M690" t="b">
        <v>0</v>
      </c>
      <c r="N690" t="b">
        <v>0</v>
      </c>
    </row>
    <row r="691" spans="1:14" x14ac:dyDescent="0.2">
      <c r="A691" s="135" t="s">
        <v>157</v>
      </c>
      <c r="B691" t="s">
        <v>959</v>
      </c>
      <c r="C691" t="s">
        <v>652</v>
      </c>
      <c r="D691">
        <v>0.62398577648508902</v>
      </c>
      <c r="E691" s="137">
        <v>44497.680613425924</v>
      </c>
      <c r="F691" t="b">
        <v>1</v>
      </c>
      <c r="G691" s="135" t="s">
        <v>1867</v>
      </c>
      <c r="H691" s="135" t="s">
        <v>1892</v>
      </c>
      <c r="I691" s="135" t="s">
        <v>1893</v>
      </c>
      <c r="J691">
        <v>0</v>
      </c>
      <c r="K691" s="135" t="s">
        <v>213</v>
      </c>
      <c r="L691" t="b">
        <v>1</v>
      </c>
      <c r="M691" t="b">
        <v>0</v>
      </c>
      <c r="N691" t="b">
        <v>0</v>
      </c>
    </row>
    <row r="692" spans="1:14" x14ac:dyDescent="0.2">
      <c r="A692" s="135" t="s">
        <v>157</v>
      </c>
      <c r="B692" t="s">
        <v>1408</v>
      </c>
      <c r="C692" t="s">
        <v>1506</v>
      </c>
      <c r="D692">
        <v>7252.0246460112303</v>
      </c>
      <c r="E692" s="137">
        <v>44497.680613425924</v>
      </c>
      <c r="F692" t="b">
        <v>1</v>
      </c>
      <c r="G692" s="135" t="s">
        <v>654</v>
      </c>
      <c r="H692" s="135" t="s">
        <v>1896</v>
      </c>
      <c r="I692" s="135" t="s">
        <v>1895</v>
      </c>
      <c r="J692">
        <v>0</v>
      </c>
      <c r="K692" s="135" t="s">
        <v>214</v>
      </c>
      <c r="L692" t="b">
        <v>1</v>
      </c>
      <c r="M692" t="b">
        <v>0</v>
      </c>
      <c r="N692" t="b">
        <v>0</v>
      </c>
    </row>
    <row r="693" spans="1:14" x14ac:dyDescent="0.2">
      <c r="A693" s="135" t="s">
        <v>157</v>
      </c>
      <c r="B693" t="s">
        <v>1059</v>
      </c>
      <c r="C693" t="s">
        <v>1506</v>
      </c>
      <c r="D693">
        <v>1061.6770277021601</v>
      </c>
      <c r="E693" s="137">
        <v>44497.680613425924</v>
      </c>
      <c r="F693" t="b">
        <v>1</v>
      </c>
      <c r="G693" s="135" t="s">
        <v>1868</v>
      </c>
      <c r="H693" s="135" t="s">
        <v>1896</v>
      </c>
      <c r="I693" s="135" t="s">
        <v>1895</v>
      </c>
      <c r="J693">
        <v>0</v>
      </c>
      <c r="K693" s="135" t="s">
        <v>214</v>
      </c>
      <c r="L693" t="b">
        <v>1</v>
      </c>
      <c r="M693" t="b">
        <v>0</v>
      </c>
      <c r="N693" t="b">
        <v>0</v>
      </c>
    </row>
    <row r="694" spans="1:14" x14ac:dyDescent="0.2">
      <c r="A694" s="135" t="s">
        <v>157</v>
      </c>
      <c r="B694" t="s">
        <v>1066</v>
      </c>
      <c r="C694" t="s">
        <v>1506</v>
      </c>
      <c r="D694">
        <v>2546.2597952736301</v>
      </c>
      <c r="E694" s="137">
        <v>44497.680625000001</v>
      </c>
      <c r="F694" t="b">
        <v>1</v>
      </c>
      <c r="G694" s="135" t="s">
        <v>1869</v>
      </c>
      <c r="H694" s="135" t="s">
        <v>1896</v>
      </c>
      <c r="I694" s="135" t="s">
        <v>1895</v>
      </c>
      <c r="J694">
        <v>0</v>
      </c>
      <c r="K694" s="135" t="s">
        <v>214</v>
      </c>
      <c r="L694" t="b">
        <v>1</v>
      </c>
      <c r="M694" t="b">
        <v>0</v>
      </c>
      <c r="N694" t="b">
        <v>0</v>
      </c>
    </row>
    <row r="695" spans="1:14" x14ac:dyDescent="0.2">
      <c r="A695" s="135" t="s">
        <v>157</v>
      </c>
      <c r="B695" t="s">
        <v>960</v>
      </c>
      <c r="C695" t="s">
        <v>1506</v>
      </c>
      <c r="D695">
        <v>307.25829243687599</v>
      </c>
      <c r="E695" s="137">
        <v>44497.680625000001</v>
      </c>
      <c r="F695" t="b">
        <v>1</v>
      </c>
      <c r="G695" s="135" t="s">
        <v>1870</v>
      </c>
      <c r="H695" s="135" t="s">
        <v>1896</v>
      </c>
      <c r="I695" s="135" t="s">
        <v>1895</v>
      </c>
      <c r="J695">
        <v>0</v>
      </c>
      <c r="K695" s="135" t="s">
        <v>214</v>
      </c>
      <c r="L695" t="b">
        <v>1</v>
      </c>
      <c r="M695" t="b">
        <v>0</v>
      </c>
      <c r="N695" t="b">
        <v>0</v>
      </c>
    </row>
    <row r="696" spans="1:14" x14ac:dyDescent="0.2">
      <c r="A696" s="135" t="s">
        <v>157</v>
      </c>
      <c r="B696" t="s">
        <v>1021</v>
      </c>
      <c r="C696" t="s">
        <v>1506</v>
      </c>
      <c r="D696">
        <v>519.79388458733501</v>
      </c>
      <c r="E696" s="137">
        <v>44497.680625000001</v>
      </c>
      <c r="F696" t="b">
        <v>1</v>
      </c>
      <c r="G696" s="135" t="s">
        <v>655</v>
      </c>
      <c r="H696" s="135" t="s">
        <v>1896</v>
      </c>
      <c r="I696" s="135" t="s">
        <v>1895</v>
      </c>
      <c r="J696">
        <v>0</v>
      </c>
      <c r="K696" s="135" t="s">
        <v>214</v>
      </c>
      <c r="L696" t="b">
        <v>1</v>
      </c>
      <c r="M696" t="b">
        <v>0</v>
      </c>
      <c r="N696" t="b">
        <v>0</v>
      </c>
    </row>
    <row r="697" spans="1:14" x14ac:dyDescent="0.2">
      <c r="A697" s="135" t="s">
        <v>157</v>
      </c>
      <c r="B697" t="s">
        <v>1243</v>
      </c>
      <c r="C697" t="s">
        <v>1506</v>
      </c>
      <c r="D697">
        <v>1423.0768788773401</v>
      </c>
      <c r="E697" s="137">
        <v>44497.680636574078</v>
      </c>
      <c r="F697" t="b">
        <v>1</v>
      </c>
      <c r="G697" s="135" t="s">
        <v>653</v>
      </c>
      <c r="H697" s="135" t="s">
        <v>1896</v>
      </c>
      <c r="I697" s="135" t="s">
        <v>1895</v>
      </c>
      <c r="J697">
        <v>0</v>
      </c>
      <c r="K697" s="135" t="s">
        <v>214</v>
      </c>
      <c r="L697" t="b">
        <v>1</v>
      </c>
      <c r="M697" t="b">
        <v>0</v>
      </c>
      <c r="N697" t="b">
        <v>0</v>
      </c>
    </row>
    <row r="698" spans="1:14" x14ac:dyDescent="0.2">
      <c r="A698" s="135" t="s">
        <v>157</v>
      </c>
      <c r="B698" t="s">
        <v>1374</v>
      </c>
      <c r="C698" t="s">
        <v>1506</v>
      </c>
      <c r="D698">
        <v>1393.95876713389</v>
      </c>
      <c r="E698" s="137">
        <v>44497.680636574078</v>
      </c>
      <c r="F698" t="b">
        <v>1</v>
      </c>
      <c r="G698" s="135" t="s">
        <v>656</v>
      </c>
      <c r="H698" s="135" t="s">
        <v>1896</v>
      </c>
      <c r="I698" s="135" t="s">
        <v>1895</v>
      </c>
      <c r="J698">
        <v>0</v>
      </c>
      <c r="K698" s="135" t="s">
        <v>214</v>
      </c>
      <c r="L698" t="b">
        <v>1</v>
      </c>
      <c r="M698" t="b">
        <v>0</v>
      </c>
      <c r="N698" t="b">
        <v>0</v>
      </c>
    </row>
    <row r="699" spans="1:14" x14ac:dyDescent="0.2">
      <c r="A699" s="135" t="s">
        <v>157</v>
      </c>
      <c r="B699" t="s">
        <v>390</v>
      </c>
      <c r="C699" t="s">
        <v>1506</v>
      </c>
      <c r="D699">
        <v>1444.673</v>
      </c>
      <c r="E699" s="137">
        <v>44497.680648148147</v>
      </c>
      <c r="F699" t="b">
        <v>1</v>
      </c>
      <c r="G699" s="135" t="s">
        <v>657</v>
      </c>
      <c r="H699" s="135" t="s">
        <v>1896</v>
      </c>
      <c r="I699" s="135" t="s">
        <v>1895</v>
      </c>
      <c r="J699">
        <v>0</v>
      </c>
      <c r="K699" s="135" t="s">
        <v>214</v>
      </c>
      <c r="L699" t="b">
        <v>1</v>
      </c>
      <c r="M699" t="b">
        <v>0</v>
      </c>
      <c r="N699" t="b">
        <v>0</v>
      </c>
    </row>
    <row r="700" spans="1:14" x14ac:dyDescent="0.2">
      <c r="A700" s="135" t="s">
        <v>157</v>
      </c>
      <c r="B700" t="s">
        <v>961</v>
      </c>
      <c r="C700" t="s">
        <v>1506</v>
      </c>
      <c r="D700">
        <v>280.26075749099999</v>
      </c>
      <c r="E700" s="137">
        <v>44497.680648148147</v>
      </c>
      <c r="F700" t="b">
        <v>1</v>
      </c>
      <c r="G700" s="135" t="s">
        <v>658</v>
      </c>
      <c r="H700" s="135" t="s">
        <v>1896</v>
      </c>
      <c r="I700" s="135" t="s">
        <v>1895</v>
      </c>
      <c r="J700">
        <v>0</v>
      </c>
      <c r="K700" s="135" t="s">
        <v>214</v>
      </c>
      <c r="L700" t="b">
        <v>1</v>
      </c>
      <c r="M700" t="b">
        <v>0</v>
      </c>
      <c r="N700" t="b">
        <v>0</v>
      </c>
    </row>
    <row r="701" spans="1:14" x14ac:dyDescent="0.2">
      <c r="A701" s="135" t="s">
        <v>157</v>
      </c>
      <c r="B701" t="s">
        <v>1389</v>
      </c>
      <c r="C701" t="s">
        <v>1506</v>
      </c>
      <c r="D701">
        <v>615.59964430900004</v>
      </c>
      <c r="E701" s="137">
        <v>44497.680648148147</v>
      </c>
      <c r="F701" t="b">
        <v>1</v>
      </c>
      <c r="G701" s="135" t="s">
        <v>1871</v>
      </c>
      <c r="H701" s="135" t="s">
        <v>1896</v>
      </c>
      <c r="I701" s="135" t="s">
        <v>1895</v>
      </c>
      <c r="J701">
        <v>0</v>
      </c>
      <c r="K701" s="135" t="s">
        <v>214</v>
      </c>
      <c r="L701" t="b">
        <v>1</v>
      </c>
      <c r="M701" t="b">
        <v>0</v>
      </c>
      <c r="N701" t="b">
        <v>0</v>
      </c>
    </row>
    <row r="702" spans="1:14" x14ac:dyDescent="0.2">
      <c r="A702" s="135" t="s">
        <v>157</v>
      </c>
      <c r="B702" t="s">
        <v>962</v>
      </c>
      <c r="C702" t="s">
        <v>1506</v>
      </c>
      <c r="D702">
        <v>27.892598199999998</v>
      </c>
      <c r="E702" s="137">
        <v>44497.680659722224</v>
      </c>
      <c r="F702" t="b">
        <v>1</v>
      </c>
      <c r="G702" s="135" t="s">
        <v>659</v>
      </c>
      <c r="H702" s="135" t="s">
        <v>1896</v>
      </c>
      <c r="I702" s="135" t="s">
        <v>1895</v>
      </c>
      <c r="J702">
        <v>0</v>
      </c>
      <c r="K702" s="135" t="s">
        <v>214</v>
      </c>
      <c r="L702" t="b">
        <v>1</v>
      </c>
      <c r="M702" t="b">
        <v>0</v>
      </c>
      <c r="N702" t="b">
        <v>0</v>
      </c>
    </row>
    <row r="703" spans="1:14" x14ac:dyDescent="0.2">
      <c r="A703" s="135" t="s">
        <v>157</v>
      </c>
      <c r="B703" t="s">
        <v>1114</v>
      </c>
      <c r="C703" t="s">
        <v>1506</v>
      </c>
      <c r="D703">
        <v>0</v>
      </c>
      <c r="E703" s="137">
        <v>44497.680659722224</v>
      </c>
      <c r="F703" t="b">
        <v>1</v>
      </c>
      <c r="G703" s="135" t="s">
        <v>660</v>
      </c>
      <c r="H703" s="135" t="s">
        <v>1896</v>
      </c>
      <c r="I703" s="135" t="s">
        <v>1895</v>
      </c>
      <c r="J703">
        <v>0</v>
      </c>
      <c r="K703" s="135" t="s">
        <v>214</v>
      </c>
      <c r="L703" t="b">
        <v>1</v>
      </c>
      <c r="M703" t="b">
        <v>0</v>
      </c>
      <c r="N703" t="b">
        <v>0</v>
      </c>
    </row>
    <row r="704" spans="1:14" x14ac:dyDescent="0.2">
      <c r="A704" s="135" t="s">
        <v>157</v>
      </c>
      <c r="B704" t="s">
        <v>1113</v>
      </c>
      <c r="C704" t="s">
        <v>1506</v>
      </c>
      <c r="D704">
        <v>296.24552574781598</v>
      </c>
      <c r="E704" s="137">
        <v>44497.680671296293</v>
      </c>
      <c r="F704" t="b">
        <v>1</v>
      </c>
      <c r="G704" s="135" t="s">
        <v>661</v>
      </c>
      <c r="H704" s="135" t="s">
        <v>1896</v>
      </c>
      <c r="I704" s="135" t="s">
        <v>1895</v>
      </c>
      <c r="J704">
        <v>0</v>
      </c>
      <c r="K704" s="135" t="s">
        <v>214</v>
      </c>
      <c r="L704" t="b">
        <v>1</v>
      </c>
      <c r="M704" t="b">
        <v>0</v>
      </c>
      <c r="N704" t="b">
        <v>0</v>
      </c>
    </row>
    <row r="705" spans="1:14" x14ac:dyDescent="0.2">
      <c r="A705" s="135" t="s">
        <v>157</v>
      </c>
      <c r="B705" t="s">
        <v>731</v>
      </c>
      <c r="C705" t="s">
        <v>1506</v>
      </c>
      <c r="D705">
        <v>224.67447425218401</v>
      </c>
      <c r="E705" s="137">
        <v>44497.680671296293</v>
      </c>
      <c r="F705" t="b">
        <v>1</v>
      </c>
      <c r="G705" s="135" t="s">
        <v>662</v>
      </c>
      <c r="H705" s="135" t="s">
        <v>1896</v>
      </c>
      <c r="I705" s="135" t="s">
        <v>1895</v>
      </c>
      <c r="J705">
        <v>0</v>
      </c>
      <c r="K705" s="135" t="s">
        <v>214</v>
      </c>
      <c r="L705" t="b">
        <v>1</v>
      </c>
      <c r="M705" t="b">
        <v>0</v>
      </c>
      <c r="N705" t="b">
        <v>0</v>
      </c>
    </row>
    <row r="706" spans="1:14" x14ac:dyDescent="0.2">
      <c r="A706" s="135" t="s">
        <v>157</v>
      </c>
      <c r="B706" t="s">
        <v>393</v>
      </c>
      <c r="C706" t="s">
        <v>1506</v>
      </c>
      <c r="D706">
        <v>640.81100000000004</v>
      </c>
      <c r="E706" s="137">
        <v>44497.680671296293</v>
      </c>
      <c r="F706" t="b">
        <v>1</v>
      </c>
      <c r="G706" s="135" t="s">
        <v>663</v>
      </c>
      <c r="H706" s="135" t="s">
        <v>1896</v>
      </c>
      <c r="I706" s="135" t="s">
        <v>1895</v>
      </c>
      <c r="J706">
        <v>0</v>
      </c>
      <c r="K706" s="135" t="s">
        <v>214</v>
      </c>
      <c r="L706" t="b">
        <v>1</v>
      </c>
      <c r="M706" t="b">
        <v>0</v>
      </c>
      <c r="N706" t="b">
        <v>0</v>
      </c>
    </row>
    <row r="707" spans="1:14" x14ac:dyDescent="0.2">
      <c r="A707" s="135" t="s">
        <v>157</v>
      </c>
      <c r="B707" t="s">
        <v>963</v>
      </c>
      <c r="C707" t="s">
        <v>1506</v>
      </c>
      <c r="D707">
        <v>15.32373368</v>
      </c>
      <c r="E707" s="137">
        <v>44497.68068287037</v>
      </c>
      <c r="F707" t="b">
        <v>1</v>
      </c>
      <c r="G707" s="135" t="s">
        <v>664</v>
      </c>
      <c r="H707" s="135" t="s">
        <v>1896</v>
      </c>
      <c r="I707" s="135" t="s">
        <v>1895</v>
      </c>
      <c r="J707">
        <v>0</v>
      </c>
      <c r="K707" s="135" t="s">
        <v>214</v>
      </c>
      <c r="L707" t="b">
        <v>1</v>
      </c>
      <c r="M707" t="b">
        <v>0</v>
      </c>
      <c r="N707" t="b">
        <v>0</v>
      </c>
    </row>
    <row r="708" spans="1:14" x14ac:dyDescent="0.2">
      <c r="A708" s="135" t="s">
        <v>157</v>
      </c>
      <c r="B708" t="s">
        <v>964</v>
      </c>
      <c r="C708" t="s">
        <v>1506</v>
      </c>
      <c r="D708">
        <v>227.15581642000001</v>
      </c>
      <c r="E708" s="137">
        <v>44497.680694444447</v>
      </c>
      <c r="F708" t="b">
        <v>1</v>
      </c>
      <c r="G708" s="135" t="s">
        <v>1872</v>
      </c>
      <c r="H708" s="135" t="s">
        <v>1896</v>
      </c>
      <c r="I708" s="135" t="s">
        <v>1895</v>
      </c>
      <c r="J708">
        <v>0</v>
      </c>
      <c r="K708" s="135" t="s">
        <v>214</v>
      </c>
      <c r="L708" t="b">
        <v>1</v>
      </c>
      <c r="M708" t="b">
        <v>0</v>
      </c>
      <c r="N708" t="b">
        <v>0</v>
      </c>
    </row>
    <row r="709" spans="1:14" x14ac:dyDescent="0.2">
      <c r="A709" s="135" t="s">
        <v>157</v>
      </c>
      <c r="B709" t="s">
        <v>965</v>
      </c>
      <c r="C709" t="s">
        <v>1506</v>
      </c>
      <c r="D709">
        <v>26.9104499</v>
      </c>
      <c r="E709" s="137">
        <v>44497.680694444447</v>
      </c>
      <c r="F709" t="b">
        <v>1</v>
      </c>
      <c r="G709" s="135" t="s">
        <v>1873</v>
      </c>
      <c r="H709" s="135" t="s">
        <v>1896</v>
      </c>
      <c r="I709" s="135" t="s">
        <v>1895</v>
      </c>
      <c r="J709">
        <v>0</v>
      </c>
      <c r="K709" s="135" t="s">
        <v>214</v>
      </c>
      <c r="L709" t="b">
        <v>1</v>
      </c>
      <c r="M709" t="b">
        <v>0</v>
      </c>
      <c r="N709" t="b">
        <v>0</v>
      </c>
    </row>
    <row r="710" spans="1:14" x14ac:dyDescent="0.2">
      <c r="A710" s="135" t="s">
        <v>157</v>
      </c>
      <c r="B710" t="s">
        <v>966</v>
      </c>
      <c r="C710" t="s">
        <v>1506</v>
      </c>
      <c r="D710">
        <v>0</v>
      </c>
      <c r="E710" s="137">
        <v>44497.680706018517</v>
      </c>
      <c r="F710" t="b">
        <v>1</v>
      </c>
      <c r="G710" s="135" t="s">
        <v>665</v>
      </c>
      <c r="H710" s="135" t="s">
        <v>1896</v>
      </c>
      <c r="I710" s="135" t="s">
        <v>1895</v>
      </c>
      <c r="J710">
        <v>0</v>
      </c>
      <c r="K710" s="135" t="s">
        <v>214</v>
      </c>
      <c r="L710" t="b">
        <v>1</v>
      </c>
      <c r="M710" t="b">
        <v>0</v>
      </c>
      <c r="N710" t="b">
        <v>0</v>
      </c>
    </row>
    <row r="711" spans="1:14" x14ac:dyDescent="0.2">
      <c r="A711" s="135" t="s">
        <v>157</v>
      </c>
      <c r="B711" t="s">
        <v>1076</v>
      </c>
      <c r="C711" t="s">
        <v>1506</v>
      </c>
      <c r="D711">
        <v>182.27689390897299</v>
      </c>
      <c r="E711" s="137">
        <v>44497.680706018517</v>
      </c>
      <c r="F711" t="b">
        <v>1</v>
      </c>
      <c r="G711" s="135" t="s">
        <v>1874</v>
      </c>
      <c r="H711" s="135" t="s">
        <v>1896</v>
      </c>
      <c r="I711" s="135" t="s">
        <v>1895</v>
      </c>
      <c r="J711">
        <v>0</v>
      </c>
      <c r="K711" s="135" t="s">
        <v>214</v>
      </c>
      <c r="L711" t="b">
        <v>1</v>
      </c>
      <c r="M711" t="b">
        <v>0</v>
      </c>
      <c r="N711" t="b">
        <v>0</v>
      </c>
    </row>
    <row r="712" spans="1:14" x14ac:dyDescent="0.2">
      <c r="A712" s="135" t="s">
        <v>157</v>
      </c>
      <c r="B712" t="s">
        <v>967</v>
      </c>
      <c r="C712" t="s">
        <v>1506</v>
      </c>
      <c r="D712">
        <v>189.144106091027</v>
      </c>
      <c r="E712" s="137">
        <v>44497.680706018517</v>
      </c>
      <c r="F712" t="b">
        <v>1</v>
      </c>
      <c r="G712" s="135" t="s">
        <v>666</v>
      </c>
      <c r="H712" s="135" t="s">
        <v>1896</v>
      </c>
      <c r="I712" s="135" t="s">
        <v>1895</v>
      </c>
      <c r="J712">
        <v>0</v>
      </c>
      <c r="K712" s="135" t="s">
        <v>214</v>
      </c>
      <c r="L712" t="b">
        <v>1</v>
      </c>
      <c r="M712" t="b">
        <v>0</v>
      </c>
      <c r="N712" t="b">
        <v>0</v>
      </c>
    </row>
    <row r="713" spans="1:14" x14ac:dyDescent="0.2">
      <c r="A713" s="135" t="s">
        <v>157</v>
      </c>
      <c r="B713" t="s">
        <v>392</v>
      </c>
      <c r="C713" t="s">
        <v>1506</v>
      </c>
      <c r="D713">
        <v>6448.1626460112302</v>
      </c>
      <c r="E713" s="137">
        <v>44497.680717592593</v>
      </c>
      <c r="F713" t="b">
        <v>1</v>
      </c>
      <c r="G713" s="135" t="s">
        <v>667</v>
      </c>
      <c r="H713" s="135" t="s">
        <v>1896</v>
      </c>
      <c r="I713" s="135" t="s">
        <v>1895</v>
      </c>
      <c r="J713">
        <v>0</v>
      </c>
      <c r="K713" s="135" t="s">
        <v>214</v>
      </c>
      <c r="L713" t="b">
        <v>1</v>
      </c>
      <c r="M713" t="b">
        <v>0</v>
      </c>
      <c r="N713" t="b">
        <v>0</v>
      </c>
    </row>
    <row r="714" spans="1:14" x14ac:dyDescent="0.2">
      <c r="A714" s="135" t="s">
        <v>157</v>
      </c>
      <c r="B714" t="s">
        <v>635</v>
      </c>
      <c r="C714" t="s">
        <v>1506</v>
      </c>
      <c r="D714">
        <v>796.74000389115895</v>
      </c>
      <c r="E714" s="137">
        <v>44497.680717592593</v>
      </c>
      <c r="F714" t="b">
        <v>1</v>
      </c>
      <c r="G714" s="135" t="s">
        <v>1875</v>
      </c>
      <c r="H714" s="135" t="s">
        <v>1896</v>
      </c>
      <c r="I714" s="135" t="s">
        <v>1895</v>
      </c>
      <c r="J714">
        <v>0</v>
      </c>
      <c r="K714" s="135" t="s">
        <v>214</v>
      </c>
      <c r="L714" t="b">
        <v>1</v>
      </c>
      <c r="M714" t="b">
        <v>0</v>
      </c>
      <c r="N714" t="b">
        <v>0</v>
      </c>
    </row>
    <row r="715" spans="1:14" x14ac:dyDescent="0.2">
      <c r="A715" s="135" t="s">
        <v>157</v>
      </c>
      <c r="B715" t="s">
        <v>732</v>
      </c>
      <c r="C715" t="s">
        <v>1506</v>
      </c>
      <c r="D715">
        <v>2157.8159673846299</v>
      </c>
      <c r="E715" s="137">
        <v>44497.680717592593</v>
      </c>
      <c r="F715" t="b">
        <v>1</v>
      </c>
      <c r="G715" s="135" t="s">
        <v>1876</v>
      </c>
      <c r="H715" s="135" t="s">
        <v>1896</v>
      </c>
      <c r="I715" s="135" t="s">
        <v>1895</v>
      </c>
      <c r="J715">
        <v>0</v>
      </c>
      <c r="K715" s="135" t="s">
        <v>214</v>
      </c>
      <c r="L715" t="b">
        <v>1</v>
      </c>
      <c r="M715" t="b">
        <v>0</v>
      </c>
      <c r="N715" t="b">
        <v>0</v>
      </c>
    </row>
    <row r="716" spans="1:14" x14ac:dyDescent="0.2">
      <c r="A716" s="135" t="s">
        <v>157</v>
      </c>
      <c r="B716" t="s">
        <v>640</v>
      </c>
      <c r="C716" t="s">
        <v>1506</v>
      </c>
      <c r="D716">
        <v>306.27614413687598</v>
      </c>
      <c r="E716" s="137">
        <v>44497.68072916667</v>
      </c>
      <c r="F716" t="b">
        <v>1</v>
      </c>
      <c r="G716" s="135" t="s">
        <v>1877</v>
      </c>
      <c r="H716" s="135" t="s">
        <v>1896</v>
      </c>
      <c r="I716" s="135" t="s">
        <v>1895</v>
      </c>
      <c r="J716">
        <v>0</v>
      </c>
      <c r="K716" s="135" t="s">
        <v>214</v>
      </c>
      <c r="L716" t="b">
        <v>1</v>
      </c>
      <c r="M716" t="b">
        <v>0</v>
      </c>
      <c r="N716" t="b">
        <v>0</v>
      </c>
    </row>
    <row r="717" spans="1:14" x14ac:dyDescent="0.2">
      <c r="A717" s="135" t="s">
        <v>157</v>
      </c>
      <c r="B717" t="s">
        <v>1439</v>
      </c>
      <c r="C717" t="s">
        <v>1506</v>
      </c>
      <c r="D717">
        <v>519.79388458733501</v>
      </c>
      <c r="E717" s="137">
        <v>44497.68072916667</v>
      </c>
      <c r="F717" t="b">
        <v>1</v>
      </c>
      <c r="G717" s="135" t="s">
        <v>668</v>
      </c>
      <c r="H717" s="135" t="s">
        <v>1896</v>
      </c>
      <c r="I717" s="135" t="s">
        <v>1895</v>
      </c>
      <c r="J717">
        <v>0</v>
      </c>
      <c r="K717" s="135" t="s">
        <v>214</v>
      </c>
      <c r="L717" t="b">
        <v>1</v>
      </c>
      <c r="M717" t="b">
        <v>0</v>
      </c>
      <c r="N717" t="b">
        <v>0</v>
      </c>
    </row>
    <row r="718" spans="1:14" x14ac:dyDescent="0.2">
      <c r="A718" s="135" t="s">
        <v>157</v>
      </c>
      <c r="B718" t="s">
        <v>1428</v>
      </c>
      <c r="C718" t="s">
        <v>1506</v>
      </c>
      <c r="D718">
        <v>1309.1082470384999</v>
      </c>
      <c r="E718" s="137">
        <v>44497.68074074074</v>
      </c>
      <c r="F718" t="b">
        <v>1</v>
      </c>
      <c r="G718" s="135" t="s">
        <v>669</v>
      </c>
      <c r="H718" s="135" t="s">
        <v>1896</v>
      </c>
      <c r="I718" s="135" t="s">
        <v>1895</v>
      </c>
      <c r="J718">
        <v>0</v>
      </c>
      <c r="K718" s="135" t="s">
        <v>214</v>
      </c>
      <c r="L718" t="b">
        <v>1</v>
      </c>
      <c r="M718" t="b">
        <v>0</v>
      </c>
      <c r="N718" t="b">
        <v>0</v>
      </c>
    </row>
    <row r="719" spans="1:14" x14ac:dyDescent="0.2">
      <c r="A719" s="135" t="s">
        <v>157</v>
      </c>
      <c r="B719" t="s">
        <v>1092</v>
      </c>
      <c r="C719" t="s">
        <v>1506</v>
      </c>
      <c r="D719">
        <v>1358.4283989727301</v>
      </c>
      <c r="E719" s="137">
        <v>44497.68074074074</v>
      </c>
      <c r="F719" t="b">
        <v>1</v>
      </c>
      <c r="G719" s="135" t="s">
        <v>1878</v>
      </c>
      <c r="H719" s="135" t="s">
        <v>1896</v>
      </c>
      <c r="I719" s="135" t="s">
        <v>1895</v>
      </c>
      <c r="J719">
        <v>0</v>
      </c>
      <c r="K719" s="135" t="s">
        <v>214</v>
      </c>
      <c r="L719" t="b">
        <v>1</v>
      </c>
      <c r="M719" t="b">
        <v>0</v>
      </c>
      <c r="N719" t="b">
        <v>0</v>
      </c>
    </row>
    <row r="720" spans="1:14" x14ac:dyDescent="0.2">
      <c r="A720" s="135" t="s">
        <v>157</v>
      </c>
      <c r="B720" t="s">
        <v>968</v>
      </c>
      <c r="C720" t="s">
        <v>1506</v>
      </c>
      <c r="D720">
        <v>3780.6260000000002</v>
      </c>
      <c r="E720" s="137">
        <v>44497.68074074074</v>
      </c>
      <c r="F720" t="b">
        <v>1</v>
      </c>
      <c r="G720" s="135" t="s">
        <v>670</v>
      </c>
      <c r="H720" s="135" t="s">
        <v>1896</v>
      </c>
      <c r="I720" s="135" t="s">
        <v>1895</v>
      </c>
      <c r="J720">
        <v>0</v>
      </c>
      <c r="K720" s="135" t="s">
        <v>214</v>
      </c>
      <c r="L720" t="b">
        <v>1</v>
      </c>
      <c r="M720" t="b">
        <v>0</v>
      </c>
      <c r="N720" t="b">
        <v>0</v>
      </c>
    </row>
    <row r="721" spans="1:14" x14ac:dyDescent="0.2">
      <c r="A721" s="135" t="s">
        <v>157</v>
      </c>
      <c r="B721" t="s">
        <v>969</v>
      </c>
      <c r="C721" t="s">
        <v>1506</v>
      </c>
      <c r="D721">
        <v>2667.53664601123</v>
      </c>
      <c r="E721" s="137">
        <v>44497.680752314816</v>
      </c>
      <c r="F721" t="b">
        <v>1</v>
      </c>
      <c r="G721" s="135" t="s">
        <v>671</v>
      </c>
      <c r="H721" s="135" t="s">
        <v>1896</v>
      </c>
      <c r="I721" s="135" t="s">
        <v>1895</v>
      </c>
      <c r="J721">
        <v>0</v>
      </c>
      <c r="K721" s="135" t="s">
        <v>214</v>
      </c>
      <c r="L721" t="b">
        <v>1</v>
      </c>
      <c r="M721" t="b">
        <v>0</v>
      </c>
      <c r="N721" t="b">
        <v>0</v>
      </c>
    </row>
    <row r="722" spans="1:14" x14ac:dyDescent="0.2">
      <c r="A722" s="135" t="s">
        <v>157</v>
      </c>
      <c r="B722" t="s">
        <v>639</v>
      </c>
      <c r="C722" t="s">
        <v>1506</v>
      </c>
      <c r="D722">
        <v>4248</v>
      </c>
      <c r="E722" s="137">
        <v>44497.680763888886</v>
      </c>
      <c r="F722" t="b">
        <v>1</v>
      </c>
      <c r="G722" s="135" t="s">
        <v>1879</v>
      </c>
      <c r="H722" s="135" t="s">
        <v>1896</v>
      </c>
      <c r="I722" s="135" t="s">
        <v>1895</v>
      </c>
      <c r="J722">
        <v>0</v>
      </c>
      <c r="K722" s="135" t="s">
        <v>214</v>
      </c>
      <c r="L722" t="b">
        <v>1</v>
      </c>
      <c r="M722" t="b">
        <v>0</v>
      </c>
      <c r="N722" t="b">
        <v>0</v>
      </c>
    </row>
    <row r="723" spans="1:14" x14ac:dyDescent="0.2">
      <c r="A723" s="135" t="s">
        <v>157</v>
      </c>
      <c r="B723" t="s">
        <v>391</v>
      </c>
      <c r="C723" t="s">
        <v>1506</v>
      </c>
      <c r="D723">
        <v>2836.194</v>
      </c>
      <c r="E723" s="137">
        <v>44497.680763888886</v>
      </c>
      <c r="F723" t="b">
        <v>1</v>
      </c>
      <c r="G723" s="135" t="s">
        <v>1880</v>
      </c>
      <c r="H723" s="135" t="s">
        <v>1896</v>
      </c>
      <c r="I723" s="135" t="s">
        <v>1895</v>
      </c>
      <c r="J723">
        <v>0</v>
      </c>
      <c r="K723" s="135" t="s">
        <v>214</v>
      </c>
      <c r="L723" t="b">
        <v>1</v>
      </c>
      <c r="M723" t="b">
        <v>0</v>
      </c>
      <c r="N723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1700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.7109375" style="31" customWidth="1"/>
    <col min="2" max="3" width="5.42578125" style="7" customWidth="1"/>
    <col min="4" max="4" width="5.42578125" style="2" customWidth="1"/>
    <col min="5" max="9" width="5.42578125" style="7" customWidth="1"/>
    <col min="10" max="10" width="7.140625" style="7" bestFit="1" customWidth="1"/>
    <col min="11" max="16" width="5.42578125" style="7" customWidth="1"/>
    <col min="17" max="16384" width="9.140625" style="7"/>
  </cols>
  <sheetData>
    <row r="1" spans="1:17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</row>
    <row r="2" spans="1:17" s="45" customFormat="1" ht="13.5" customHeight="1" x14ac:dyDescent="0.2">
      <c r="A2" s="3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</row>
    <row r="3" spans="1:17" s="45" customFormat="1" ht="13.5" customHeight="1" x14ac:dyDescent="0.2">
      <c r="A3" s="54" t="s">
        <v>117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56"/>
    </row>
    <row r="4" spans="1:17" s="45" customFormat="1" ht="13.5" customHeight="1" x14ac:dyDescent="0.2">
      <c r="A4" s="55" t="s">
        <v>150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</row>
    <row r="5" spans="1:17" ht="12.75" customHeight="1" x14ac:dyDescent="0.2">
      <c r="A5" s="12"/>
      <c r="B5" s="12"/>
      <c r="C5" s="12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</row>
    <row r="6" spans="1:17" s="15" customFormat="1" ht="12.75" customHeight="1" x14ac:dyDescent="0.2">
      <c r="A6" s="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</row>
    <row r="7" spans="1:17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6"/>
      <c r="O7" s="16"/>
      <c r="P7" s="16"/>
      <c r="Q7" s="14"/>
    </row>
    <row r="8" spans="1:17" ht="12.75" customHeight="1" x14ac:dyDescent="0.2">
      <c r="A8" s="18" t="s">
        <v>100</v>
      </c>
      <c r="B8" s="19">
        <f>data!E663</f>
        <v>836.21637666696904</v>
      </c>
      <c r="C8" s="19">
        <f>data!F663</f>
        <v>873.33581764799897</v>
      </c>
      <c r="D8" s="19">
        <f>data!G663</f>
        <v>892.63074146083397</v>
      </c>
      <c r="E8" s="19">
        <f>data!H663</f>
        <v>891.83805977380598</v>
      </c>
      <c r="F8" s="19">
        <f>data!I663</f>
        <v>889.07250147731895</v>
      </c>
      <c r="G8" s="19">
        <f>data!J663</f>
        <v>891.41789012373204</v>
      </c>
      <c r="H8" s="19">
        <f>data!K663</f>
        <v>889.99209898646495</v>
      </c>
      <c r="I8" s="19">
        <f>data!L663</f>
        <v>885.67749914666604</v>
      </c>
      <c r="J8" s="19">
        <f>data!O663</f>
        <v>822.44925565536903</v>
      </c>
      <c r="K8" s="19">
        <f>data!P663</f>
        <v>873.50524888740199</v>
      </c>
      <c r="L8" s="19">
        <f>data!Q663</f>
        <v>889.03999743354541</v>
      </c>
      <c r="M8" s="19">
        <f>data!R663</f>
        <v>885.55918542898405</v>
      </c>
      <c r="N8" s="19">
        <f>data!S663</f>
        <v>893.21639324525245</v>
      </c>
      <c r="O8" s="19">
        <f>data!T663</f>
        <v>911.50380348995895</v>
      </c>
      <c r="P8" s="19">
        <f>data!U663</f>
        <v>917.52827833817355</v>
      </c>
      <c r="Q8" s="6"/>
    </row>
    <row r="9" spans="1:17" ht="12.75" customHeight="1" x14ac:dyDescent="0.2">
      <c r="A9" s="20" t="s">
        <v>39</v>
      </c>
      <c r="B9" s="21">
        <f>data!E664</f>
        <v>2.1095348019736004</v>
      </c>
      <c r="C9" s="21">
        <f>data!F664</f>
        <v>4.4389756068856645</v>
      </c>
      <c r="D9" s="21">
        <f>data!G664</f>
        <v>2.2093361365618236</v>
      </c>
      <c r="E9" s="21">
        <f>data!H664</f>
        <v>-8.8802866651305212E-2</v>
      </c>
      <c r="F9" s="21">
        <f>data!I664</f>
        <v>-0.31009646495557819</v>
      </c>
      <c r="G9" s="21">
        <f>data!J664</f>
        <v>0.26380173073803359</v>
      </c>
      <c r="H9" s="21">
        <f>data!K664</f>
        <v>-0.15994643511912932</v>
      </c>
      <c r="I9" s="21">
        <f>data!L664</f>
        <v>-0.48479080260515062</v>
      </c>
      <c r="J9" s="21">
        <f>data!O664</f>
        <v>-2.3920677883531805</v>
      </c>
      <c r="K9" s="21">
        <f>data!P664</f>
        <v>6.2077985822175608</v>
      </c>
      <c r="L9" s="21">
        <f>data!Q664</f>
        <v>1.7784379161922992</v>
      </c>
      <c r="M9" s="21">
        <f>data!R664</f>
        <v>-0.39152479242887672</v>
      </c>
      <c r="N9" s="21">
        <f>data!S664</f>
        <v>0.86467487913404195</v>
      </c>
      <c r="O9" s="21">
        <f>data!T664</f>
        <v>2.0473661682657074</v>
      </c>
      <c r="P9" s="21">
        <f>data!U664</f>
        <v>0.6609379823921957</v>
      </c>
      <c r="Q9" s="6"/>
    </row>
    <row r="10" spans="1:17" ht="12.75" customHeight="1" x14ac:dyDescent="0.2">
      <c r="A10" s="20" t="s">
        <v>41</v>
      </c>
      <c r="B10" s="22">
        <f>data!E665</f>
        <v>63.48</v>
      </c>
      <c r="C10" s="22">
        <f>data!F665</f>
        <v>63.837107913127298</v>
      </c>
      <c r="D10" s="22">
        <f>data!G665</f>
        <v>64.080865853396901</v>
      </c>
      <c r="E10" s="22">
        <f>data!H665</f>
        <v>64.210704436744393</v>
      </c>
      <c r="F10" s="22">
        <f>data!I665</f>
        <v>64.069834818365294</v>
      </c>
      <c r="G10" s="22">
        <f>data!J665</f>
        <v>63.942499003975001</v>
      </c>
      <c r="H10" s="22">
        <f>data!K665</f>
        <v>63.8354126262535</v>
      </c>
      <c r="I10" s="22">
        <f>data!L665</f>
        <v>63.717750681140899</v>
      </c>
      <c r="J10" s="22">
        <f>data!O665</f>
        <v>63.173740142350603</v>
      </c>
      <c r="K10" s="22">
        <f>data!P665</f>
        <v>63.902169550817149</v>
      </c>
      <c r="L10" s="22">
        <f>data!Q665</f>
        <v>63.891374282433674</v>
      </c>
      <c r="M10" s="22">
        <f>data!R665</f>
        <v>63.579105130577901</v>
      </c>
      <c r="N10" s="22">
        <f>data!S665</f>
        <v>63.311322630850228</v>
      </c>
      <c r="O10" s="22">
        <f>data!T665</f>
        <v>63.094842252350233</v>
      </c>
      <c r="P10" s="22">
        <f>data!U665</f>
        <v>62.957028249962597</v>
      </c>
      <c r="Q10" s="6"/>
    </row>
    <row r="11" spans="1:17" ht="12.75" customHeight="1" x14ac:dyDescent="0.2">
      <c r="A11" s="20" t="s">
        <v>101</v>
      </c>
      <c r="B11" s="22">
        <f>data!E666</f>
        <v>54.776376666969099</v>
      </c>
      <c r="C11" s="22">
        <f>data!F666</f>
        <v>55.508761341353498</v>
      </c>
      <c r="D11" s="22">
        <f>data!G666</f>
        <v>55.723132282834797</v>
      </c>
      <c r="E11" s="22">
        <f>data!H666</f>
        <v>55.934240998457099</v>
      </c>
      <c r="F11" s="22">
        <f>data!I666</f>
        <v>56.010551183439702</v>
      </c>
      <c r="G11" s="22">
        <f>data!J666</f>
        <v>56.101712597780903</v>
      </c>
      <c r="H11" s="22">
        <f>data!K666</f>
        <v>56.167049090177997</v>
      </c>
      <c r="I11" s="22">
        <f>data!L666</f>
        <v>56.253021530214497</v>
      </c>
      <c r="J11" s="22">
        <f>data!O666</f>
        <v>54.720515513018249</v>
      </c>
      <c r="K11" s="22">
        <f>data!P666</f>
        <v>55.485627822403629</v>
      </c>
      <c r="L11" s="22">
        <f>data!Q666</f>
        <v>56.133083600403268</v>
      </c>
      <c r="M11" s="22">
        <f>data!R666</f>
        <v>56.393534997353228</v>
      </c>
      <c r="N11" s="22">
        <f>data!S666</f>
        <v>56.472299623764101</v>
      </c>
      <c r="O11" s="22">
        <f>data!T666</f>
        <v>56.634375507533775</v>
      </c>
      <c r="P11" s="22">
        <f>data!U666</f>
        <v>57.247563293502026</v>
      </c>
      <c r="Q11" s="6"/>
    </row>
    <row r="12" spans="1:17" ht="6" customHeight="1" x14ac:dyDescent="0.2">
      <c r="A12" s="2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6"/>
    </row>
    <row r="13" spans="1:17" ht="12.75" customHeight="1" x14ac:dyDescent="0.2">
      <c r="A13" s="23" t="s">
        <v>102</v>
      </c>
      <c r="B13" s="22">
        <f>data!E668</f>
        <v>717.96</v>
      </c>
      <c r="C13" s="22">
        <f>data!F668</f>
        <v>753.98994839351803</v>
      </c>
      <c r="D13" s="22">
        <f>data!G668</f>
        <v>772.82674332460203</v>
      </c>
      <c r="E13" s="22">
        <f>data!H668</f>
        <v>771.69311433860503</v>
      </c>
      <c r="F13" s="22">
        <f>data!I668</f>
        <v>768.99211547551397</v>
      </c>
      <c r="G13" s="22">
        <f>data!J668</f>
        <v>771.37367852197599</v>
      </c>
      <c r="H13" s="22">
        <f>data!K668</f>
        <v>769.989637270034</v>
      </c>
      <c r="I13" s="22">
        <f>data!L668</f>
        <v>765.70672693531105</v>
      </c>
      <c r="J13" s="22">
        <f>data!O668</f>
        <v>704.55499999999995</v>
      </c>
      <c r="K13" s="22">
        <f>data!P668</f>
        <v>754.11745151418131</v>
      </c>
      <c r="L13" s="22">
        <f>data!Q668</f>
        <v>769.01553955070881</v>
      </c>
      <c r="M13" s="22">
        <f>data!R668</f>
        <v>765.58654530105298</v>
      </c>
      <c r="N13" s="22">
        <f>data!S668</f>
        <v>773.43277099063766</v>
      </c>
      <c r="O13" s="22">
        <f>data!T668</f>
        <v>791.77458573007493</v>
      </c>
      <c r="P13" s="22">
        <f>data!U668</f>
        <v>797.32368679470858</v>
      </c>
      <c r="Q13" s="6"/>
    </row>
    <row r="14" spans="1:17" ht="12.75" customHeight="1" x14ac:dyDescent="0.2">
      <c r="A14" s="20" t="s">
        <v>39</v>
      </c>
      <c r="B14" s="21">
        <f>data!E669</f>
        <v>2.7065690089265404</v>
      </c>
      <c r="C14" s="21">
        <f>data!F669</f>
        <v>5.0183782374391361</v>
      </c>
      <c r="D14" s="21">
        <f>data!G669</f>
        <v>2.4982819693045499</v>
      </c>
      <c r="E14" s="21">
        <f>data!H669</f>
        <v>-0.1466860451956209</v>
      </c>
      <c r="F14" s="21">
        <f>data!I669</f>
        <v>-0.35000945491213686</v>
      </c>
      <c r="G14" s="21">
        <f>data!J669</f>
        <v>0.30969928020514459</v>
      </c>
      <c r="H14" s="21">
        <f>data!K669</f>
        <v>-0.17942552234786469</v>
      </c>
      <c r="I14" s="21">
        <f>data!L669</f>
        <v>-0.55622960718118009</v>
      </c>
      <c r="J14" s="21">
        <f>data!O669</f>
        <v>-3.2656451657193331</v>
      </c>
      <c r="K14" s="21">
        <f>data!P669</f>
        <v>7.0345752303484277</v>
      </c>
      <c r="L14" s="21">
        <f>data!Q669</f>
        <v>1.9755660085327253</v>
      </c>
      <c r="M14" s="21">
        <f>data!R669</f>
        <v>-0.44589401296873943</v>
      </c>
      <c r="N14" s="21">
        <f>data!S669</f>
        <v>1.0248646267025707</v>
      </c>
      <c r="O14" s="21">
        <f>data!T669</f>
        <v>2.3714814560992226</v>
      </c>
      <c r="P14" s="21">
        <f>data!U669</f>
        <v>0.70084354368573631</v>
      </c>
      <c r="Q14" s="6"/>
    </row>
    <row r="15" spans="1:17" ht="12.75" customHeight="1" x14ac:dyDescent="0.2">
      <c r="A15" s="20" t="s">
        <v>103</v>
      </c>
      <c r="B15" s="22">
        <f>data!E670</f>
        <v>218.09</v>
      </c>
      <c r="C15" s="22">
        <f>data!F670</f>
        <v>242.33445187625301</v>
      </c>
      <c r="D15" s="22">
        <f>data!G670</f>
        <v>239.26868975944501</v>
      </c>
      <c r="E15" s="22">
        <f>data!H670</f>
        <v>233.46139735418799</v>
      </c>
      <c r="F15" s="22">
        <f>data!I670</f>
        <v>232.62958830159999</v>
      </c>
      <c r="G15" s="22">
        <f>data!J670</f>
        <v>235.322414227846</v>
      </c>
      <c r="H15" s="22">
        <f>data!K670</f>
        <v>232.81530564971101</v>
      </c>
      <c r="I15" s="22">
        <f>data!L670</f>
        <v>227.48995071373199</v>
      </c>
      <c r="J15" s="22">
        <f>data!O670</f>
        <v>202.97000000000003</v>
      </c>
      <c r="K15" s="22">
        <f>data!P670</f>
        <v>233.28863474747149</v>
      </c>
      <c r="L15" s="22">
        <f>data!Q670</f>
        <v>232.06431472322225</v>
      </c>
      <c r="M15" s="22">
        <f>data!R670</f>
        <v>222.25964664414425</v>
      </c>
      <c r="N15" s="22">
        <f>data!S670</f>
        <v>220.32105476353325</v>
      </c>
      <c r="O15" s="22">
        <f>data!T670</f>
        <v>232.43937601030098</v>
      </c>
      <c r="P15" s="22">
        <f>data!U670</f>
        <v>238.58556260564075</v>
      </c>
      <c r="Q15" s="6"/>
    </row>
    <row r="16" spans="1:17" ht="12.75" customHeight="1" x14ac:dyDescent="0.2">
      <c r="A16" s="20" t="s">
        <v>42</v>
      </c>
      <c r="B16" s="22">
        <f>data!E671</f>
        <v>78.06</v>
      </c>
      <c r="C16" s="22">
        <f>data!F671</f>
        <v>78.291895571635607</v>
      </c>
      <c r="D16" s="22">
        <f>data!G671</f>
        <v>78.550795002880506</v>
      </c>
      <c r="E16" s="22">
        <f>data!H671</f>
        <v>78.8244627830761</v>
      </c>
      <c r="F16" s="22">
        <f>data!I671</f>
        <v>79.015124544114798</v>
      </c>
      <c r="G16" s="22">
        <f>data!J671</f>
        <v>79.204935920200001</v>
      </c>
      <c r="H16" s="22">
        <f>data!K671</f>
        <v>79.390622296961098</v>
      </c>
      <c r="I16" s="22">
        <f>data!L671</f>
        <v>79.617827044901603</v>
      </c>
      <c r="J16" s="22">
        <f>data!O671</f>
        <v>80.84</v>
      </c>
      <c r="K16" s="22">
        <f>data!P671</f>
        <v>78.431788339398054</v>
      </c>
      <c r="L16" s="22">
        <f>data!Q671</f>
        <v>79.307127451544375</v>
      </c>
      <c r="M16" s="22">
        <f>data!R671</f>
        <v>80.126771526574672</v>
      </c>
      <c r="N16" s="22">
        <f>data!S671</f>
        <v>80.833539090261425</v>
      </c>
      <c r="O16" s="22">
        <f>data!T671</f>
        <v>81.698739644407524</v>
      </c>
      <c r="P16" s="22">
        <f>data!U671</f>
        <v>82.966182105246546</v>
      </c>
      <c r="Q16" s="6"/>
    </row>
    <row r="17" spans="1:17" ht="12.75" customHeight="1" x14ac:dyDescent="0.2">
      <c r="A17" s="20" t="s">
        <v>104</v>
      </c>
      <c r="B17" s="22">
        <f>data!E672</f>
        <v>67.48</v>
      </c>
      <c r="C17" s="22">
        <f>data!F672</f>
        <v>65.707006364202797</v>
      </c>
      <c r="D17" s="22">
        <f>data!G672</f>
        <v>79.479105336620194</v>
      </c>
      <c r="E17" s="22">
        <f>data!H672</f>
        <v>80.586285095747201</v>
      </c>
      <c r="F17" s="22">
        <f>data!I672</f>
        <v>78.591137731191395</v>
      </c>
      <c r="G17" s="22">
        <f>data!J672</f>
        <v>76.706799489543101</v>
      </c>
      <c r="H17" s="22">
        <f>data!K672</f>
        <v>74.858022799745697</v>
      </c>
      <c r="I17" s="22">
        <f>data!L672</f>
        <v>73.547672653839101</v>
      </c>
      <c r="J17" s="22">
        <f>data!O672</f>
        <v>64.382500000000007</v>
      </c>
      <c r="K17" s="22">
        <f>data!P672</f>
        <v>73.313099199142556</v>
      </c>
      <c r="L17" s="22">
        <f>data!Q672</f>
        <v>75.925908168579824</v>
      </c>
      <c r="M17" s="22">
        <f>data!R672</f>
        <v>71.7695213204575</v>
      </c>
      <c r="N17" s="22">
        <f>data!S672</f>
        <v>73.121565528963004</v>
      </c>
      <c r="O17" s="22">
        <f>data!T672</f>
        <v>74.521823472560527</v>
      </c>
      <c r="P17" s="22">
        <f>data!U672</f>
        <v>75.050313331218774</v>
      </c>
      <c r="Q17" s="6"/>
    </row>
    <row r="18" spans="1:17" ht="12.75" customHeight="1" x14ac:dyDescent="0.2">
      <c r="A18" s="20" t="s">
        <v>43</v>
      </c>
      <c r="B18" s="22">
        <f>data!E673</f>
        <v>219.5</v>
      </c>
      <c r="C18" s="22">
        <f>data!F673</f>
        <v>227.61440995682401</v>
      </c>
      <c r="D18" s="22">
        <f>data!G673</f>
        <v>233.86459182849299</v>
      </c>
      <c r="E18" s="22">
        <f>data!H673</f>
        <v>236.50943137231499</v>
      </c>
      <c r="F18" s="22">
        <f>data!I673</f>
        <v>236.770997210611</v>
      </c>
      <c r="G18" s="22">
        <f>data!J673</f>
        <v>238.11929625318101</v>
      </c>
      <c r="H18" s="22">
        <f>data!K673</f>
        <v>240.571873383894</v>
      </c>
      <c r="I18" s="22">
        <f>data!L673</f>
        <v>242.66393432817</v>
      </c>
      <c r="J18" s="22">
        <f>data!O673</f>
        <v>222.35999999999999</v>
      </c>
      <c r="K18" s="22">
        <f>data!P673</f>
        <v>229.372108289408</v>
      </c>
      <c r="L18" s="22">
        <f>data!Q673</f>
        <v>239.53152529396397</v>
      </c>
      <c r="M18" s="22">
        <f>data!R673</f>
        <v>247.62645129850623</v>
      </c>
      <c r="N18" s="22">
        <f>data!S673</f>
        <v>253.10118130595225</v>
      </c>
      <c r="O18" s="22">
        <f>data!T673</f>
        <v>255.62589051209923</v>
      </c>
      <c r="P18" s="22">
        <f>data!U673</f>
        <v>254.18770971757277</v>
      </c>
      <c r="Q18" s="6"/>
    </row>
    <row r="19" spans="1:17" ht="12.75" customHeight="1" x14ac:dyDescent="0.2">
      <c r="A19" s="20" t="s">
        <v>44</v>
      </c>
      <c r="B19" s="22">
        <f>data!E674</f>
        <v>69.430000000000007</v>
      </c>
      <c r="C19" s="22">
        <f>data!F674</f>
        <v>71.033107831027905</v>
      </c>
      <c r="D19" s="22">
        <f>data!G674</f>
        <v>71.661286441423698</v>
      </c>
      <c r="E19" s="22">
        <f>data!H674</f>
        <v>71.9449219780725</v>
      </c>
      <c r="F19" s="22">
        <f>data!I674</f>
        <v>71.510905300125202</v>
      </c>
      <c r="G19" s="22">
        <f>data!J674</f>
        <v>71.510723413852901</v>
      </c>
      <c r="H19" s="22">
        <f>data!K674</f>
        <v>71.670253427902097</v>
      </c>
      <c r="I19" s="22">
        <f>data!L674</f>
        <v>71.670063091855198</v>
      </c>
      <c r="J19" s="22">
        <f>data!O674</f>
        <v>70.175000000000011</v>
      </c>
      <c r="K19" s="22">
        <f>data!P674</f>
        <v>71.017329062631035</v>
      </c>
      <c r="L19" s="22">
        <f>data!Q674</f>
        <v>71.590486308433839</v>
      </c>
      <c r="M19" s="22">
        <f>data!R674</f>
        <v>72.446225284832835</v>
      </c>
      <c r="N19" s="22">
        <f>data!S674</f>
        <v>73.408741220310574</v>
      </c>
      <c r="O19" s="22">
        <f>data!T674</f>
        <v>73.957701298084174</v>
      </c>
      <c r="P19" s="22">
        <f>data!U674</f>
        <v>73.427223338364399</v>
      </c>
      <c r="Q19" s="6"/>
    </row>
    <row r="20" spans="1:17" ht="12.75" customHeight="1" x14ac:dyDescent="0.2">
      <c r="A20" s="20" t="s">
        <v>105</v>
      </c>
      <c r="B20" s="22">
        <f>data!E675</f>
        <v>65.400000000000006</v>
      </c>
      <c r="C20" s="22">
        <f>data!F675</f>
        <v>69.009076793575105</v>
      </c>
      <c r="D20" s="22">
        <f>data!G675</f>
        <v>70.002274955739693</v>
      </c>
      <c r="E20" s="22">
        <f>data!H675</f>
        <v>70.366615755205501</v>
      </c>
      <c r="F20" s="22">
        <f>data!I675</f>
        <v>70.474362387871594</v>
      </c>
      <c r="G20" s="22">
        <f>data!J675</f>
        <v>70.509509217353397</v>
      </c>
      <c r="H20" s="22">
        <f>data!K675</f>
        <v>70.683559711820493</v>
      </c>
      <c r="I20" s="22">
        <f>data!L675</f>
        <v>70.717279102813094</v>
      </c>
      <c r="J20" s="22">
        <f>data!O675</f>
        <v>63.827500000000001</v>
      </c>
      <c r="K20" s="22">
        <f>data!P675</f>
        <v>68.694491876130073</v>
      </c>
      <c r="L20" s="22">
        <f>data!Q675</f>
        <v>70.596177604964637</v>
      </c>
      <c r="M20" s="22">
        <f>data!R675</f>
        <v>71.357929226537692</v>
      </c>
      <c r="N20" s="22">
        <f>data!S675</f>
        <v>72.646689081617353</v>
      </c>
      <c r="O20" s="22">
        <f>data!T675</f>
        <v>73.531054792622371</v>
      </c>
      <c r="P20" s="22">
        <f>data!U675</f>
        <v>73.106695696665554</v>
      </c>
      <c r="Q20" s="6"/>
    </row>
    <row r="21" spans="1:17" s="27" customFormat="1" ht="12.75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</row>
    <row r="22" spans="1:17" ht="12.75" customHeight="1" x14ac:dyDescent="0.2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6"/>
    </row>
    <row r="23" spans="1:17" ht="12.75" customHeight="1" x14ac:dyDescent="0.2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6"/>
    </row>
    <row r="24" spans="1:17" ht="12.75" customHeight="1" x14ac:dyDescent="0.2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6"/>
    </row>
    <row r="25" spans="1:17" ht="12.75" customHeight="1" x14ac:dyDescent="0.2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6"/>
    </row>
    <row r="26" spans="1:17" ht="12.75" customHeight="1" x14ac:dyDescent="0.2">
      <c r="A26" s="8" t="s">
        <v>1882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6"/>
    </row>
    <row r="27" spans="1:17" ht="12.75" customHeight="1" x14ac:dyDescent="0.2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6"/>
    </row>
    <row r="28" spans="1:17" ht="12.75" customHeight="1" x14ac:dyDescent="0.2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6"/>
    </row>
    <row r="29" spans="1:17" ht="12.75" customHeight="1" x14ac:dyDescent="0.2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6"/>
    </row>
    <row r="30" spans="1:17" ht="12.7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6"/>
    </row>
    <row r="31" spans="1:17" ht="12.75" customHeight="1" x14ac:dyDescent="0.2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6"/>
    </row>
    <row r="32" spans="1:17" ht="12.75" customHeight="1" x14ac:dyDescent="0.2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</row>
    <row r="33" spans="1:17" ht="12.75" customHeight="1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6"/>
    </row>
    <row r="34" spans="1:17" ht="12.75" customHeight="1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6"/>
    </row>
    <row r="35" spans="1:17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</row>
    <row r="36" spans="1:17" ht="12.7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</row>
    <row r="37" spans="1:17" ht="12.75" customHeight="1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/>
    </row>
    <row r="38" spans="1:17" ht="12.75" customHeight="1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6"/>
    </row>
    <row r="39" spans="1:17" ht="12.75" customHeight="1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6"/>
    </row>
    <row r="40" spans="1:17" ht="12.75" customHeight="1" x14ac:dyDescent="0.2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6"/>
    </row>
    <row r="41" spans="1:17" ht="12.75" customHeight="1" x14ac:dyDescent="0.2">
      <c r="B41" s="34"/>
      <c r="C41" s="34"/>
      <c r="D41" s="35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6"/>
    </row>
    <row r="42" spans="1:17" ht="12.75" customHeight="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6"/>
    </row>
    <row r="43" spans="1:17" ht="12.75" customHeight="1" x14ac:dyDescent="0.2">
      <c r="B43" s="6"/>
      <c r="C43" s="6"/>
      <c r="D43" s="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2.75" customHeight="1" x14ac:dyDescent="0.2">
      <c r="A44" s="37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6"/>
    </row>
    <row r="45" spans="1:17" ht="12.75" customHeight="1" x14ac:dyDescent="0.2">
      <c r="A45" s="37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6"/>
    </row>
    <row r="46" spans="1:17" ht="12.75" customHeight="1" x14ac:dyDescent="0.2">
      <c r="A46" s="3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6"/>
    </row>
    <row r="47" spans="1:17" ht="12.75" customHeight="1" x14ac:dyDescent="0.2">
      <c r="A47" s="38"/>
      <c r="B47" s="6"/>
      <c r="C47" s="6"/>
      <c r="D47" s="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12.75" customHeight="1" x14ac:dyDescent="0.2">
      <c r="A48" s="38"/>
      <c r="B48" s="6"/>
      <c r="C48" s="6"/>
      <c r="D48" s="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2" ht="12.75" customHeight="1" x14ac:dyDescent="0.2">
      <c r="A49" s="38"/>
      <c r="B49" s="6"/>
      <c r="C49" s="6"/>
      <c r="D49" s="1"/>
      <c r="E49" s="6"/>
      <c r="F49" s="6"/>
      <c r="G49" s="6"/>
      <c r="H49" s="6"/>
      <c r="I49" s="6"/>
      <c r="J49" s="6"/>
      <c r="K49" s="6"/>
      <c r="L49" s="6"/>
    </row>
    <row r="50" spans="1:12" ht="12.75" customHeight="1" x14ac:dyDescent="0.2">
      <c r="A50" s="38"/>
      <c r="B50" s="6"/>
      <c r="C50" s="6"/>
      <c r="D50" s="1"/>
      <c r="E50" s="6"/>
      <c r="F50" s="6"/>
      <c r="G50" s="6"/>
      <c r="H50" s="6"/>
      <c r="I50" s="6"/>
      <c r="J50" s="6"/>
      <c r="K50" s="6"/>
      <c r="L50" s="6"/>
    </row>
    <row r="51" spans="1:12" ht="12.75" customHeight="1" x14ac:dyDescent="0.2">
      <c r="A51" s="38"/>
      <c r="B51" s="6"/>
      <c r="C51" s="6"/>
      <c r="D51" s="1"/>
      <c r="E51" s="6"/>
      <c r="F51" s="6"/>
      <c r="G51" s="6"/>
      <c r="H51" s="6"/>
      <c r="I51" s="6"/>
      <c r="J51" s="6"/>
      <c r="K51" s="6"/>
      <c r="L51" s="6"/>
    </row>
    <row r="52" spans="1:12" ht="12.75" customHeight="1" x14ac:dyDescent="0.2">
      <c r="A52" s="38"/>
      <c r="B52" s="6"/>
      <c r="C52" s="6"/>
      <c r="D52" s="1"/>
      <c r="E52" s="6"/>
      <c r="F52" s="6"/>
      <c r="G52" s="6"/>
      <c r="H52" s="6"/>
      <c r="I52" s="6"/>
      <c r="J52" s="6"/>
      <c r="K52" s="6"/>
      <c r="L52" s="6"/>
    </row>
    <row r="53" spans="1:12" ht="12.75" customHeight="1" x14ac:dyDescent="0.2">
      <c r="A53" s="38"/>
      <c r="B53" s="6"/>
      <c r="C53" s="6"/>
      <c r="D53" s="1"/>
      <c r="E53" s="6"/>
      <c r="F53" s="6"/>
      <c r="G53" s="6"/>
      <c r="H53" s="6"/>
      <c r="I53" s="6"/>
      <c r="J53" s="6"/>
      <c r="K53" s="6"/>
      <c r="L53" s="6"/>
    </row>
    <row r="54" spans="1:12" ht="12.75" customHeight="1" x14ac:dyDescent="0.2">
      <c r="A54" s="38"/>
      <c r="B54" s="6"/>
      <c r="C54" s="6"/>
      <c r="D54" s="1"/>
      <c r="E54" s="6"/>
      <c r="F54" s="6"/>
      <c r="G54" s="6"/>
      <c r="H54" s="6"/>
      <c r="I54" s="6"/>
      <c r="J54" s="6"/>
      <c r="K54" s="6"/>
      <c r="L54" s="6"/>
    </row>
    <row r="55" spans="1:12" ht="12.75" customHeight="1" x14ac:dyDescent="0.2">
      <c r="A55" s="38"/>
      <c r="B55" s="6"/>
      <c r="C55" s="6"/>
      <c r="D55" s="1"/>
      <c r="E55" s="6"/>
      <c r="F55" s="6"/>
      <c r="G55" s="6"/>
      <c r="H55" s="6"/>
      <c r="I55" s="6"/>
      <c r="J55" s="6"/>
      <c r="K55" s="6"/>
      <c r="L55" s="6"/>
    </row>
    <row r="56" spans="1:12" ht="12.75" customHeight="1" x14ac:dyDescent="0.2">
      <c r="A56" s="38"/>
      <c r="B56" s="6"/>
      <c r="C56" s="6"/>
      <c r="D56" s="1"/>
      <c r="E56" s="6"/>
      <c r="F56" s="6"/>
      <c r="G56" s="6"/>
      <c r="H56" s="6"/>
      <c r="I56" s="6"/>
      <c r="J56" s="6"/>
      <c r="K56" s="6"/>
      <c r="L56" s="6"/>
    </row>
    <row r="57" spans="1:12" ht="12.75" customHeight="1" x14ac:dyDescent="0.2">
      <c r="B57" s="6"/>
      <c r="C57" s="6"/>
      <c r="D57" s="1"/>
      <c r="E57" s="6"/>
      <c r="F57" s="6"/>
      <c r="G57" s="6"/>
      <c r="H57" s="6"/>
      <c r="I57" s="6"/>
      <c r="J57" s="6"/>
      <c r="K57" s="6"/>
      <c r="L57" s="6"/>
    </row>
    <row r="58" spans="1:12" ht="12.75" customHeight="1" x14ac:dyDescent="0.2">
      <c r="B58" s="6"/>
      <c r="C58" s="6"/>
      <c r="D58" s="1"/>
      <c r="E58" s="6"/>
      <c r="F58" s="6"/>
      <c r="G58" s="6"/>
      <c r="H58" s="6"/>
      <c r="I58" s="6"/>
      <c r="J58" s="6"/>
      <c r="K58" s="6"/>
      <c r="L58" s="6"/>
    </row>
    <row r="59" spans="1:12" ht="12.75" customHeight="1" x14ac:dyDescent="0.2">
      <c r="B59" s="6"/>
      <c r="C59" s="6"/>
      <c r="D59" s="1"/>
      <c r="E59" s="6"/>
      <c r="F59" s="6"/>
      <c r="G59" s="6"/>
      <c r="H59" s="6"/>
      <c r="I59" s="6"/>
      <c r="J59" s="6"/>
      <c r="K59" s="6"/>
      <c r="L59" s="6"/>
    </row>
    <row r="60" spans="1:12" ht="12.75" customHeight="1" x14ac:dyDescent="0.2">
      <c r="B60" s="6"/>
      <c r="C60" s="6"/>
      <c r="D60" s="1"/>
      <c r="E60" s="6"/>
      <c r="F60" s="6"/>
      <c r="G60" s="6"/>
      <c r="H60" s="6"/>
      <c r="I60" s="6"/>
      <c r="J60" s="6"/>
      <c r="K60" s="6"/>
      <c r="L60" s="6"/>
    </row>
    <row r="61" spans="1:12" ht="12.75" customHeight="1" x14ac:dyDescent="0.2">
      <c r="B61" s="6"/>
      <c r="C61" s="6"/>
      <c r="D61" s="1"/>
      <c r="E61" s="6"/>
      <c r="F61" s="6"/>
      <c r="G61" s="6"/>
      <c r="H61" s="6"/>
      <c r="I61" s="6"/>
      <c r="J61" s="6"/>
      <c r="K61" s="6"/>
      <c r="L61" s="6"/>
    </row>
    <row r="62" spans="1:12" ht="12.75" customHeight="1" x14ac:dyDescent="0.2">
      <c r="B62" s="6"/>
      <c r="C62" s="6"/>
      <c r="D62" s="1"/>
      <c r="E62" s="6"/>
      <c r="F62" s="6"/>
      <c r="G62" s="6"/>
      <c r="H62" s="6"/>
      <c r="I62" s="6"/>
      <c r="J62" s="6"/>
      <c r="K62" s="6"/>
      <c r="L62" s="6"/>
    </row>
    <row r="63" spans="1:12" ht="12.75" customHeight="1" x14ac:dyDescent="0.2">
      <c r="B63" s="6"/>
      <c r="C63" s="6"/>
      <c r="D63" s="1"/>
      <c r="E63" s="6"/>
      <c r="F63" s="6"/>
      <c r="G63" s="6"/>
      <c r="H63" s="6"/>
      <c r="I63" s="6"/>
      <c r="J63" s="6"/>
      <c r="K63" s="6"/>
      <c r="L63" s="6"/>
    </row>
    <row r="64" spans="1:12" ht="12.75" customHeight="1" x14ac:dyDescent="0.2">
      <c r="B64" s="6"/>
      <c r="C64" s="6"/>
      <c r="D64" s="1"/>
      <c r="E64" s="6"/>
      <c r="F64" s="6"/>
      <c r="G64" s="6"/>
      <c r="H64" s="6"/>
      <c r="I64" s="6"/>
      <c r="J64" s="6"/>
      <c r="K64" s="6"/>
      <c r="L64" s="6"/>
    </row>
    <row r="65" spans="2:12" ht="12.75" customHeight="1" x14ac:dyDescent="0.2">
      <c r="B65" s="6"/>
      <c r="C65" s="6"/>
      <c r="D65" s="1"/>
      <c r="E65" s="6"/>
      <c r="F65" s="6"/>
      <c r="G65" s="6"/>
      <c r="H65" s="6"/>
      <c r="I65" s="6"/>
      <c r="J65" s="6"/>
      <c r="K65" s="6"/>
      <c r="L65" s="6"/>
    </row>
    <row r="66" spans="2:12" ht="12.75" customHeight="1" x14ac:dyDescent="0.2">
      <c r="B66" s="6"/>
      <c r="C66" s="6"/>
      <c r="D66" s="1"/>
      <c r="E66" s="6"/>
      <c r="F66" s="6"/>
      <c r="G66" s="6"/>
      <c r="H66" s="6"/>
      <c r="I66" s="6"/>
      <c r="J66" s="6"/>
      <c r="K66" s="6"/>
      <c r="L66" s="6"/>
    </row>
    <row r="67" spans="2:12" ht="12.75" customHeight="1" x14ac:dyDescent="0.2">
      <c r="B67" s="6"/>
      <c r="C67" s="6"/>
      <c r="D67" s="1"/>
      <c r="E67" s="6"/>
      <c r="F67" s="6"/>
      <c r="G67" s="6"/>
      <c r="H67" s="6"/>
      <c r="I67" s="6"/>
      <c r="J67" s="6"/>
      <c r="K67" s="6"/>
      <c r="L67" s="6"/>
    </row>
    <row r="68" spans="2:12" ht="12.75" customHeight="1" x14ac:dyDescent="0.2">
      <c r="B68" s="6"/>
      <c r="C68" s="6"/>
      <c r="D68" s="1"/>
      <c r="E68" s="6"/>
      <c r="F68" s="6"/>
      <c r="G68" s="6"/>
      <c r="H68" s="6"/>
      <c r="I68" s="6"/>
      <c r="J68" s="6"/>
      <c r="K68" s="6"/>
      <c r="L68" s="6"/>
    </row>
    <row r="69" spans="2:12" ht="12.75" customHeight="1" x14ac:dyDescent="0.2">
      <c r="B69" s="6"/>
      <c r="C69" s="6"/>
      <c r="D69" s="1"/>
      <c r="E69" s="6"/>
      <c r="F69" s="6"/>
      <c r="G69" s="6"/>
      <c r="H69" s="6"/>
      <c r="I69" s="6"/>
      <c r="J69" s="6"/>
      <c r="K69" s="6"/>
      <c r="L69" s="6"/>
    </row>
    <row r="70" spans="2:12" ht="12.75" customHeight="1" x14ac:dyDescent="0.2">
      <c r="B70" s="6"/>
      <c r="C70" s="6"/>
      <c r="D70" s="1"/>
      <c r="E70" s="6"/>
      <c r="F70" s="6"/>
      <c r="G70" s="6"/>
      <c r="H70" s="6"/>
      <c r="I70" s="6"/>
      <c r="J70" s="6"/>
      <c r="K70" s="6"/>
      <c r="L70" s="6"/>
    </row>
    <row r="71" spans="2:12" ht="12.75" customHeight="1" x14ac:dyDescent="0.2">
      <c r="B71" s="6"/>
      <c r="C71" s="6"/>
      <c r="D71" s="1"/>
      <c r="E71" s="6"/>
      <c r="F71" s="6"/>
      <c r="G71" s="6"/>
      <c r="H71" s="6"/>
      <c r="I71" s="6"/>
      <c r="J71" s="6"/>
      <c r="K71" s="6"/>
      <c r="L71" s="6"/>
    </row>
    <row r="72" spans="2:12" ht="12.75" customHeight="1" x14ac:dyDescent="0.2">
      <c r="B72" s="6"/>
      <c r="C72" s="6"/>
      <c r="D72" s="1"/>
      <c r="E72" s="6"/>
      <c r="F72" s="6"/>
      <c r="G72" s="6"/>
      <c r="H72" s="6"/>
      <c r="I72" s="6"/>
      <c r="J72" s="6"/>
      <c r="K72" s="6"/>
      <c r="L72" s="6"/>
    </row>
    <row r="73" spans="2:12" ht="12.75" customHeight="1" x14ac:dyDescent="0.2">
      <c r="B73" s="6"/>
      <c r="C73" s="6"/>
      <c r="D73" s="1"/>
      <c r="E73" s="6"/>
      <c r="F73" s="6"/>
      <c r="G73" s="6"/>
      <c r="H73" s="6"/>
      <c r="I73" s="6"/>
      <c r="J73" s="6"/>
      <c r="K73" s="6"/>
      <c r="L73" s="6"/>
    </row>
    <row r="74" spans="2:12" ht="12.75" customHeight="1" x14ac:dyDescent="0.2">
      <c r="B74" s="6"/>
      <c r="C74" s="6"/>
      <c r="D74" s="1"/>
      <c r="E74" s="6"/>
      <c r="F74" s="6"/>
      <c r="G74" s="6"/>
      <c r="H74" s="6"/>
      <c r="I74" s="6"/>
      <c r="J74" s="6"/>
      <c r="K74" s="6"/>
      <c r="L74" s="6"/>
    </row>
    <row r="75" spans="2:12" ht="12.75" customHeight="1" x14ac:dyDescent="0.2">
      <c r="B75" s="6"/>
      <c r="C75" s="6"/>
      <c r="D75" s="1"/>
      <c r="E75" s="6"/>
      <c r="F75" s="6"/>
      <c r="G75" s="6"/>
      <c r="H75" s="6"/>
      <c r="I75" s="6"/>
      <c r="J75" s="6"/>
      <c r="K75" s="6"/>
      <c r="L75" s="6"/>
    </row>
    <row r="76" spans="2:12" ht="12.75" customHeight="1" x14ac:dyDescent="0.2">
      <c r="B76" s="39" t="s">
        <v>31</v>
      </c>
      <c r="C76" s="39" t="s">
        <v>32</v>
      </c>
      <c r="D76" s="39" t="s">
        <v>33</v>
      </c>
      <c r="E76" s="39" t="s">
        <v>26</v>
      </c>
      <c r="F76" s="39" t="s">
        <v>27</v>
      </c>
      <c r="G76" s="39" t="s">
        <v>28</v>
      </c>
      <c r="H76" s="39" t="s">
        <v>29</v>
      </c>
      <c r="I76" s="6"/>
      <c r="J76" s="6"/>
      <c r="K76" s="6"/>
      <c r="L76" s="6"/>
    </row>
    <row r="77" spans="2:12" ht="12.75" customHeight="1" x14ac:dyDescent="0.2">
      <c r="B77" s="6"/>
      <c r="C77" s="6"/>
      <c r="D77" s="1"/>
      <c r="E77" s="6"/>
      <c r="F77" s="6"/>
      <c r="G77" s="6"/>
      <c r="H77" s="6"/>
      <c r="I77" s="6"/>
      <c r="J77" s="6"/>
      <c r="K77" s="6"/>
      <c r="L77" s="6"/>
    </row>
    <row r="78" spans="2:12" ht="12.75" customHeight="1" x14ac:dyDescent="0.2">
      <c r="B78" s="6"/>
      <c r="C78" s="6"/>
      <c r="D78" s="1"/>
      <c r="E78" s="6"/>
      <c r="F78" s="6"/>
      <c r="G78" s="6"/>
      <c r="H78" s="6"/>
      <c r="I78" s="6"/>
      <c r="J78" s="6"/>
      <c r="K78" s="6"/>
      <c r="L78" s="6"/>
    </row>
    <row r="79" spans="2:12" ht="12.75" customHeight="1" x14ac:dyDescent="0.2">
      <c r="B79" s="6"/>
      <c r="C79" s="6"/>
      <c r="D79" s="1"/>
      <c r="E79" s="6"/>
      <c r="F79" s="6"/>
      <c r="G79" s="6"/>
      <c r="H79" s="6"/>
      <c r="I79" s="6"/>
      <c r="J79" s="6"/>
      <c r="K79" s="6"/>
      <c r="L79" s="6"/>
    </row>
    <row r="80" spans="2:12" ht="12.75" customHeight="1" x14ac:dyDescent="0.2"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</row>
    <row r="81" spans="2:12" ht="12.75" customHeight="1" x14ac:dyDescent="0.2"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</row>
    <row r="82" spans="2:12" ht="12.75" customHeight="1" x14ac:dyDescent="0.2">
      <c r="B82" s="6"/>
      <c r="C82" s="6"/>
      <c r="D82" s="1"/>
      <c r="E82" s="6"/>
      <c r="F82" s="6"/>
      <c r="G82" s="6"/>
      <c r="H82" s="6"/>
      <c r="I82" s="6"/>
      <c r="J82" s="6"/>
      <c r="K82" s="6"/>
      <c r="L82" s="6"/>
    </row>
    <row r="83" spans="2:12" ht="12.75" customHeight="1" x14ac:dyDescent="0.2">
      <c r="B83" s="6"/>
      <c r="C83" s="6"/>
      <c r="D83" s="1"/>
      <c r="E83" s="6"/>
      <c r="F83" s="6"/>
      <c r="G83" s="6"/>
      <c r="H83" s="6"/>
      <c r="I83" s="6"/>
      <c r="J83" s="6"/>
      <c r="K83" s="6"/>
      <c r="L83" s="6"/>
    </row>
    <row r="84" spans="2:12" ht="12.75" customHeight="1" x14ac:dyDescent="0.2">
      <c r="B84" s="6"/>
      <c r="C84" s="6"/>
      <c r="D84" s="1"/>
      <c r="E84" s="6"/>
      <c r="F84" s="6"/>
      <c r="G84" s="6"/>
      <c r="H84" s="6"/>
      <c r="I84" s="6"/>
      <c r="J84" s="6"/>
      <c r="K84" s="6"/>
      <c r="L84" s="6"/>
    </row>
    <row r="85" spans="2:12" ht="12.75" customHeight="1" x14ac:dyDescent="0.2">
      <c r="B85" s="6"/>
      <c r="C85" s="6"/>
      <c r="D85" s="1"/>
      <c r="E85" s="6"/>
      <c r="F85" s="6"/>
      <c r="G85" s="6"/>
      <c r="H85" s="6"/>
      <c r="I85" s="6"/>
      <c r="J85" s="6"/>
      <c r="K85" s="6"/>
      <c r="L85" s="6"/>
    </row>
    <row r="86" spans="2:12" ht="12.75" customHeight="1" x14ac:dyDescent="0.2">
      <c r="B86" s="6"/>
      <c r="C86" s="6"/>
      <c r="D86" s="1"/>
      <c r="E86" s="6"/>
      <c r="F86" s="6"/>
      <c r="G86" s="6"/>
      <c r="H86" s="6"/>
      <c r="I86" s="6"/>
      <c r="J86" s="6"/>
      <c r="K86" s="6"/>
      <c r="L86" s="6"/>
    </row>
    <row r="87" spans="2:12" ht="12.75" customHeight="1" x14ac:dyDescent="0.2">
      <c r="B87" s="6"/>
      <c r="C87" s="6"/>
      <c r="D87" s="1"/>
      <c r="E87" s="6"/>
      <c r="F87" s="6"/>
      <c r="G87" s="6"/>
      <c r="H87" s="6"/>
      <c r="I87" s="6"/>
      <c r="J87" s="6"/>
      <c r="K87" s="6"/>
      <c r="L87" s="6"/>
    </row>
    <row r="88" spans="2:12" ht="12.75" customHeight="1" x14ac:dyDescent="0.2">
      <c r="B88" s="6"/>
      <c r="C88" s="6"/>
      <c r="D88" s="1"/>
      <c r="E88" s="6"/>
      <c r="F88" s="6"/>
      <c r="G88" s="6"/>
      <c r="H88" s="6"/>
      <c r="I88" s="6"/>
      <c r="J88" s="6"/>
      <c r="K88" s="6"/>
      <c r="L88" s="6"/>
    </row>
    <row r="89" spans="2:12" ht="12.75" customHeight="1" x14ac:dyDescent="0.2">
      <c r="B89" s="6"/>
      <c r="C89" s="6"/>
      <c r="D89" s="1"/>
      <c r="E89" s="6"/>
      <c r="F89" s="6"/>
      <c r="G89" s="6"/>
      <c r="H89" s="6"/>
      <c r="I89" s="6"/>
      <c r="J89" s="6"/>
      <c r="K89" s="6"/>
      <c r="L89" s="6"/>
    </row>
    <row r="90" spans="2:12" ht="12.75" customHeight="1" x14ac:dyDescent="0.2">
      <c r="B90" s="6"/>
      <c r="C90" s="6"/>
      <c r="D90" s="1"/>
      <c r="E90" s="6"/>
      <c r="F90" s="6"/>
      <c r="G90" s="6"/>
      <c r="H90" s="6"/>
      <c r="I90" s="6"/>
      <c r="J90" s="6"/>
      <c r="K90" s="6"/>
      <c r="L90" s="6"/>
    </row>
    <row r="91" spans="2:12" ht="12.75" customHeight="1" x14ac:dyDescent="0.2">
      <c r="B91" s="6"/>
      <c r="C91" s="6"/>
      <c r="D91" s="1"/>
      <c r="E91" s="6"/>
      <c r="F91" s="6"/>
      <c r="G91" s="6"/>
      <c r="H91" s="6"/>
      <c r="I91" s="6"/>
      <c r="J91" s="6"/>
      <c r="K91" s="6"/>
      <c r="L91" s="6"/>
    </row>
    <row r="92" spans="2:12" ht="12.75" customHeight="1" x14ac:dyDescent="0.2">
      <c r="B92" s="6"/>
      <c r="C92" s="6"/>
      <c r="D92" s="1"/>
      <c r="E92" s="6"/>
      <c r="F92" s="6"/>
      <c r="G92" s="6"/>
      <c r="H92" s="6"/>
      <c r="I92" s="6"/>
      <c r="J92" s="6"/>
      <c r="K92" s="6"/>
      <c r="L92" s="6"/>
    </row>
    <row r="93" spans="2:12" ht="12.75" customHeight="1" x14ac:dyDescent="0.2">
      <c r="B93" s="6"/>
      <c r="C93" s="6"/>
      <c r="D93" s="1"/>
      <c r="E93" s="6"/>
      <c r="F93" s="6"/>
      <c r="G93" s="6"/>
      <c r="H93" s="6"/>
      <c r="I93" s="6"/>
      <c r="J93" s="6"/>
      <c r="K93" s="6"/>
      <c r="L93" s="6"/>
    </row>
    <row r="94" spans="2:12" ht="12.75" customHeight="1" x14ac:dyDescent="0.2">
      <c r="B94" s="6"/>
      <c r="C94" s="6"/>
      <c r="D94" s="1"/>
      <c r="E94" s="6"/>
      <c r="F94" s="6"/>
      <c r="G94" s="6"/>
      <c r="H94" s="6"/>
      <c r="I94" s="6"/>
      <c r="J94" s="6"/>
      <c r="K94" s="6"/>
      <c r="L94" s="6"/>
    </row>
    <row r="95" spans="2:12" ht="12.75" customHeight="1" x14ac:dyDescent="0.2">
      <c r="B95" s="6"/>
      <c r="C95" s="6"/>
      <c r="D95" s="1"/>
      <c r="E95" s="6"/>
      <c r="F95" s="6"/>
      <c r="G95" s="6"/>
      <c r="H95" s="6"/>
      <c r="I95" s="6"/>
      <c r="J95" s="6"/>
      <c r="K95" s="6"/>
      <c r="L95" s="6"/>
    </row>
    <row r="96" spans="2:12" ht="12.75" customHeight="1" x14ac:dyDescent="0.2">
      <c r="B96" s="6"/>
      <c r="C96" s="6"/>
      <c r="D96" s="1"/>
      <c r="E96" s="6"/>
      <c r="F96" s="6"/>
      <c r="G96" s="6"/>
      <c r="H96" s="6"/>
      <c r="I96" s="6"/>
      <c r="J96" s="6"/>
      <c r="K96" s="6"/>
      <c r="L96" s="6"/>
    </row>
    <row r="97" spans="2:12" ht="12.75" customHeight="1" x14ac:dyDescent="0.2">
      <c r="B97" s="6"/>
      <c r="C97" s="6"/>
      <c r="D97" s="1"/>
      <c r="E97" s="6"/>
      <c r="F97" s="6"/>
      <c r="G97" s="6"/>
      <c r="H97" s="6"/>
      <c r="I97" s="6"/>
      <c r="J97" s="6"/>
      <c r="K97" s="6"/>
      <c r="L97" s="6"/>
    </row>
    <row r="98" spans="2:12" ht="12.75" customHeight="1" x14ac:dyDescent="0.2">
      <c r="B98" s="6"/>
      <c r="C98" s="6"/>
      <c r="D98" s="1"/>
      <c r="E98" s="6"/>
      <c r="F98" s="6"/>
      <c r="G98" s="6"/>
      <c r="H98" s="6"/>
      <c r="I98" s="6"/>
      <c r="J98" s="6"/>
      <c r="K98" s="6"/>
      <c r="L98" s="6"/>
    </row>
    <row r="99" spans="2:12" ht="12.75" customHeight="1" x14ac:dyDescent="0.2">
      <c r="B99" s="6"/>
      <c r="C99" s="6"/>
      <c r="D99" s="1"/>
      <c r="E99" s="6"/>
      <c r="F99" s="6"/>
      <c r="G99" s="6"/>
      <c r="H99" s="6"/>
      <c r="I99" s="6"/>
      <c r="J99" s="6"/>
      <c r="K99" s="6"/>
      <c r="L99" s="6"/>
    </row>
    <row r="100" spans="2:12" ht="12.75" customHeight="1" x14ac:dyDescent="0.2">
      <c r="B100" s="6"/>
      <c r="C100" s="6"/>
      <c r="D100" s="1"/>
      <c r="E100" s="6"/>
      <c r="F100" s="6"/>
      <c r="G100" s="6"/>
      <c r="H100" s="6"/>
      <c r="I100" s="6"/>
      <c r="J100" s="6"/>
      <c r="K100" s="6"/>
      <c r="L100" s="6"/>
    </row>
    <row r="101" spans="2:12" ht="12.75" customHeight="1" x14ac:dyDescent="0.2">
      <c r="B101" s="6"/>
      <c r="C101" s="6"/>
      <c r="D101" s="1"/>
      <c r="E101" s="6"/>
      <c r="F101" s="6"/>
      <c r="G101" s="6"/>
      <c r="H101" s="6"/>
      <c r="I101" s="6"/>
      <c r="J101" s="6"/>
      <c r="K101" s="6"/>
      <c r="L101" s="6"/>
    </row>
    <row r="102" spans="2:12" ht="12.75" customHeight="1" x14ac:dyDescent="0.2">
      <c r="B102" s="6"/>
      <c r="C102" s="6"/>
      <c r="D102" s="1"/>
      <c r="E102" s="6"/>
      <c r="F102" s="6"/>
      <c r="G102" s="6"/>
      <c r="H102" s="6"/>
      <c r="I102" s="6"/>
      <c r="J102" s="6"/>
      <c r="K102" s="6"/>
      <c r="L102" s="6"/>
    </row>
    <row r="103" spans="2:12" ht="12.75" customHeight="1" x14ac:dyDescent="0.2">
      <c r="B103" s="6"/>
      <c r="C103" s="6"/>
      <c r="D103" s="1"/>
      <c r="E103" s="6"/>
      <c r="F103" s="6"/>
      <c r="G103" s="6"/>
      <c r="H103" s="6"/>
      <c r="I103" s="6"/>
      <c r="J103" s="6"/>
      <c r="K103" s="6"/>
      <c r="L103" s="6"/>
    </row>
    <row r="104" spans="2:12" ht="12.75" customHeight="1" x14ac:dyDescent="0.2">
      <c r="B104" s="6"/>
      <c r="C104" s="6"/>
      <c r="D104" s="1"/>
      <c r="E104" s="6"/>
      <c r="F104" s="6"/>
      <c r="G104" s="6"/>
      <c r="H104" s="6"/>
      <c r="I104" s="6"/>
      <c r="J104" s="6"/>
      <c r="K104" s="6"/>
      <c r="L104" s="6"/>
    </row>
    <row r="105" spans="2:12" ht="12.75" customHeight="1" x14ac:dyDescent="0.2">
      <c r="B105" s="6"/>
      <c r="C105" s="6"/>
      <c r="D105" s="1"/>
      <c r="E105" s="6"/>
      <c r="F105" s="6"/>
      <c r="G105" s="6"/>
      <c r="H105" s="6"/>
      <c r="I105" s="6"/>
      <c r="J105" s="6"/>
      <c r="K105" s="6"/>
      <c r="L105" s="6"/>
    </row>
    <row r="106" spans="2:12" ht="12.75" customHeight="1" x14ac:dyDescent="0.2">
      <c r="B106" s="6"/>
      <c r="C106" s="6"/>
      <c r="D106" s="1"/>
      <c r="E106" s="6"/>
      <c r="F106" s="6"/>
      <c r="G106" s="6"/>
      <c r="H106" s="6"/>
      <c r="I106" s="6"/>
      <c r="J106" s="6"/>
      <c r="K106" s="6"/>
      <c r="L106" s="6"/>
    </row>
    <row r="107" spans="2:12" ht="12.75" customHeight="1" x14ac:dyDescent="0.2">
      <c r="B107" s="6"/>
      <c r="C107" s="6"/>
      <c r="D107" s="1"/>
      <c r="E107" s="6"/>
      <c r="F107" s="6"/>
      <c r="G107" s="6"/>
      <c r="H107" s="6"/>
      <c r="I107" s="6"/>
      <c r="J107" s="6"/>
      <c r="K107" s="6"/>
      <c r="L107" s="6"/>
    </row>
    <row r="108" spans="2:12" ht="12.75" customHeight="1" x14ac:dyDescent="0.2"/>
    <row r="109" spans="2:12" ht="12.75" customHeight="1" x14ac:dyDescent="0.2"/>
    <row r="110" spans="2:12" ht="12.75" customHeight="1" x14ac:dyDescent="0.2"/>
    <row r="111" spans="2:12" ht="12.75" customHeight="1" x14ac:dyDescent="0.2"/>
    <row r="112" spans="2: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8" ht="12.75" customHeight="1" x14ac:dyDescent="0.2"/>
    <row r="146" spans="2:8" ht="12.75" customHeight="1" x14ac:dyDescent="0.2"/>
    <row r="147" spans="2:8" ht="12.75" customHeight="1" x14ac:dyDescent="0.2"/>
    <row r="148" spans="2:8" ht="12.75" customHeight="1" x14ac:dyDescent="0.2"/>
    <row r="149" spans="2:8" ht="12.75" customHeight="1" x14ac:dyDescent="0.2"/>
    <row r="150" spans="2:8" ht="12.75" customHeight="1" x14ac:dyDescent="0.2"/>
    <row r="151" spans="2:8" ht="12.75" customHeight="1" x14ac:dyDescent="0.2"/>
    <row r="152" spans="2:8" ht="12.75" customHeight="1" x14ac:dyDescent="0.2"/>
    <row r="153" spans="2:8" ht="12.75" customHeight="1" x14ac:dyDescent="0.2"/>
    <row r="154" spans="2:8" ht="12.75" customHeight="1" x14ac:dyDescent="0.2"/>
    <row r="155" spans="2:8" ht="12.75" customHeight="1" x14ac:dyDescent="0.2"/>
    <row r="156" spans="2:8" ht="12.75" customHeight="1" x14ac:dyDescent="0.2">
      <c r="B156" s="39" t="s">
        <v>31</v>
      </c>
      <c r="C156" s="39" t="s">
        <v>32</v>
      </c>
      <c r="D156" s="39" t="s">
        <v>33</v>
      </c>
      <c r="E156" s="39" t="s">
        <v>26</v>
      </c>
      <c r="F156" s="39" t="s">
        <v>27</v>
      </c>
      <c r="G156" s="39" t="s">
        <v>28</v>
      </c>
      <c r="H156" s="39" t="s">
        <v>29</v>
      </c>
    </row>
    <row r="157" spans="2:8" ht="12.75" customHeight="1" x14ac:dyDescent="0.2"/>
    <row r="158" spans="2:8" ht="12.75" customHeight="1" x14ac:dyDescent="0.2"/>
    <row r="159" spans="2:8" ht="12.75" customHeight="1" x14ac:dyDescent="0.2"/>
    <row r="160" spans="2:8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232" spans="2:8" ht="12" customHeight="1" x14ac:dyDescent="0.2">
      <c r="B232" s="39" t="s">
        <v>31</v>
      </c>
      <c r="C232" s="39" t="s">
        <v>32</v>
      </c>
      <c r="D232" s="39" t="s">
        <v>33</v>
      </c>
      <c r="E232" s="39" t="s">
        <v>26</v>
      </c>
      <c r="F232" s="39" t="s">
        <v>27</v>
      </c>
      <c r="G232" s="39" t="s">
        <v>28</v>
      </c>
      <c r="H232" s="39" t="s">
        <v>29</v>
      </c>
    </row>
    <row r="289" spans="2:8" ht="12" customHeight="1" x14ac:dyDescent="0.2">
      <c r="B289" s="39" t="s">
        <v>31</v>
      </c>
      <c r="C289" s="39" t="s">
        <v>32</v>
      </c>
      <c r="D289" s="39" t="s">
        <v>33</v>
      </c>
      <c r="E289" s="39" t="s">
        <v>26</v>
      </c>
      <c r="F289" s="39" t="s">
        <v>27</v>
      </c>
      <c r="G289" s="39" t="s">
        <v>28</v>
      </c>
      <c r="H289" s="39" t="s">
        <v>29</v>
      </c>
    </row>
    <row r="343" spans="2:8" ht="12" customHeight="1" x14ac:dyDescent="0.2">
      <c r="B343" s="39" t="s">
        <v>31</v>
      </c>
      <c r="C343" s="39" t="s">
        <v>32</v>
      </c>
      <c r="D343" s="39" t="s">
        <v>33</v>
      </c>
      <c r="E343" s="39" t="s">
        <v>26</v>
      </c>
      <c r="F343" s="39" t="s">
        <v>27</v>
      </c>
      <c r="G343" s="39" t="s">
        <v>28</v>
      </c>
      <c r="H343" s="39" t="s">
        <v>29</v>
      </c>
    </row>
    <row r="397" spans="2:8" ht="12" customHeight="1" x14ac:dyDescent="0.2">
      <c r="B397" s="39" t="s">
        <v>31</v>
      </c>
      <c r="C397" s="39" t="s">
        <v>32</v>
      </c>
      <c r="D397" s="39" t="s">
        <v>33</v>
      </c>
      <c r="E397" s="39" t="s">
        <v>26</v>
      </c>
      <c r="F397" s="39" t="s">
        <v>27</v>
      </c>
      <c r="G397" s="39" t="s">
        <v>28</v>
      </c>
      <c r="H397" s="39" t="s">
        <v>29</v>
      </c>
    </row>
    <row r="450" spans="2:8" ht="12" customHeight="1" x14ac:dyDescent="0.2">
      <c r="B450" s="39" t="s">
        <v>31</v>
      </c>
      <c r="C450" s="39" t="s">
        <v>32</v>
      </c>
      <c r="D450" s="39" t="s">
        <v>33</v>
      </c>
      <c r="E450" s="39" t="s">
        <v>26</v>
      </c>
      <c r="F450" s="39" t="s">
        <v>27</v>
      </c>
      <c r="G450" s="39" t="s">
        <v>28</v>
      </c>
      <c r="H450" s="39" t="s">
        <v>29</v>
      </c>
    </row>
    <row r="503" spans="2:8" ht="12" customHeight="1" x14ac:dyDescent="0.2">
      <c r="B503" s="39" t="s">
        <v>31</v>
      </c>
      <c r="C503" s="39" t="s">
        <v>32</v>
      </c>
      <c r="D503" s="39" t="s">
        <v>33</v>
      </c>
      <c r="E503" s="39" t="s">
        <v>26</v>
      </c>
      <c r="F503" s="39" t="s">
        <v>27</v>
      </c>
      <c r="G503" s="39" t="s">
        <v>28</v>
      </c>
      <c r="H503" s="39" t="s">
        <v>29</v>
      </c>
    </row>
    <row r="556" spans="2:8" ht="12" customHeight="1" x14ac:dyDescent="0.2">
      <c r="B556" s="39" t="s">
        <v>31</v>
      </c>
      <c r="C556" s="39" t="s">
        <v>32</v>
      </c>
      <c r="D556" s="39" t="s">
        <v>33</v>
      </c>
      <c r="E556" s="39" t="s">
        <v>26</v>
      </c>
      <c r="F556" s="39" t="s">
        <v>27</v>
      </c>
      <c r="G556" s="39" t="s">
        <v>28</v>
      </c>
      <c r="H556" s="39" t="s">
        <v>29</v>
      </c>
    </row>
    <row r="609" spans="2:8" ht="12" customHeight="1" x14ac:dyDescent="0.2">
      <c r="B609" s="39" t="s">
        <v>31</v>
      </c>
      <c r="C609" s="39" t="s">
        <v>32</v>
      </c>
      <c r="D609" s="39" t="s">
        <v>33</v>
      </c>
      <c r="E609" s="39" t="s">
        <v>26</v>
      </c>
      <c r="F609" s="39" t="s">
        <v>27</v>
      </c>
      <c r="G609" s="39" t="s">
        <v>28</v>
      </c>
      <c r="H609" s="39" t="s">
        <v>29</v>
      </c>
    </row>
    <row r="661" spans="2:8" ht="12" customHeight="1" x14ac:dyDescent="0.2">
      <c r="B661" s="39" t="s">
        <v>31</v>
      </c>
      <c r="C661" s="39" t="s">
        <v>32</v>
      </c>
      <c r="D661" s="39" t="s">
        <v>33</v>
      </c>
      <c r="E661" s="39" t="s">
        <v>26</v>
      </c>
      <c r="F661" s="39" t="s">
        <v>27</v>
      </c>
      <c r="G661" s="39" t="s">
        <v>28</v>
      </c>
      <c r="H661" s="39" t="s">
        <v>29</v>
      </c>
    </row>
    <row r="715" spans="2:8" ht="12" customHeight="1" x14ac:dyDescent="0.2">
      <c r="B715" s="39" t="s">
        <v>31</v>
      </c>
      <c r="C715" s="39" t="s">
        <v>32</v>
      </c>
      <c r="D715" s="39" t="s">
        <v>33</v>
      </c>
      <c r="E715" s="39" t="s">
        <v>26</v>
      </c>
      <c r="F715" s="39" t="s">
        <v>27</v>
      </c>
      <c r="G715" s="39" t="s">
        <v>28</v>
      </c>
      <c r="H715" s="39" t="s">
        <v>29</v>
      </c>
    </row>
    <row r="771" spans="2:8" ht="12" customHeight="1" x14ac:dyDescent="0.2">
      <c r="B771" s="39" t="s">
        <v>31</v>
      </c>
      <c r="C771" s="39" t="s">
        <v>32</v>
      </c>
      <c r="D771" s="39" t="s">
        <v>33</v>
      </c>
      <c r="E771" s="39" t="s">
        <v>26</v>
      </c>
      <c r="F771" s="39" t="s">
        <v>27</v>
      </c>
      <c r="G771" s="39" t="s">
        <v>28</v>
      </c>
      <c r="H771" s="39" t="s">
        <v>29</v>
      </c>
    </row>
    <row r="824" spans="2:8" ht="12" customHeight="1" x14ac:dyDescent="0.2">
      <c r="B824" s="39" t="s">
        <v>31</v>
      </c>
      <c r="C824" s="39" t="s">
        <v>32</v>
      </c>
      <c r="D824" s="39" t="s">
        <v>33</v>
      </c>
      <c r="E824" s="39" t="s">
        <v>26</v>
      </c>
      <c r="F824" s="39" t="s">
        <v>27</v>
      </c>
      <c r="G824" s="39" t="s">
        <v>28</v>
      </c>
      <c r="H824" s="39" t="s">
        <v>29</v>
      </c>
    </row>
    <row r="877" spans="2:8" ht="12" customHeight="1" x14ac:dyDescent="0.2">
      <c r="B877" s="39" t="s">
        <v>31</v>
      </c>
      <c r="C877" s="39" t="s">
        <v>32</v>
      </c>
      <c r="D877" s="39" t="s">
        <v>33</v>
      </c>
      <c r="E877" s="39" t="s">
        <v>26</v>
      </c>
      <c r="F877" s="39" t="s">
        <v>27</v>
      </c>
      <c r="G877" s="39" t="s">
        <v>28</v>
      </c>
      <c r="H877" s="39" t="s">
        <v>29</v>
      </c>
    </row>
    <row r="937" spans="2:8" ht="12" customHeight="1" x14ac:dyDescent="0.2">
      <c r="B937" s="39" t="s">
        <v>31</v>
      </c>
      <c r="C937" s="39" t="s">
        <v>32</v>
      </c>
      <c r="D937" s="39" t="s">
        <v>33</v>
      </c>
      <c r="E937" s="39" t="s">
        <v>26</v>
      </c>
      <c r="F937" s="39" t="s">
        <v>27</v>
      </c>
      <c r="G937" s="39" t="s">
        <v>28</v>
      </c>
      <c r="H937" s="39" t="s">
        <v>29</v>
      </c>
    </row>
    <row r="1015" spans="2:8" ht="12" customHeight="1" x14ac:dyDescent="0.2">
      <c r="B1015" s="39" t="s">
        <v>31</v>
      </c>
      <c r="C1015" s="39" t="s">
        <v>32</v>
      </c>
      <c r="D1015" s="39" t="s">
        <v>33</v>
      </c>
      <c r="E1015" s="39" t="s">
        <v>26</v>
      </c>
      <c r="F1015" s="39" t="s">
        <v>27</v>
      </c>
      <c r="G1015" s="39" t="s">
        <v>28</v>
      </c>
      <c r="H1015" s="39" t="s">
        <v>29</v>
      </c>
    </row>
    <row r="1053" spans="2:8" ht="12" customHeight="1" x14ac:dyDescent="0.2">
      <c r="B1053" s="39" t="s">
        <v>31</v>
      </c>
      <c r="C1053" s="39" t="s">
        <v>32</v>
      </c>
      <c r="D1053" s="39" t="s">
        <v>33</v>
      </c>
      <c r="E1053" s="39" t="s">
        <v>26</v>
      </c>
      <c r="F1053" s="39" t="s">
        <v>27</v>
      </c>
      <c r="G1053" s="39" t="s">
        <v>28</v>
      </c>
      <c r="H1053" s="39" t="s">
        <v>29</v>
      </c>
    </row>
    <row r="1091" spans="2:8" ht="12" customHeight="1" x14ac:dyDescent="0.2">
      <c r="B1091" s="39" t="s">
        <v>31</v>
      </c>
      <c r="C1091" s="39" t="s">
        <v>32</v>
      </c>
      <c r="D1091" s="39" t="s">
        <v>33</v>
      </c>
      <c r="E1091" s="39" t="s">
        <v>26</v>
      </c>
      <c r="F1091" s="39" t="s">
        <v>27</v>
      </c>
      <c r="G1091" s="39" t="s">
        <v>28</v>
      </c>
      <c r="H1091" s="39" t="s">
        <v>29</v>
      </c>
    </row>
    <row r="1130" spans="2:8" ht="12" customHeight="1" x14ac:dyDescent="0.2">
      <c r="B1130" s="39" t="s">
        <v>31</v>
      </c>
      <c r="C1130" s="39" t="s">
        <v>32</v>
      </c>
      <c r="D1130" s="39" t="s">
        <v>33</v>
      </c>
      <c r="E1130" s="39" t="s">
        <v>26</v>
      </c>
      <c r="F1130" s="39" t="s">
        <v>27</v>
      </c>
      <c r="G1130" s="39" t="s">
        <v>28</v>
      </c>
      <c r="H1130" s="39" t="s">
        <v>29</v>
      </c>
    </row>
    <row r="1169" spans="2:8" ht="12" customHeight="1" x14ac:dyDescent="0.2">
      <c r="B1169" s="39" t="s">
        <v>31</v>
      </c>
      <c r="C1169" s="39" t="s">
        <v>32</v>
      </c>
      <c r="D1169" s="39" t="s">
        <v>33</v>
      </c>
      <c r="E1169" s="39" t="s">
        <v>26</v>
      </c>
      <c r="F1169" s="39" t="s">
        <v>27</v>
      </c>
      <c r="G1169" s="39" t="s">
        <v>28</v>
      </c>
      <c r="H1169" s="39" t="s">
        <v>29</v>
      </c>
    </row>
    <row r="1219" spans="2:8" ht="12" customHeight="1" x14ac:dyDescent="0.2">
      <c r="B1219" s="39" t="s">
        <v>31</v>
      </c>
      <c r="C1219" s="39" t="s">
        <v>32</v>
      </c>
      <c r="D1219" s="39" t="s">
        <v>33</v>
      </c>
      <c r="E1219" s="39" t="s">
        <v>26</v>
      </c>
      <c r="F1219" s="39" t="s">
        <v>27</v>
      </c>
      <c r="G1219" s="39" t="s">
        <v>28</v>
      </c>
      <c r="H1219" s="39" t="s">
        <v>29</v>
      </c>
    </row>
    <row r="1280" spans="2:8" ht="12" customHeight="1" x14ac:dyDescent="0.2">
      <c r="B1280" s="39" t="s">
        <v>31</v>
      </c>
      <c r="C1280" s="39" t="s">
        <v>32</v>
      </c>
      <c r="D1280" s="39" t="s">
        <v>33</v>
      </c>
      <c r="E1280" s="39" t="s">
        <v>26</v>
      </c>
      <c r="F1280" s="39" t="s">
        <v>27</v>
      </c>
      <c r="G1280" s="39" t="s">
        <v>28</v>
      </c>
      <c r="H1280" s="39" t="s">
        <v>29</v>
      </c>
    </row>
    <row r="1344" spans="2:8" ht="12" customHeight="1" x14ac:dyDescent="0.2">
      <c r="B1344" s="39" t="s">
        <v>31</v>
      </c>
      <c r="C1344" s="39" t="s">
        <v>32</v>
      </c>
      <c r="D1344" s="39" t="s">
        <v>33</v>
      </c>
      <c r="E1344" s="39" t="s">
        <v>26</v>
      </c>
      <c r="F1344" s="39" t="s">
        <v>27</v>
      </c>
      <c r="G1344" s="39" t="s">
        <v>28</v>
      </c>
      <c r="H1344" s="39" t="s">
        <v>29</v>
      </c>
    </row>
    <row r="1425" spans="2:8" ht="12" customHeight="1" x14ac:dyDescent="0.2">
      <c r="B1425" s="39" t="s">
        <v>31</v>
      </c>
      <c r="C1425" s="39" t="s">
        <v>32</v>
      </c>
      <c r="D1425" s="39" t="s">
        <v>33</v>
      </c>
      <c r="E1425" s="39" t="s">
        <v>26</v>
      </c>
      <c r="F1425" s="39" t="s">
        <v>27</v>
      </c>
      <c r="G1425" s="39" t="s">
        <v>28</v>
      </c>
      <c r="H1425" s="39" t="s">
        <v>29</v>
      </c>
    </row>
    <row r="1499" spans="2:8" ht="12" customHeight="1" x14ac:dyDescent="0.2">
      <c r="B1499" s="39" t="s">
        <v>31</v>
      </c>
      <c r="C1499" s="39" t="s">
        <v>32</v>
      </c>
      <c r="D1499" s="39" t="s">
        <v>33</v>
      </c>
      <c r="E1499" s="39" t="s">
        <v>26</v>
      </c>
      <c r="F1499" s="39" t="s">
        <v>27</v>
      </c>
      <c r="G1499" s="39" t="s">
        <v>28</v>
      </c>
      <c r="H1499" s="39" t="s">
        <v>29</v>
      </c>
    </row>
    <row r="1571" spans="2:8" ht="12" customHeight="1" x14ac:dyDescent="0.2">
      <c r="B1571" s="39" t="s">
        <v>31</v>
      </c>
      <c r="C1571" s="39" t="s">
        <v>32</v>
      </c>
      <c r="D1571" s="39" t="s">
        <v>33</v>
      </c>
      <c r="E1571" s="39" t="s">
        <v>26</v>
      </c>
      <c r="F1571" s="39" t="s">
        <v>27</v>
      </c>
      <c r="G1571" s="39" t="s">
        <v>28</v>
      </c>
      <c r="H1571" s="39" t="s">
        <v>29</v>
      </c>
    </row>
    <row r="1619" spans="2:8" ht="12" customHeight="1" x14ac:dyDescent="0.2">
      <c r="B1619" s="39" t="s">
        <v>31</v>
      </c>
      <c r="C1619" s="39" t="s">
        <v>32</v>
      </c>
      <c r="D1619" s="39" t="s">
        <v>33</v>
      </c>
      <c r="E1619" s="39" t="s">
        <v>26</v>
      </c>
      <c r="F1619" s="39" t="s">
        <v>27</v>
      </c>
      <c r="G1619" s="39" t="s">
        <v>28</v>
      </c>
      <c r="H1619" s="39" t="s">
        <v>29</v>
      </c>
    </row>
    <row r="1700" spans="2:8" ht="12" customHeight="1" x14ac:dyDescent="0.2">
      <c r="B1700" s="39" t="s">
        <v>31</v>
      </c>
      <c r="C1700" s="39" t="s">
        <v>32</v>
      </c>
      <c r="D1700" s="39" t="s">
        <v>33</v>
      </c>
      <c r="E1700" s="39" t="s">
        <v>26</v>
      </c>
      <c r="F1700" s="39" t="s">
        <v>27</v>
      </c>
      <c r="G1700" s="39" t="s">
        <v>28</v>
      </c>
      <c r="H1700" s="39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104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.7109375" style="31" customWidth="1"/>
    <col min="2" max="3" width="5.42578125" style="7" customWidth="1"/>
    <col min="4" max="4" width="5.42578125" style="2" customWidth="1"/>
    <col min="5" max="9" width="5.42578125" style="7" customWidth="1"/>
    <col min="10" max="10" width="7.140625" style="7" bestFit="1" customWidth="1"/>
    <col min="11" max="16" width="5.42578125" style="7" customWidth="1"/>
    <col min="17" max="16384" width="9.140625" style="7"/>
  </cols>
  <sheetData>
    <row r="1" spans="1:17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</row>
    <row r="2" spans="1:17" s="45" customFormat="1" ht="13.5" customHeight="1" x14ac:dyDescent="0.2">
      <c r="A2" s="3" t="s">
        <v>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</row>
    <row r="3" spans="1:17" s="45" customFormat="1" ht="13.5" customHeight="1" x14ac:dyDescent="0.2">
      <c r="A3" s="54" t="s">
        <v>118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</row>
    <row r="4" spans="1:17" s="45" customFormat="1" ht="13.5" customHeight="1" x14ac:dyDescent="0.2">
      <c r="A4" s="55" t="s">
        <v>150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</row>
    <row r="5" spans="1:17" ht="12.75" customHeight="1" x14ac:dyDescent="0.2">
      <c r="A5" s="12"/>
      <c r="B5" s="12"/>
      <c r="C5" s="12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</row>
    <row r="6" spans="1:17" s="15" customFormat="1" ht="12.75" customHeight="1" x14ac:dyDescent="0.2">
      <c r="A6" s="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</row>
    <row r="7" spans="1:17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6"/>
      <c r="O7" s="16"/>
      <c r="P7" s="16"/>
      <c r="Q7" s="14"/>
    </row>
    <row r="8" spans="1:17" ht="12.75" customHeight="1" x14ac:dyDescent="0.2">
      <c r="A8" s="23" t="s">
        <v>100</v>
      </c>
      <c r="B8" s="22">
        <f>data!E683</f>
        <v>799.19705524811798</v>
      </c>
      <c r="C8" s="22">
        <f>data!F683</f>
        <v>825.21870434975301</v>
      </c>
      <c r="D8" s="22">
        <f>data!G683</f>
        <v>853.24692119332497</v>
      </c>
      <c r="E8" s="22">
        <f>data!H683</f>
        <v>858.96536924209897</v>
      </c>
      <c r="F8" s="22">
        <f>data!I683</f>
        <v>859.29223537420205</v>
      </c>
      <c r="G8" s="22">
        <f>data!J683</f>
        <v>858.45071321848604</v>
      </c>
      <c r="H8" s="22">
        <f>data!K683</f>
        <v>857.34738013036394</v>
      </c>
      <c r="I8" s="22">
        <f>data!L683</f>
        <v>854.41288982169499</v>
      </c>
      <c r="J8" s="22">
        <f>data!O683</f>
        <v>760.7733051671562</v>
      </c>
      <c r="K8" s="22">
        <f>data!P683</f>
        <v>834.15701250832365</v>
      </c>
      <c r="L8" s="22">
        <f>data!Q683</f>
        <v>857.37580463618679</v>
      </c>
      <c r="M8" s="22">
        <f>data!R683</f>
        <v>855.28946527178937</v>
      </c>
      <c r="N8" s="22">
        <f>data!S683</f>
        <v>863.53207881497826</v>
      </c>
      <c r="O8" s="22">
        <f>data!T683</f>
        <v>875.83147760413874</v>
      </c>
      <c r="P8" s="22">
        <f>data!U683</f>
        <v>880.84821920515287</v>
      </c>
      <c r="Q8" s="6"/>
    </row>
    <row r="9" spans="1:17" ht="12.75" customHeight="1" x14ac:dyDescent="0.2">
      <c r="A9" s="20" t="s">
        <v>39</v>
      </c>
      <c r="B9" s="21">
        <f>data!E684</f>
        <v>2.8797176600449337</v>
      </c>
      <c r="C9" s="21">
        <f>data!F684</f>
        <v>3.2559740968460371</v>
      </c>
      <c r="D9" s="21">
        <f>data!G684</f>
        <v>3.3964592290303575</v>
      </c>
      <c r="E9" s="21">
        <f>data!H684</f>
        <v>0.67019849784824004</v>
      </c>
      <c r="F9" s="21">
        <f>data!I684</f>
        <v>3.8053470350196683E-2</v>
      </c>
      <c r="G9" s="21">
        <f>data!J684</f>
        <v>-9.7932009748646909E-2</v>
      </c>
      <c r="H9" s="21">
        <f>data!K684</f>
        <v>-0.12852608439051227</v>
      </c>
      <c r="I9" s="21">
        <f>data!L684</f>
        <v>-0.34227553226123808</v>
      </c>
      <c r="J9" s="21">
        <f>data!O684</f>
        <v>-1.1882528178243978</v>
      </c>
      <c r="K9" s="21">
        <f>data!P684</f>
        <v>9.6459361603183034</v>
      </c>
      <c r="L9" s="21">
        <f>data!Q684</f>
        <v>2.7835037984088595</v>
      </c>
      <c r="M9" s="21">
        <f>data!R684</f>
        <v>-0.24334012612855505</v>
      </c>
      <c r="N9" s="21">
        <f>data!S684</f>
        <v>0.96372209384920637</v>
      </c>
      <c r="O9" s="21">
        <f>data!T684</f>
        <v>1.4243128994164245</v>
      </c>
      <c r="P9" s="21">
        <f>data!U684</f>
        <v>0.5727975905521987</v>
      </c>
      <c r="Q9" s="6"/>
    </row>
    <row r="10" spans="1:17" ht="12.75" customHeight="1" x14ac:dyDescent="0.2">
      <c r="A10" s="20" t="s">
        <v>41</v>
      </c>
      <c r="B10" s="22">
        <f>data!E685</f>
        <v>52.43</v>
      </c>
      <c r="C10" s="22">
        <f>data!F685</f>
        <v>52.724945933920402</v>
      </c>
      <c r="D10" s="22">
        <f>data!G685</f>
        <v>52.926272789754201</v>
      </c>
      <c r="E10" s="22">
        <f>data!H685</f>
        <v>53.033510296447901</v>
      </c>
      <c r="F10" s="22">
        <f>data!I685</f>
        <v>52.917161933315903</v>
      </c>
      <c r="G10" s="22">
        <f>data!J685</f>
        <v>52.811991537151997</v>
      </c>
      <c r="H10" s="22">
        <f>data!K685</f>
        <v>52.723545746604799</v>
      </c>
      <c r="I10" s="22">
        <f>data!L685</f>
        <v>52.626365283746303</v>
      </c>
      <c r="J10" s="22">
        <f>data!O685</f>
        <v>52.177050971383778</v>
      </c>
      <c r="K10" s="22">
        <f>data!P685</f>
        <v>52.778682255030624</v>
      </c>
      <c r="L10" s="22">
        <f>data!Q685</f>
        <v>52.769766125204754</v>
      </c>
      <c r="M10" s="22">
        <f>data!R685</f>
        <v>52.511853843670423</v>
      </c>
      <c r="N10" s="22">
        <f>data!S685</f>
        <v>52.290684397219252</v>
      </c>
      <c r="O10" s="22">
        <f>data!T685</f>
        <v>52.11188688233652</v>
      </c>
      <c r="P10" s="22">
        <f>data!U685</f>
        <v>51.99806224236832</v>
      </c>
      <c r="Q10" s="6"/>
    </row>
    <row r="11" spans="1:17" ht="12.75" customHeight="1" x14ac:dyDescent="0.2">
      <c r="A11" s="20" t="s">
        <v>101</v>
      </c>
      <c r="B11" s="22">
        <f>data!E686</f>
        <v>44.0170552481176</v>
      </c>
      <c r="C11" s="22">
        <f>data!F686</f>
        <v>44.849873141435701</v>
      </c>
      <c r="D11" s="22">
        <f>data!G686</f>
        <v>45.631465463575402</v>
      </c>
      <c r="E11" s="22">
        <f>data!H686</f>
        <v>46.164926058471004</v>
      </c>
      <c r="F11" s="22">
        <f>data!I686</f>
        <v>46.335531371227397</v>
      </c>
      <c r="G11" s="22">
        <f>data!J686</f>
        <v>46.240812823829899</v>
      </c>
      <c r="H11" s="22">
        <f>data!K686</f>
        <v>46.102780971400698</v>
      </c>
      <c r="I11" s="22">
        <f>data!L686</f>
        <v>45.916729891203602</v>
      </c>
      <c r="J11" s="22">
        <f>data!O686</f>
        <v>43.766254195772454</v>
      </c>
      <c r="K11" s="22">
        <f>data!P686</f>
        <v>45.165829977899925</v>
      </c>
      <c r="L11" s="22">
        <f>data!Q686</f>
        <v>46.148963764415399</v>
      </c>
      <c r="M11" s="22">
        <f>data!R686</f>
        <v>45.750746773418228</v>
      </c>
      <c r="N11" s="22">
        <f>data!S686</f>
        <v>45.789658491332332</v>
      </c>
      <c r="O11" s="22">
        <f>data!T686</f>
        <v>45.78217144870397</v>
      </c>
      <c r="P11" s="22">
        <f>data!U686</f>
        <v>46.033869856297251</v>
      </c>
      <c r="Q11" s="6"/>
    </row>
    <row r="12" spans="1:17" ht="6" customHeight="1" x14ac:dyDescent="0.2">
      <c r="A12" s="2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6"/>
    </row>
    <row r="13" spans="1:17" ht="12.75" customHeight="1" x14ac:dyDescent="0.2">
      <c r="A13" s="23" t="s">
        <v>102</v>
      </c>
      <c r="B13" s="22">
        <f>data!E688</f>
        <v>702.75</v>
      </c>
      <c r="C13" s="22">
        <f>data!F688</f>
        <v>727.64388527439701</v>
      </c>
      <c r="D13" s="22">
        <f>data!G688</f>
        <v>754.68918293999502</v>
      </c>
      <c r="E13" s="22">
        <f>data!H688</f>
        <v>759.76693288718002</v>
      </c>
      <c r="F13" s="22">
        <f>data!I688</f>
        <v>760.03954206965898</v>
      </c>
      <c r="G13" s="22">
        <f>data!J688</f>
        <v>759.39790885750404</v>
      </c>
      <c r="H13" s="22">
        <f>data!K688</f>
        <v>758.52105341235904</v>
      </c>
      <c r="I13" s="22">
        <f>data!L688</f>
        <v>755.86979464674596</v>
      </c>
      <c r="J13" s="22">
        <f>data!O688</f>
        <v>664.82999999999993</v>
      </c>
      <c r="K13" s="22">
        <f>data!P688</f>
        <v>736.21250027539304</v>
      </c>
      <c r="L13" s="22">
        <f>data!Q688</f>
        <v>758.45707474656695</v>
      </c>
      <c r="M13" s="22">
        <f>data!R688</f>
        <v>757.02686465470038</v>
      </c>
      <c r="N13" s="22">
        <f>data!S688</f>
        <v>765.45173592642652</v>
      </c>
      <c r="O13" s="22">
        <f>data!T688</f>
        <v>777.93741927309839</v>
      </c>
      <c r="P13" s="22">
        <f>data!U688</f>
        <v>782.81628710648715</v>
      </c>
      <c r="Q13" s="6"/>
    </row>
    <row r="14" spans="1:17" ht="12.75" customHeight="1" x14ac:dyDescent="0.2">
      <c r="A14" s="20" t="s">
        <v>39</v>
      </c>
      <c r="B14" s="21">
        <f>data!E689</f>
        <v>3.3759929390997367</v>
      </c>
      <c r="C14" s="21">
        <f>data!F689</f>
        <v>3.5423529383702634</v>
      </c>
      <c r="D14" s="21">
        <f>data!G689</f>
        <v>3.7168315728234536</v>
      </c>
      <c r="E14" s="21">
        <f>data!H689</f>
        <v>0.67282664995991226</v>
      </c>
      <c r="F14" s="21">
        <f>data!I689</f>
        <v>3.5880632688645164E-2</v>
      </c>
      <c r="G14" s="21">
        <f>data!J689</f>
        <v>-8.4421030306880418E-2</v>
      </c>
      <c r="H14" s="21">
        <f>data!K689</f>
        <v>-0.11546719248466397</v>
      </c>
      <c r="I14" s="21">
        <f>data!L689</f>
        <v>-0.34953001682496154</v>
      </c>
      <c r="J14" s="21">
        <f>data!O689</f>
        <v>-1.1383153527588119</v>
      </c>
      <c r="K14" s="21">
        <f>data!P689</f>
        <v>10.736955353307319</v>
      </c>
      <c r="L14" s="21">
        <f>data!Q689</f>
        <v>3.0214882880762017</v>
      </c>
      <c r="M14" s="21">
        <f>data!R689</f>
        <v>-0.18856836325832349</v>
      </c>
      <c r="N14" s="21">
        <f>data!S689</f>
        <v>1.1128893392137407</v>
      </c>
      <c r="O14" s="21">
        <f>data!T689</f>
        <v>1.6311522674333556</v>
      </c>
      <c r="P14" s="21">
        <f>data!U689</f>
        <v>0.62715428163200304</v>
      </c>
      <c r="Q14" s="6"/>
    </row>
    <row r="15" spans="1:17" ht="12.75" customHeight="1" x14ac:dyDescent="0.2">
      <c r="A15" s="20" t="s">
        <v>103</v>
      </c>
      <c r="B15" s="22">
        <f>data!E690</f>
        <v>121.09</v>
      </c>
      <c r="C15" s="22">
        <f>data!F690</f>
        <v>130.041734864636</v>
      </c>
      <c r="D15" s="22">
        <f>data!G690</f>
        <v>132.28551931939799</v>
      </c>
      <c r="E15" s="22">
        <f>data!H690</f>
        <v>130.47650979296299</v>
      </c>
      <c r="F15" s="22">
        <f>data!I690</f>
        <v>131.56892301487801</v>
      </c>
      <c r="G15" s="22">
        <f>data!J690</f>
        <v>131.747038763256</v>
      </c>
      <c r="H15" s="22">
        <f>data!K690</f>
        <v>130.569215364923</v>
      </c>
      <c r="I15" s="22">
        <f>data!L690</f>
        <v>127.803925681086</v>
      </c>
      <c r="J15" s="22">
        <f>data!O690</f>
        <v>109.9075</v>
      </c>
      <c r="K15" s="22">
        <f>data!P690</f>
        <v>128.47344099424924</v>
      </c>
      <c r="L15" s="22">
        <f>data!Q690</f>
        <v>130.42227570603575</v>
      </c>
      <c r="M15" s="22">
        <f>data!R690</f>
        <v>125.25440448048451</v>
      </c>
      <c r="N15" s="22">
        <f>data!S690</f>
        <v>124.90728192222176</v>
      </c>
      <c r="O15" s="22">
        <f>data!T690</f>
        <v>131.69125962966052</v>
      </c>
      <c r="P15" s="22">
        <f>data!U690</f>
        <v>136.86770485767377</v>
      </c>
      <c r="Q15" s="6"/>
    </row>
    <row r="16" spans="1:17" ht="12.75" customHeight="1" x14ac:dyDescent="0.2">
      <c r="A16" s="20" t="s">
        <v>42</v>
      </c>
      <c r="B16" s="22">
        <f>data!E691</f>
        <v>103.05</v>
      </c>
      <c r="C16" s="22">
        <f>data!F691</f>
        <v>104.446882121922</v>
      </c>
      <c r="D16" s="22">
        <f>data!G691</f>
        <v>106.335931773013</v>
      </c>
      <c r="E16" s="22">
        <f>data!H691</f>
        <v>107.69742292572001</v>
      </c>
      <c r="F16" s="22">
        <f>data!I691</f>
        <v>108.141537227714</v>
      </c>
      <c r="G16" s="22">
        <f>data!J691</f>
        <v>107.98581649679601</v>
      </c>
      <c r="H16" s="22">
        <f>data!K691</f>
        <v>107.77009130536401</v>
      </c>
      <c r="I16" s="22">
        <f>data!L691</f>
        <v>107.527934707885</v>
      </c>
      <c r="J16" s="22">
        <f>data!O691</f>
        <v>97.647499999999994</v>
      </c>
      <c r="K16" s="22">
        <f>data!P691</f>
        <v>105.38255920516374</v>
      </c>
      <c r="L16" s="22">
        <f>data!Q691</f>
        <v>107.85634493443975</v>
      </c>
      <c r="M16" s="22">
        <f>data!R691</f>
        <v>107.371449853307</v>
      </c>
      <c r="N16" s="22">
        <f>data!S691</f>
        <v>107.68577122213476</v>
      </c>
      <c r="O16" s="22">
        <f>data!T691</f>
        <v>108.4794701766085</v>
      </c>
      <c r="P16" s="22">
        <f>data!U691</f>
        <v>109.99105750981225</v>
      </c>
      <c r="Q16" s="6"/>
    </row>
    <row r="17" spans="1:17" ht="12.75" customHeight="1" x14ac:dyDescent="0.2">
      <c r="A17" s="20" t="s">
        <v>104</v>
      </c>
      <c r="B17" s="22">
        <f>data!E692</f>
        <v>111.57</v>
      </c>
      <c r="C17" s="22">
        <f>data!F692</f>
        <v>111.695001149506</v>
      </c>
      <c r="D17" s="22">
        <f>data!G692</f>
        <v>125.68720068529601</v>
      </c>
      <c r="E17" s="22">
        <f>data!H692</f>
        <v>127.32579251763001</v>
      </c>
      <c r="F17" s="22">
        <f>data!I692</f>
        <v>125.72892075300901</v>
      </c>
      <c r="G17" s="22">
        <f>data!J692</f>
        <v>124.131239616047</v>
      </c>
      <c r="H17" s="22">
        <f>data!K692</f>
        <v>122.607231670139</v>
      </c>
      <c r="I17" s="22">
        <f>data!L692</f>
        <v>121.507376741944</v>
      </c>
      <c r="J17" s="22">
        <f>data!O692</f>
        <v>97.924999999999983</v>
      </c>
      <c r="K17" s="22">
        <f>data!P692</f>
        <v>119.069498588108</v>
      </c>
      <c r="L17" s="22">
        <f>data!Q692</f>
        <v>123.49369219528475</v>
      </c>
      <c r="M17" s="22">
        <f>data!R692</f>
        <v>120.12745740437251</v>
      </c>
      <c r="N17" s="22">
        <f>data!S692</f>
        <v>121.87328632551549</v>
      </c>
      <c r="O17" s="22">
        <f>data!T692</f>
        <v>123.4421841543825</v>
      </c>
      <c r="P17" s="22">
        <f>data!U692</f>
        <v>124.28387120508575</v>
      </c>
      <c r="Q17" s="6"/>
    </row>
    <row r="18" spans="1:17" ht="12.75" customHeight="1" x14ac:dyDescent="0.2">
      <c r="A18" s="20" t="s">
        <v>43</v>
      </c>
      <c r="B18" s="22">
        <f>data!E693</f>
        <v>220.31</v>
      </c>
      <c r="C18" s="22">
        <f>data!F693</f>
        <v>227.96765743377901</v>
      </c>
      <c r="D18" s="22">
        <f>data!G693</f>
        <v>234.46312569202101</v>
      </c>
      <c r="E18" s="22">
        <f>data!H693</f>
        <v>236.98884795028701</v>
      </c>
      <c r="F18" s="22">
        <f>data!I693</f>
        <v>237.22458792515101</v>
      </c>
      <c r="G18" s="22">
        <f>data!J693</f>
        <v>238.29151117824799</v>
      </c>
      <c r="H18" s="22">
        <f>data!K693</f>
        <v>240.321835452057</v>
      </c>
      <c r="I18" s="22">
        <f>data!L693</f>
        <v>242.00132881510899</v>
      </c>
      <c r="J18" s="22">
        <f>data!O693</f>
        <v>217.26249999999999</v>
      </c>
      <c r="K18" s="22">
        <f>data!P693</f>
        <v>229.93240776902175</v>
      </c>
      <c r="L18" s="22">
        <f>data!Q693</f>
        <v>239.45981584264126</v>
      </c>
      <c r="M18" s="22">
        <f>data!R693</f>
        <v>246.1347358072625</v>
      </c>
      <c r="N18" s="22">
        <f>data!S693</f>
        <v>250.71325604155527</v>
      </c>
      <c r="O18" s="22">
        <f>data!T693</f>
        <v>252.76771992853025</v>
      </c>
      <c r="P18" s="22">
        <f>data!U693</f>
        <v>251.30907907058099</v>
      </c>
      <c r="Q18" s="6"/>
    </row>
    <row r="19" spans="1:17" ht="12.75" customHeight="1" x14ac:dyDescent="0.2">
      <c r="A19" s="20" t="s">
        <v>44</v>
      </c>
      <c r="B19" s="22">
        <f>data!E694</f>
        <v>69.14</v>
      </c>
      <c r="C19" s="22">
        <f>data!F694</f>
        <v>71.620831900066094</v>
      </c>
      <c r="D19" s="22">
        <f>data!G694</f>
        <v>72.867305870635704</v>
      </c>
      <c r="E19" s="22">
        <f>data!H694</f>
        <v>73.796009296200396</v>
      </c>
      <c r="F19" s="22">
        <f>data!I694</f>
        <v>73.765393062133398</v>
      </c>
      <c r="G19" s="22">
        <f>data!J694</f>
        <v>73.590424818839296</v>
      </c>
      <c r="H19" s="22">
        <f>data!K694</f>
        <v>73.394309619262003</v>
      </c>
      <c r="I19" s="22">
        <f>data!L694</f>
        <v>73.130854303362</v>
      </c>
      <c r="J19" s="22">
        <f>data!O694</f>
        <v>69.222499999999997</v>
      </c>
      <c r="K19" s="22">
        <f>data!P694</f>
        <v>71.856036766725538</v>
      </c>
      <c r="L19" s="22">
        <f>data!Q694</f>
        <v>73.470245450899171</v>
      </c>
      <c r="M19" s="22">
        <f>data!R694</f>
        <v>73.480380890817457</v>
      </c>
      <c r="N19" s="22">
        <f>data!S694</f>
        <v>74.084730539728639</v>
      </c>
      <c r="O19" s="22">
        <f>data!T694</f>
        <v>74.32017160165978</v>
      </c>
      <c r="P19" s="22">
        <f>data!U694</f>
        <v>73.63141667886525</v>
      </c>
      <c r="Q19" s="6"/>
    </row>
    <row r="20" spans="1:17" ht="12.75" customHeight="1" x14ac:dyDescent="0.2">
      <c r="A20" s="20" t="s">
        <v>105</v>
      </c>
      <c r="B20" s="22">
        <f>data!E695</f>
        <v>77.59</v>
      </c>
      <c r="C20" s="22">
        <f>data!F695</f>
        <v>81.871777804487706</v>
      </c>
      <c r="D20" s="22">
        <f>data!G695</f>
        <v>83.050099599630599</v>
      </c>
      <c r="E20" s="22">
        <f>data!H695</f>
        <v>83.482350404379105</v>
      </c>
      <c r="F20" s="22">
        <f>data!I695</f>
        <v>83.610180086773099</v>
      </c>
      <c r="G20" s="22">
        <f>data!J695</f>
        <v>83.651877984318801</v>
      </c>
      <c r="H20" s="22">
        <f>data!K695</f>
        <v>83.858370000613903</v>
      </c>
      <c r="I20" s="22">
        <f>data!L695</f>
        <v>83.898374397358893</v>
      </c>
      <c r="J20" s="22">
        <f>data!O695</f>
        <v>72.864999999999995</v>
      </c>
      <c r="K20" s="22">
        <f>data!P695</f>
        <v>81.498556952124346</v>
      </c>
      <c r="L20" s="22">
        <f>data!Q695</f>
        <v>83.754700617266181</v>
      </c>
      <c r="M20" s="22">
        <f>data!R695</f>
        <v>84.658436218456544</v>
      </c>
      <c r="N20" s="22">
        <f>data!S695</f>
        <v>86.187409875270504</v>
      </c>
      <c r="O20" s="22">
        <f>data!T695</f>
        <v>87.236613782256399</v>
      </c>
      <c r="P20" s="22">
        <f>data!U695</f>
        <v>86.733157784469114</v>
      </c>
      <c r="Q20" s="6"/>
    </row>
    <row r="21" spans="1:17" s="27" customFormat="1" ht="12.75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</row>
    <row r="22" spans="1:17" ht="12.75" customHeight="1" x14ac:dyDescent="0.2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6"/>
    </row>
    <row r="23" spans="1:17" ht="12.75" customHeight="1" x14ac:dyDescent="0.2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6"/>
    </row>
    <row r="24" spans="1:17" ht="12.75" customHeight="1" x14ac:dyDescent="0.2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6"/>
    </row>
    <row r="25" spans="1:17" ht="12.75" customHeight="1" x14ac:dyDescent="0.2">
      <c r="A25" s="8" t="s">
        <v>1882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6"/>
    </row>
    <row r="26" spans="1:17" ht="12.7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6"/>
    </row>
    <row r="27" spans="1:17" ht="12.75" customHeight="1" x14ac:dyDescent="0.2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6"/>
    </row>
    <row r="28" spans="1:17" ht="12.75" customHeight="1" x14ac:dyDescent="0.2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6"/>
    </row>
    <row r="29" spans="1:17" ht="12.75" customHeight="1" x14ac:dyDescent="0.2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6"/>
    </row>
    <row r="30" spans="1:17" ht="12.7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6"/>
    </row>
    <row r="31" spans="1:17" ht="12.75" customHeight="1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6"/>
    </row>
    <row r="32" spans="1:17" ht="12.75" customHeight="1" x14ac:dyDescent="0.2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</row>
    <row r="33" spans="1:17" ht="12.75" customHeight="1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6"/>
    </row>
    <row r="34" spans="1:17" ht="12.75" customHeight="1" x14ac:dyDescent="0.2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6"/>
    </row>
    <row r="35" spans="1:17" ht="12.7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6"/>
    </row>
    <row r="36" spans="1:17" ht="12.75" customHeight="1" x14ac:dyDescent="0.2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6"/>
    </row>
    <row r="37" spans="1:17" ht="12.75" customHeight="1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6"/>
    </row>
    <row r="38" spans="1:17" ht="12.75" customHeight="1" x14ac:dyDescent="0.2">
      <c r="B38" s="34"/>
      <c r="C38" s="34"/>
      <c r="D38" s="3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6"/>
    </row>
    <row r="39" spans="1:17" ht="12.75" customHeight="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6"/>
    </row>
    <row r="40" spans="1:17" ht="12.75" customHeight="1" x14ac:dyDescent="0.2">
      <c r="B40" s="6"/>
      <c r="C40" s="6"/>
      <c r="D40" s="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2.75" customHeight="1" x14ac:dyDescent="0.2">
      <c r="A41" s="37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6"/>
    </row>
    <row r="42" spans="1:17" ht="12.75" customHeight="1" x14ac:dyDescent="0.2">
      <c r="A42" s="37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6"/>
    </row>
    <row r="43" spans="1:17" ht="12.75" customHeight="1" x14ac:dyDescent="0.2">
      <c r="A43" s="37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6"/>
    </row>
    <row r="44" spans="1:17" ht="12.75" customHeight="1" x14ac:dyDescent="0.2">
      <c r="A44" s="38"/>
      <c r="B44" s="6"/>
      <c r="C44" s="6"/>
      <c r="D44" s="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2.75" customHeight="1" x14ac:dyDescent="0.2">
      <c r="A45" s="38"/>
      <c r="B45" s="6"/>
      <c r="C45" s="6"/>
      <c r="D45" s="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2.75" customHeight="1" x14ac:dyDescent="0.2">
      <c r="A46" s="38"/>
      <c r="B46" s="6"/>
      <c r="C46" s="6"/>
      <c r="D46" s="1"/>
      <c r="E46" s="6"/>
      <c r="F46" s="6"/>
      <c r="G46" s="6"/>
      <c r="H46" s="6"/>
      <c r="I46" s="6"/>
      <c r="J46" s="6"/>
      <c r="K46" s="6"/>
      <c r="L46" s="6"/>
    </row>
    <row r="47" spans="1:17" ht="12.75" customHeight="1" x14ac:dyDescent="0.2">
      <c r="A47" s="38"/>
      <c r="B47" s="6"/>
      <c r="C47" s="6"/>
      <c r="D47" s="1"/>
      <c r="E47" s="6"/>
      <c r="F47" s="6"/>
      <c r="G47" s="6"/>
      <c r="H47" s="6"/>
      <c r="I47" s="6"/>
      <c r="J47" s="6"/>
      <c r="K47" s="6"/>
      <c r="L47" s="6"/>
    </row>
    <row r="48" spans="1:17" ht="12.75" customHeight="1" x14ac:dyDescent="0.2">
      <c r="A48" s="38"/>
      <c r="B48" s="6"/>
      <c r="C48" s="6"/>
      <c r="D48" s="1"/>
      <c r="E48" s="6"/>
      <c r="F48" s="6"/>
      <c r="G48" s="6"/>
      <c r="H48" s="6"/>
      <c r="I48" s="6"/>
      <c r="J48" s="6"/>
      <c r="K48" s="6"/>
      <c r="L48" s="6"/>
    </row>
    <row r="49" spans="1:12" ht="12.75" customHeight="1" x14ac:dyDescent="0.2">
      <c r="A49" s="38"/>
      <c r="B49" s="6"/>
      <c r="C49" s="6"/>
      <c r="D49" s="1"/>
      <c r="E49" s="6"/>
      <c r="F49" s="6"/>
      <c r="G49" s="6"/>
      <c r="H49" s="6"/>
      <c r="I49" s="6"/>
      <c r="J49" s="6"/>
      <c r="K49" s="6"/>
      <c r="L49" s="6"/>
    </row>
    <row r="50" spans="1:12" ht="12.75" customHeight="1" x14ac:dyDescent="0.2">
      <c r="A50" s="38"/>
      <c r="B50" s="6"/>
      <c r="C50" s="6"/>
      <c r="D50" s="1"/>
      <c r="E50" s="6"/>
      <c r="F50" s="6"/>
      <c r="G50" s="6"/>
      <c r="H50" s="6"/>
      <c r="I50" s="6"/>
      <c r="J50" s="6"/>
      <c r="K50" s="6"/>
      <c r="L50" s="6"/>
    </row>
    <row r="51" spans="1:12" ht="12.75" customHeight="1" x14ac:dyDescent="0.2">
      <c r="A51" s="38"/>
      <c r="B51" s="6"/>
      <c r="C51" s="6"/>
      <c r="D51" s="1"/>
      <c r="E51" s="6"/>
      <c r="F51" s="6"/>
      <c r="G51" s="6"/>
      <c r="H51" s="6"/>
      <c r="I51" s="6"/>
      <c r="J51" s="6"/>
      <c r="K51" s="6"/>
      <c r="L51" s="6"/>
    </row>
    <row r="52" spans="1:12" ht="12.75" customHeight="1" x14ac:dyDescent="0.2">
      <c r="A52" s="38"/>
      <c r="B52" s="6"/>
      <c r="C52" s="6"/>
      <c r="D52" s="1"/>
      <c r="E52" s="6"/>
      <c r="F52" s="6"/>
      <c r="G52" s="6"/>
      <c r="H52" s="6"/>
      <c r="I52" s="6"/>
      <c r="J52" s="6"/>
      <c r="K52" s="6"/>
      <c r="L52" s="6"/>
    </row>
    <row r="53" spans="1:12" ht="12.75" customHeight="1" x14ac:dyDescent="0.2">
      <c r="A53" s="38"/>
      <c r="B53" s="6"/>
      <c r="C53" s="6"/>
      <c r="D53" s="1"/>
      <c r="E53" s="6"/>
      <c r="F53" s="6"/>
      <c r="G53" s="6"/>
      <c r="H53" s="6"/>
      <c r="I53" s="6"/>
      <c r="J53" s="6"/>
      <c r="K53" s="6"/>
      <c r="L53" s="6"/>
    </row>
    <row r="54" spans="1:12" ht="12.75" customHeight="1" x14ac:dyDescent="0.2">
      <c r="B54" s="6"/>
      <c r="C54" s="6"/>
      <c r="D54" s="1"/>
      <c r="E54" s="6"/>
      <c r="F54" s="6"/>
      <c r="G54" s="6"/>
      <c r="H54" s="6"/>
      <c r="I54" s="6"/>
      <c r="J54" s="6"/>
      <c r="K54" s="6"/>
      <c r="L54" s="6"/>
    </row>
    <row r="55" spans="1:12" ht="12.75" customHeight="1" x14ac:dyDescent="0.2">
      <c r="B55" s="6"/>
      <c r="C55" s="6"/>
      <c r="D55" s="1"/>
      <c r="E55" s="6"/>
      <c r="F55" s="6"/>
      <c r="G55" s="6"/>
      <c r="H55" s="6"/>
      <c r="I55" s="6"/>
      <c r="J55" s="6"/>
      <c r="K55" s="6"/>
      <c r="L55" s="6"/>
    </row>
    <row r="56" spans="1:12" ht="12.75" customHeight="1" x14ac:dyDescent="0.2">
      <c r="B56" s="6"/>
      <c r="C56" s="6"/>
      <c r="D56" s="1"/>
      <c r="E56" s="6"/>
      <c r="F56" s="6"/>
      <c r="G56" s="6"/>
      <c r="H56" s="6"/>
      <c r="I56" s="6"/>
      <c r="J56" s="6"/>
      <c r="K56" s="6"/>
      <c r="L56" s="6"/>
    </row>
    <row r="57" spans="1:12" ht="12.75" customHeight="1" x14ac:dyDescent="0.2">
      <c r="B57" s="6"/>
      <c r="C57" s="6"/>
      <c r="D57" s="1"/>
      <c r="E57" s="6"/>
      <c r="F57" s="6"/>
      <c r="G57" s="6"/>
      <c r="H57" s="6"/>
      <c r="I57" s="6"/>
      <c r="J57" s="6"/>
      <c r="K57" s="6"/>
      <c r="L57" s="6"/>
    </row>
    <row r="58" spans="1:12" ht="12.75" customHeight="1" x14ac:dyDescent="0.2">
      <c r="B58" s="6"/>
      <c r="C58" s="6"/>
      <c r="D58" s="1"/>
      <c r="E58" s="6"/>
      <c r="F58" s="6"/>
      <c r="G58" s="6"/>
      <c r="H58" s="6"/>
      <c r="I58" s="6"/>
      <c r="J58" s="6"/>
      <c r="K58" s="6"/>
      <c r="L58" s="6"/>
    </row>
    <row r="59" spans="1:12" ht="12.75" customHeight="1" x14ac:dyDescent="0.2">
      <c r="B59" s="6"/>
      <c r="C59" s="6"/>
      <c r="D59" s="1"/>
      <c r="E59" s="6"/>
      <c r="F59" s="6"/>
      <c r="G59" s="6"/>
      <c r="H59" s="6"/>
      <c r="I59" s="6"/>
      <c r="J59" s="6"/>
      <c r="K59" s="6"/>
      <c r="L59" s="6"/>
    </row>
    <row r="60" spans="1:12" ht="12.75" customHeight="1" x14ac:dyDescent="0.2">
      <c r="B60" s="6"/>
      <c r="C60" s="6"/>
      <c r="D60" s="1"/>
      <c r="E60" s="6"/>
      <c r="F60" s="6"/>
      <c r="G60" s="6"/>
      <c r="H60" s="6"/>
      <c r="I60" s="6"/>
      <c r="J60" s="6"/>
      <c r="K60" s="6"/>
      <c r="L60" s="6"/>
    </row>
    <row r="61" spans="1:12" ht="12.75" customHeight="1" x14ac:dyDescent="0.2">
      <c r="B61" s="6"/>
      <c r="C61" s="6"/>
      <c r="D61" s="1"/>
      <c r="E61" s="6"/>
      <c r="F61" s="6"/>
      <c r="G61" s="6"/>
      <c r="H61" s="6"/>
      <c r="I61" s="6"/>
      <c r="J61" s="6"/>
      <c r="K61" s="6"/>
      <c r="L61" s="6"/>
    </row>
    <row r="62" spans="1:12" ht="12.75" customHeight="1" x14ac:dyDescent="0.2">
      <c r="B62" s="6"/>
      <c r="C62" s="6"/>
      <c r="D62" s="1"/>
      <c r="E62" s="6"/>
      <c r="F62" s="6"/>
      <c r="G62" s="6"/>
      <c r="H62" s="6"/>
      <c r="I62" s="6"/>
      <c r="J62" s="6"/>
      <c r="K62" s="6"/>
      <c r="L62" s="6"/>
    </row>
    <row r="63" spans="1:12" ht="12.75" customHeight="1" x14ac:dyDescent="0.2">
      <c r="B63" s="6"/>
      <c r="C63" s="6"/>
      <c r="D63" s="1"/>
      <c r="E63" s="6"/>
      <c r="F63" s="6"/>
      <c r="G63" s="6"/>
      <c r="H63" s="6"/>
      <c r="I63" s="6"/>
      <c r="J63" s="6"/>
      <c r="K63" s="6"/>
      <c r="L63" s="6"/>
    </row>
    <row r="64" spans="1:12" ht="12.75" customHeight="1" x14ac:dyDescent="0.2">
      <c r="B64" s="6"/>
      <c r="C64" s="6"/>
      <c r="D64" s="1"/>
      <c r="E64" s="6"/>
      <c r="F64" s="6"/>
      <c r="G64" s="6"/>
      <c r="H64" s="6"/>
      <c r="I64" s="6"/>
      <c r="J64" s="6"/>
      <c r="K64" s="6"/>
      <c r="L64" s="6"/>
    </row>
    <row r="65" spans="2:12" ht="12.75" customHeight="1" x14ac:dyDescent="0.2">
      <c r="B65" s="6"/>
      <c r="C65" s="6"/>
      <c r="D65" s="1"/>
      <c r="E65" s="6"/>
      <c r="F65" s="6"/>
      <c r="G65" s="6"/>
      <c r="H65" s="6"/>
      <c r="I65" s="6"/>
      <c r="J65" s="6"/>
      <c r="K65" s="6"/>
      <c r="L65" s="6"/>
    </row>
    <row r="66" spans="2:12" ht="12.75" customHeight="1" x14ac:dyDescent="0.2">
      <c r="B66" s="6"/>
      <c r="C66" s="6"/>
      <c r="D66" s="1"/>
      <c r="E66" s="6"/>
      <c r="F66" s="6"/>
      <c r="G66" s="6"/>
      <c r="H66" s="6"/>
      <c r="I66" s="6"/>
      <c r="J66" s="6"/>
      <c r="K66" s="6"/>
      <c r="L66" s="6"/>
    </row>
    <row r="67" spans="2:12" ht="12.75" customHeight="1" x14ac:dyDescent="0.2">
      <c r="B67" s="6"/>
      <c r="C67" s="6"/>
      <c r="D67" s="1"/>
      <c r="E67" s="6"/>
      <c r="F67" s="6"/>
      <c r="G67" s="6"/>
      <c r="H67" s="6"/>
      <c r="I67" s="6"/>
      <c r="J67" s="6"/>
      <c r="K67" s="6"/>
      <c r="L67" s="6"/>
    </row>
    <row r="68" spans="2:12" ht="12.75" customHeight="1" x14ac:dyDescent="0.2">
      <c r="B68" s="6"/>
      <c r="C68" s="6"/>
      <c r="D68" s="1"/>
      <c r="E68" s="6"/>
      <c r="F68" s="6"/>
      <c r="G68" s="6"/>
      <c r="H68" s="6"/>
      <c r="I68" s="6"/>
      <c r="J68" s="6"/>
      <c r="K68" s="6"/>
      <c r="L68" s="6"/>
    </row>
    <row r="69" spans="2:12" ht="12.75" customHeight="1" x14ac:dyDescent="0.2">
      <c r="B69" s="6"/>
      <c r="C69" s="6"/>
      <c r="D69" s="1"/>
      <c r="E69" s="6"/>
      <c r="F69" s="6"/>
      <c r="G69" s="6"/>
      <c r="H69" s="6"/>
      <c r="I69" s="6"/>
      <c r="J69" s="6"/>
      <c r="K69" s="6"/>
      <c r="L69" s="6"/>
    </row>
    <row r="70" spans="2:12" ht="12.75" customHeight="1" x14ac:dyDescent="0.2">
      <c r="B70" s="6"/>
      <c r="C70" s="6"/>
      <c r="D70" s="1"/>
      <c r="E70" s="6"/>
      <c r="F70" s="6"/>
      <c r="G70" s="6"/>
      <c r="H70" s="6"/>
      <c r="I70" s="6"/>
      <c r="J70" s="6"/>
      <c r="K70" s="6"/>
      <c r="L70" s="6"/>
    </row>
    <row r="71" spans="2:12" ht="12.75" customHeight="1" x14ac:dyDescent="0.2">
      <c r="B71" s="6"/>
      <c r="C71" s="6"/>
      <c r="D71" s="1"/>
      <c r="E71" s="6"/>
      <c r="F71" s="6"/>
      <c r="G71" s="6"/>
      <c r="H71" s="6"/>
      <c r="I71" s="6"/>
      <c r="J71" s="6"/>
      <c r="K71" s="6"/>
      <c r="L71" s="6"/>
    </row>
    <row r="72" spans="2:12" ht="12.75" customHeight="1" x14ac:dyDescent="0.2">
      <c r="B72" s="6"/>
      <c r="C72" s="6"/>
      <c r="D72" s="1"/>
      <c r="E72" s="6"/>
      <c r="F72" s="6"/>
      <c r="G72" s="6"/>
      <c r="H72" s="6"/>
      <c r="I72" s="6"/>
      <c r="J72" s="6"/>
      <c r="K72" s="6"/>
      <c r="L72" s="6"/>
    </row>
    <row r="73" spans="2:12" ht="12.75" customHeight="1" x14ac:dyDescent="0.2">
      <c r="B73" s="6"/>
      <c r="C73" s="6"/>
      <c r="D73" s="1"/>
      <c r="E73" s="6"/>
      <c r="F73" s="6"/>
      <c r="G73" s="6"/>
      <c r="H73" s="6"/>
      <c r="I73" s="6"/>
      <c r="J73" s="6"/>
      <c r="K73" s="6"/>
      <c r="L73" s="6"/>
    </row>
    <row r="74" spans="2:12" ht="12.75" customHeight="1" x14ac:dyDescent="0.2">
      <c r="B74" s="6"/>
      <c r="C74" s="6"/>
      <c r="D74" s="1"/>
      <c r="E74" s="6"/>
      <c r="F74" s="6"/>
      <c r="G74" s="6"/>
      <c r="H74" s="6"/>
      <c r="I74" s="6"/>
      <c r="J74" s="6"/>
      <c r="K74" s="6"/>
      <c r="L74" s="6"/>
    </row>
    <row r="75" spans="2:12" ht="12.75" customHeight="1" x14ac:dyDescent="0.2">
      <c r="B75" s="6"/>
      <c r="C75" s="6"/>
      <c r="D75" s="1"/>
      <c r="E75" s="6"/>
      <c r="F75" s="6"/>
      <c r="G75" s="6"/>
      <c r="H75" s="6"/>
      <c r="I75" s="6"/>
      <c r="J75" s="6"/>
      <c r="K75" s="6"/>
      <c r="L75" s="6"/>
    </row>
    <row r="76" spans="2:12" ht="12.75" customHeight="1" x14ac:dyDescent="0.2">
      <c r="B76" s="6"/>
      <c r="C76" s="6"/>
      <c r="D76" s="1"/>
      <c r="E76" s="6"/>
      <c r="F76" s="6"/>
      <c r="G76" s="6"/>
      <c r="H76" s="6"/>
      <c r="I76" s="6"/>
      <c r="J76" s="6"/>
      <c r="K76" s="6"/>
      <c r="L76" s="6"/>
    </row>
    <row r="77" spans="2:12" ht="12.75" customHeight="1" x14ac:dyDescent="0.2">
      <c r="B77" s="6"/>
      <c r="C77" s="6"/>
      <c r="D77" s="1"/>
      <c r="E77" s="6"/>
      <c r="F77" s="6"/>
      <c r="G77" s="6"/>
      <c r="H77" s="6"/>
      <c r="I77" s="6"/>
      <c r="J77" s="6"/>
      <c r="K77" s="6"/>
      <c r="L77" s="6"/>
    </row>
    <row r="78" spans="2:12" ht="12.75" customHeight="1" x14ac:dyDescent="0.2">
      <c r="B78" s="6"/>
      <c r="C78" s="6"/>
      <c r="D78" s="1"/>
      <c r="E78" s="6"/>
      <c r="F78" s="6"/>
      <c r="G78" s="6"/>
      <c r="H78" s="6"/>
      <c r="I78" s="6"/>
      <c r="J78" s="6"/>
      <c r="K78" s="6"/>
      <c r="L78" s="6"/>
    </row>
    <row r="79" spans="2:12" ht="12.75" customHeight="1" x14ac:dyDescent="0.2">
      <c r="B79" s="6"/>
      <c r="C79" s="6"/>
      <c r="D79" s="1"/>
      <c r="E79" s="6"/>
      <c r="F79" s="6"/>
      <c r="G79" s="6"/>
      <c r="H79" s="6"/>
      <c r="I79" s="6"/>
      <c r="J79" s="6"/>
      <c r="K79" s="6"/>
      <c r="L79" s="6"/>
    </row>
    <row r="80" spans="2:12" ht="12.75" customHeight="1" x14ac:dyDescent="0.2"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</row>
    <row r="81" spans="2:12" ht="12.75" customHeight="1" x14ac:dyDescent="0.2"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</row>
    <row r="82" spans="2:12" ht="12.75" customHeight="1" x14ac:dyDescent="0.2">
      <c r="B82" s="6"/>
      <c r="C82" s="6"/>
      <c r="D82" s="1"/>
      <c r="E82" s="6"/>
      <c r="F82" s="6"/>
      <c r="G82" s="6"/>
      <c r="H82" s="6"/>
      <c r="I82" s="6"/>
      <c r="J82" s="6"/>
      <c r="K82" s="6"/>
      <c r="L82" s="6"/>
    </row>
    <row r="83" spans="2:12" ht="12.75" customHeight="1" x14ac:dyDescent="0.2">
      <c r="B83" s="6"/>
      <c r="C83" s="6"/>
      <c r="D83" s="1"/>
      <c r="E83" s="6"/>
      <c r="F83" s="6"/>
      <c r="G83" s="6"/>
      <c r="H83" s="6"/>
      <c r="I83" s="6"/>
      <c r="J83" s="6"/>
      <c r="K83" s="6"/>
      <c r="L83" s="6"/>
    </row>
    <row r="84" spans="2:12" ht="12.75" customHeight="1" x14ac:dyDescent="0.2">
      <c r="B84" s="6"/>
      <c r="C84" s="6"/>
      <c r="D84" s="1"/>
      <c r="E84" s="6"/>
      <c r="F84" s="6"/>
      <c r="G84" s="6"/>
      <c r="H84" s="6"/>
      <c r="I84" s="6"/>
      <c r="J84" s="6"/>
      <c r="K84" s="6"/>
      <c r="L84" s="6"/>
    </row>
    <row r="85" spans="2:12" ht="12" customHeight="1" x14ac:dyDescent="0.2">
      <c r="B85" s="6"/>
      <c r="C85" s="6"/>
      <c r="D85" s="1"/>
      <c r="E85" s="6"/>
      <c r="F85" s="6"/>
      <c r="G85" s="6"/>
      <c r="H85" s="6"/>
      <c r="I85" s="6"/>
      <c r="J85" s="6"/>
      <c r="K85" s="6"/>
      <c r="L85" s="6"/>
    </row>
    <row r="86" spans="2:12" ht="12" customHeight="1" x14ac:dyDescent="0.2">
      <c r="B86" s="6"/>
      <c r="C86" s="6"/>
      <c r="D86" s="1"/>
      <c r="E86" s="6"/>
      <c r="F86" s="6"/>
      <c r="G86" s="6"/>
      <c r="H86" s="6"/>
      <c r="I86" s="6"/>
      <c r="J86" s="6"/>
      <c r="K86" s="6"/>
      <c r="L86" s="6"/>
    </row>
    <row r="87" spans="2:12" ht="12" customHeight="1" x14ac:dyDescent="0.2">
      <c r="B87" s="6"/>
      <c r="C87" s="6"/>
      <c r="D87" s="1"/>
      <c r="E87" s="6"/>
      <c r="F87" s="6"/>
      <c r="G87" s="6"/>
      <c r="H87" s="6"/>
      <c r="I87" s="6"/>
      <c r="J87" s="6"/>
      <c r="K87" s="6"/>
      <c r="L87" s="6"/>
    </row>
    <row r="88" spans="2:12" ht="12" customHeight="1" x14ac:dyDescent="0.2">
      <c r="B88" s="6"/>
      <c r="C88" s="6"/>
      <c r="D88" s="1"/>
      <c r="E88" s="6"/>
      <c r="F88" s="6"/>
      <c r="G88" s="6"/>
      <c r="H88" s="6"/>
      <c r="I88" s="6"/>
      <c r="J88" s="6"/>
      <c r="K88" s="6"/>
      <c r="L88" s="6"/>
    </row>
    <row r="89" spans="2:12" ht="12" customHeight="1" x14ac:dyDescent="0.2">
      <c r="B89" s="6"/>
      <c r="C89" s="6"/>
      <c r="D89" s="1"/>
      <c r="E89" s="6"/>
      <c r="F89" s="6"/>
      <c r="G89" s="6"/>
      <c r="H89" s="6"/>
      <c r="I89" s="6"/>
      <c r="J89" s="6"/>
      <c r="K89" s="6"/>
      <c r="L89" s="6"/>
    </row>
    <row r="90" spans="2:12" ht="12" customHeight="1" x14ac:dyDescent="0.2">
      <c r="B90" s="6"/>
      <c r="C90" s="6"/>
      <c r="D90" s="1"/>
      <c r="E90" s="6"/>
      <c r="F90" s="6"/>
      <c r="G90" s="6"/>
      <c r="H90" s="6"/>
      <c r="I90" s="6"/>
      <c r="J90" s="6"/>
      <c r="K90" s="6"/>
      <c r="L90" s="6"/>
    </row>
    <row r="91" spans="2:12" ht="12" customHeight="1" x14ac:dyDescent="0.2">
      <c r="B91" s="6"/>
      <c r="C91" s="6"/>
      <c r="D91" s="1"/>
      <c r="E91" s="6"/>
      <c r="F91" s="6"/>
      <c r="G91" s="6"/>
      <c r="H91" s="6"/>
      <c r="I91" s="6"/>
      <c r="J91" s="6"/>
      <c r="K91" s="6"/>
      <c r="L91" s="6"/>
    </row>
    <row r="92" spans="2:12" ht="12" customHeight="1" x14ac:dyDescent="0.2">
      <c r="B92" s="6"/>
      <c r="C92" s="6"/>
      <c r="D92" s="1"/>
      <c r="E92" s="6"/>
      <c r="F92" s="6"/>
      <c r="G92" s="6"/>
      <c r="H92" s="6"/>
      <c r="I92" s="6"/>
      <c r="J92" s="6"/>
      <c r="K92" s="6"/>
      <c r="L92" s="6"/>
    </row>
    <row r="93" spans="2:12" ht="12" customHeight="1" x14ac:dyDescent="0.2">
      <c r="B93" s="6"/>
      <c r="C93" s="6"/>
      <c r="D93" s="1"/>
      <c r="E93" s="6"/>
      <c r="F93" s="6"/>
      <c r="G93" s="6"/>
      <c r="H93" s="6"/>
      <c r="I93" s="6"/>
      <c r="J93" s="6"/>
      <c r="K93" s="6"/>
      <c r="L93" s="6"/>
    </row>
    <row r="94" spans="2:12" ht="12" customHeight="1" x14ac:dyDescent="0.2">
      <c r="B94" s="6"/>
      <c r="C94" s="6"/>
      <c r="D94" s="1"/>
      <c r="E94" s="6"/>
      <c r="F94" s="6"/>
      <c r="G94" s="6"/>
      <c r="H94" s="6"/>
      <c r="I94" s="6"/>
      <c r="J94" s="6"/>
      <c r="K94" s="6"/>
      <c r="L94" s="6"/>
    </row>
    <row r="95" spans="2:12" ht="12" customHeight="1" x14ac:dyDescent="0.2">
      <c r="B95" s="6"/>
      <c r="C95" s="6"/>
      <c r="D95" s="1"/>
      <c r="E95" s="6"/>
      <c r="F95" s="6"/>
      <c r="G95" s="6"/>
      <c r="H95" s="6"/>
      <c r="I95" s="6"/>
      <c r="J95" s="6"/>
      <c r="K95" s="6"/>
      <c r="L95" s="6"/>
    </row>
    <row r="96" spans="2:12" ht="12" customHeight="1" x14ac:dyDescent="0.2">
      <c r="B96" s="6"/>
      <c r="C96" s="6"/>
      <c r="D96" s="1"/>
      <c r="E96" s="6"/>
      <c r="F96" s="6"/>
      <c r="G96" s="6"/>
      <c r="H96" s="6"/>
      <c r="I96" s="6"/>
      <c r="J96" s="6"/>
      <c r="K96" s="6"/>
      <c r="L96" s="6"/>
    </row>
    <row r="97" spans="2:12" ht="12" customHeight="1" x14ac:dyDescent="0.2">
      <c r="B97" s="6"/>
      <c r="C97" s="6"/>
      <c r="D97" s="1"/>
      <c r="E97" s="6"/>
      <c r="F97" s="6"/>
      <c r="G97" s="6"/>
      <c r="H97" s="6"/>
      <c r="I97" s="6"/>
      <c r="J97" s="6"/>
      <c r="K97" s="6"/>
      <c r="L97" s="6"/>
    </row>
    <row r="98" spans="2:12" ht="12" customHeight="1" x14ac:dyDescent="0.2">
      <c r="B98" s="6"/>
      <c r="C98" s="6"/>
      <c r="D98" s="1"/>
      <c r="E98" s="6"/>
      <c r="F98" s="6"/>
      <c r="G98" s="6"/>
      <c r="H98" s="6"/>
      <c r="I98" s="6"/>
      <c r="J98" s="6"/>
      <c r="K98" s="6"/>
      <c r="L98" s="6"/>
    </row>
    <row r="99" spans="2:12" ht="12" customHeight="1" x14ac:dyDescent="0.2">
      <c r="B99" s="6"/>
      <c r="C99" s="6"/>
      <c r="D99" s="1"/>
      <c r="E99" s="6"/>
      <c r="F99" s="6"/>
      <c r="G99" s="6"/>
      <c r="H99" s="6"/>
      <c r="I99" s="6"/>
      <c r="J99" s="6"/>
      <c r="K99" s="6"/>
      <c r="L99" s="6"/>
    </row>
    <row r="100" spans="2:12" ht="12" customHeight="1" x14ac:dyDescent="0.2">
      <c r="B100" s="6"/>
      <c r="C100" s="6"/>
      <c r="D100" s="1"/>
      <c r="E100" s="6"/>
      <c r="F100" s="6"/>
      <c r="G100" s="6"/>
      <c r="H100" s="6"/>
      <c r="I100" s="6"/>
      <c r="J100" s="6"/>
      <c r="K100" s="6"/>
      <c r="L100" s="6"/>
    </row>
    <row r="101" spans="2:12" ht="12" customHeight="1" x14ac:dyDescent="0.2">
      <c r="B101" s="6"/>
      <c r="C101" s="6"/>
      <c r="D101" s="1"/>
      <c r="E101" s="6"/>
      <c r="F101" s="6"/>
      <c r="G101" s="6"/>
      <c r="H101" s="6"/>
      <c r="I101" s="6"/>
      <c r="J101" s="6"/>
      <c r="K101" s="6"/>
      <c r="L101" s="6"/>
    </row>
    <row r="102" spans="2:12" ht="12" customHeight="1" x14ac:dyDescent="0.2">
      <c r="B102" s="6"/>
      <c r="C102" s="6"/>
      <c r="D102" s="1"/>
      <c r="E102" s="6"/>
      <c r="F102" s="6"/>
      <c r="G102" s="6"/>
      <c r="H102" s="6"/>
      <c r="I102" s="6"/>
      <c r="J102" s="6"/>
      <c r="K102" s="6"/>
      <c r="L102" s="6"/>
    </row>
    <row r="103" spans="2:12" ht="12" customHeight="1" x14ac:dyDescent="0.2">
      <c r="B103" s="6"/>
      <c r="C103" s="6"/>
      <c r="D103" s="1"/>
      <c r="E103" s="6"/>
      <c r="F103" s="6"/>
      <c r="G103" s="6"/>
      <c r="H103" s="6"/>
      <c r="I103" s="6"/>
      <c r="J103" s="6"/>
      <c r="K103" s="6"/>
      <c r="L103" s="6"/>
    </row>
    <row r="104" spans="2:12" ht="12" customHeight="1" x14ac:dyDescent="0.2">
      <c r="B104" s="6"/>
      <c r="C104" s="6"/>
      <c r="D104" s="1"/>
      <c r="E104" s="6"/>
      <c r="F104" s="6"/>
      <c r="G104" s="6"/>
      <c r="H104" s="6"/>
      <c r="I104" s="6"/>
      <c r="J104" s="6"/>
      <c r="K104" s="6"/>
      <c r="L104" s="6"/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.7109375" style="52" customWidth="1"/>
    <col min="2" max="3" width="5.42578125" style="27" customWidth="1"/>
    <col min="4" max="4" width="5.42578125" style="11" customWidth="1"/>
    <col min="5" max="9" width="5.42578125" style="27" customWidth="1"/>
    <col min="10" max="10" width="7.140625" style="27" bestFit="1" customWidth="1"/>
    <col min="11" max="16" width="5.42578125" style="27" customWidth="1"/>
    <col min="17" max="16384" width="9.140625" style="27"/>
  </cols>
  <sheetData>
    <row r="1" spans="1:17" ht="12" customHeight="1" x14ac:dyDescent="0.2">
      <c r="A1" s="62">
        <v>44497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26"/>
      <c r="O1" s="26"/>
      <c r="P1" s="26"/>
      <c r="Q1" s="26"/>
    </row>
    <row r="2" spans="1:17" s="186" customFormat="1" ht="13.5" customHeight="1" x14ac:dyDescent="0.2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85"/>
    </row>
    <row r="3" spans="1:17" s="186" customFormat="1" ht="13.5" customHeight="1" x14ac:dyDescent="0.2">
      <c r="A3" s="54" t="s">
        <v>119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87"/>
    </row>
    <row r="4" spans="1:17" s="186" customFormat="1" ht="13.5" customHeight="1" x14ac:dyDescent="0.2">
      <c r="A4" s="55" t="s">
        <v>150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185"/>
    </row>
    <row r="5" spans="1:17" ht="12.75" customHeight="1" x14ac:dyDescent="0.2">
      <c r="A5" s="64"/>
      <c r="B5" s="64"/>
      <c r="C5" s="64"/>
      <c r="D5" s="65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26"/>
    </row>
    <row r="6" spans="1:17" s="67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66"/>
    </row>
    <row r="7" spans="1:17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6"/>
      <c r="O7" s="16"/>
      <c r="P7" s="16"/>
      <c r="Q7" s="66"/>
    </row>
    <row r="8" spans="1:17" ht="12.75" customHeight="1" x14ac:dyDescent="0.2">
      <c r="A8" s="23" t="s">
        <v>100</v>
      </c>
      <c r="B8" s="22">
        <f>data!E703</f>
        <v>642.992710695818</v>
      </c>
      <c r="C8" s="22">
        <f>data!F703</f>
        <v>668.34149712532997</v>
      </c>
      <c r="D8" s="22">
        <f>data!G703</f>
        <v>697.679859594763</v>
      </c>
      <c r="E8" s="22">
        <f>data!H703</f>
        <v>703.39611846919399</v>
      </c>
      <c r="F8" s="22">
        <f>data!I703</f>
        <v>704.06598396685001</v>
      </c>
      <c r="G8" s="22">
        <f>data!J703</f>
        <v>701.33650627307895</v>
      </c>
      <c r="H8" s="22">
        <f>data!K703</f>
        <v>696.81080958951497</v>
      </c>
      <c r="I8" s="22">
        <f>data!L703</f>
        <v>689.49228944220295</v>
      </c>
      <c r="J8" s="22">
        <f>data!O703</f>
        <v>621.57627780396103</v>
      </c>
      <c r="K8" s="22">
        <f>data!P703</f>
        <v>678.10254647127624</v>
      </c>
      <c r="L8" s="22">
        <f>data!Q703</f>
        <v>697.92639731791166</v>
      </c>
      <c r="M8" s="22">
        <f>data!R703</f>
        <v>682.71696289923955</v>
      </c>
      <c r="N8" s="22">
        <f>data!S703</f>
        <v>683.3716511932098</v>
      </c>
      <c r="O8" s="22">
        <f>data!T703</f>
        <v>693.50190003035755</v>
      </c>
      <c r="P8" s="22">
        <f>data!U703</f>
        <v>700.7755434303931</v>
      </c>
      <c r="Q8" s="26"/>
    </row>
    <row r="9" spans="1:17" ht="12.75" customHeight="1" x14ac:dyDescent="0.2">
      <c r="A9" s="20" t="s">
        <v>39</v>
      </c>
      <c r="B9" s="21">
        <f>data!E704</f>
        <v>3.2001156385980334</v>
      </c>
      <c r="C9" s="21">
        <f>data!F704</f>
        <v>3.9423131876690443</v>
      </c>
      <c r="D9" s="21">
        <f>data!G704</f>
        <v>4.3897262994476938</v>
      </c>
      <c r="E9" s="21">
        <f>data!H704</f>
        <v>0.81932404896296607</v>
      </c>
      <c r="F9" s="21">
        <f>data!I704</f>
        <v>9.5233038691455718E-2</v>
      </c>
      <c r="G9" s="21">
        <f>data!J704</f>
        <v>-0.3876735641157758</v>
      </c>
      <c r="H9" s="21">
        <f>data!K704</f>
        <v>-0.6452960373635297</v>
      </c>
      <c r="I9" s="21">
        <f>data!L704</f>
        <v>-1.0502879758170325</v>
      </c>
      <c r="J9" s="21">
        <f>data!O704</f>
        <v>-7.6800825767158187</v>
      </c>
      <c r="K9" s="21">
        <f>data!P704</f>
        <v>9.0940196216984681</v>
      </c>
      <c r="L9" s="21">
        <f>data!Q704</f>
        <v>2.9234296419907491</v>
      </c>
      <c r="M9" s="21">
        <f>data!R704</f>
        <v>-2.1792318612852357</v>
      </c>
      <c r="N9" s="21">
        <f>data!S704</f>
        <v>9.5894540424201757E-2</v>
      </c>
      <c r="O9" s="21">
        <f>data!T704</f>
        <v>1.4823923145567575</v>
      </c>
      <c r="P9" s="21">
        <f>data!U704</f>
        <v>1.0488281862987225</v>
      </c>
      <c r="Q9" s="26"/>
    </row>
    <row r="10" spans="1:17" ht="12.75" customHeight="1" x14ac:dyDescent="0.2">
      <c r="A10" s="20" t="s">
        <v>41</v>
      </c>
      <c r="B10" s="22">
        <f>data!E705</f>
        <v>63.05</v>
      </c>
      <c r="C10" s="22">
        <f>data!F705</f>
        <v>63.404688940180797</v>
      </c>
      <c r="D10" s="22">
        <f>data!G705</f>
        <v>63.646795716078699</v>
      </c>
      <c r="E10" s="22">
        <f>data!H705</f>
        <v>63.775754800515699</v>
      </c>
      <c r="F10" s="22">
        <f>data!I705</f>
        <v>63.635839402929001</v>
      </c>
      <c r="G10" s="22">
        <f>data!J705</f>
        <v>63.509366134225303</v>
      </c>
      <c r="H10" s="22">
        <f>data!K705</f>
        <v>63.403005136819203</v>
      </c>
      <c r="I10" s="22">
        <f>data!L705</f>
        <v>63.286140208663099</v>
      </c>
      <c r="J10" s="22">
        <f>data!O705</f>
        <v>62.745814681398954</v>
      </c>
      <c r="K10" s="22">
        <f>data!P705</f>
        <v>63.469309864193804</v>
      </c>
      <c r="L10" s="22">
        <f>data!Q705</f>
        <v>63.458587720659153</v>
      </c>
      <c r="M10" s="22">
        <f>data!R705</f>
        <v>63.148433813530843</v>
      </c>
      <c r="N10" s="22">
        <f>data!S705</f>
        <v>62.882465215423849</v>
      </c>
      <c r="O10" s="22">
        <f>data!T705</f>
        <v>62.667451228901697</v>
      </c>
      <c r="P10" s="22">
        <f>data!U705</f>
        <v>62.530570749214633</v>
      </c>
      <c r="Q10" s="26"/>
    </row>
    <row r="11" spans="1:17" ht="12.75" customHeight="1" x14ac:dyDescent="0.2">
      <c r="A11" s="20" t="s">
        <v>101</v>
      </c>
      <c r="B11" s="22">
        <f>data!E706</f>
        <v>40.442710695817802</v>
      </c>
      <c r="C11" s="22">
        <f>data!F706</f>
        <v>41.524775458726999</v>
      </c>
      <c r="D11" s="22">
        <f>data!G706</f>
        <v>43.033274694647197</v>
      </c>
      <c r="E11" s="22">
        <f>data!H706</f>
        <v>43.995334056418002</v>
      </c>
      <c r="F11" s="22">
        <f>data!I706</f>
        <v>44.293840759548402</v>
      </c>
      <c r="G11" s="22">
        <f>data!J706</f>
        <v>43.9889308126385</v>
      </c>
      <c r="H11" s="22">
        <f>data!K706</f>
        <v>43.614960359287501</v>
      </c>
      <c r="I11" s="22">
        <f>data!L706</f>
        <v>43.113073439583196</v>
      </c>
      <c r="J11" s="22">
        <f>data!O706</f>
        <v>41.820463122561897</v>
      </c>
      <c r="K11" s="22">
        <f>data!P706</f>
        <v>42.249023726402498</v>
      </c>
      <c r="L11" s="22">
        <f>data!Q706</f>
        <v>43.752701342764396</v>
      </c>
      <c r="M11" s="22">
        <f>data!R706</f>
        <v>42.598805255081899</v>
      </c>
      <c r="N11" s="22">
        <f>data!S706</f>
        <v>42.602931038441824</v>
      </c>
      <c r="O11" s="22">
        <f>data!T706</f>
        <v>42.417402219244273</v>
      </c>
      <c r="P11" s="22">
        <f>data!U706</f>
        <v>42.335995953760701</v>
      </c>
      <c r="Q11" s="26"/>
    </row>
    <row r="12" spans="1:17" ht="6" customHeight="1" x14ac:dyDescent="0.2">
      <c r="A12" s="2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6"/>
    </row>
    <row r="13" spans="1:17" ht="12.75" customHeight="1" x14ac:dyDescent="0.2">
      <c r="A13" s="23" t="s">
        <v>102</v>
      </c>
      <c r="B13" s="22">
        <f>data!E708</f>
        <v>539.5</v>
      </c>
      <c r="C13" s="22">
        <f>data!F708</f>
        <v>563.41203272642201</v>
      </c>
      <c r="D13" s="22">
        <f>data!G708</f>
        <v>590.99978918403701</v>
      </c>
      <c r="E13" s="22">
        <f>data!H708</f>
        <v>595.62502961226005</v>
      </c>
      <c r="F13" s="22">
        <f>data!I708</f>
        <v>596.13630380437303</v>
      </c>
      <c r="G13" s="22">
        <f>data!J708</f>
        <v>593.83820932621495</v>
      </c>
      <c r="H13" s="22">
        <f>data!K708</f>
        <v>589.79284409340801</v>
      </c>
      <c r="I13" s="22">
        <f>data!L708</f>
        <v>583.09307579395704</v>
      </c>
      <c r="J13" s="22">
        <f>data!O708</f>
        <v>517.01</v>
      </c>
      <c r="K13" s="22">
        <f>data!P708</f>
        <v>572.3842128806798</v>
      </c>
      <c r="L13" s="22">
        <f>data!Q708</f>
        <v>590.71510825448831</v>
      </c>
      <c r="M13" s="22">
        <f>data!R708</f>
        <v>576.96972383062666</v>
      </c>
      <c r="N13" s="22">
        <f>data!S708</f>
        <v>577.8862549393441</v>
      </c>
      <c r="O13" s="22">
        <f>data!T708</f>
        <v>588.41704658221101</v>
      </c>
      <c r="P13" s="22">
        <f>data!U708</f>
        <v>595.90897672741801</v>
      </c>
      <c r="Q13" s="26"/>
    </row>
    <row r="14" spans="1:17" ht="12.75" customHeight="1" x14ac:dyDescent="0.2">
      <c r="A14" s="20" t="s">
        <v>39</v>
      </c>
      <c r="B14" s="21">
        <f>data!E709</f>
        <v>4.1304767419417132</v>
      </c>
      <c r="C14" s="21">
        <f>data!F709</f>
        <v>4.4322581513293713</v>
      </c>
      <c r="D14" s="21">
        <f>data!G709</f>
        <v>4.8965508109783062</v>
      </c>
      <c r="E14" s="21">
        <f>data!H709</f>
        <v>0.78261287277425762</v>
      </c>
      <c r="F14" s="21">
        <f>data!I709</f>
        <v>8.5838265132309743E-2</v>
      </c>
      <c r="G14" s="21">
        <f>data!J709</f>
        <v>-0.38549815931226972</v>
      </c>
      <c r="H14" s="21">
        <f>data!K709</f>
        <v>-0.68122346613515017</v>
      </c>
      <c r="I14" s="21">
        <f>data!L709</f>
        <v>-1.1359527953835102</v>
      </c>
      <c r="J14" s="21">
        <f>data!O709</f>
        <v>-8.7747467974732771</v>
      </c>
      <c r="K14" s="21">
        <f>data!P709</f>
        <v>10.710472308210628</v>
      </c>
      <c r="L14" s="21">
        <f>data!Q709</f>
        <v>3.2025508323427099</v>
      </c>
      <c r="M14" s="21">
        <f>data!R709</f>
        <v>-2.3269058522098818</v>
      </c>
      <c r="N14" s="21">
        <f>data!S709</f>
        <v>0.15885254821212946</v>
      </c>
      <c r="O14" s="21">
        <f>data!T709</f>
        <v>1.8222948811911444</v>
      </c>
      <c r="P14" s="21">
        <f>data!U709</f>
        <v>1.2732347216525275</v>
      </c>
      <c r="Q14" s="26"/>
    </row>
    <row r="15" spans="1:17" ht="12.75" customHeight="1" x14ac:dyDescent="0.2">
      <c r="A15" s="20" t="s">
        <v>103</v>
      </c>
      <c r="B15" s="22">
        <f>data!E710</f>
        <v>97.89</v>
      </c>
      <c r="C15" s="22">
        <f>data!F710</f>
        <v>111.53412295333101</v>
      </c>
      <c r="D15" s="22">
        <f>data!G710</f>
        <v>113.203629960619</v>
      </c>
      <c r="E15" s="22">
        <f>data!H710</f>
        <v>109.742507656103</v>
      </c>
      <c r="F15" s="22">
        <f>data!I710</f>
        <v>110.80032113301699</v>
      </c>
      <c r="G15" s="22">
        <f>data!J710</f>
        <v>111.234857624583</v>
      </c>
      <c r="H15" s="22">
        <f>data!K710</f>
        <v>109.651791887643</v>
      </c>
      <c r="I15" s="22">
        <f>data!L710</f>
        <v>105.307993834908</v>
      </c>
      <c r="J15" s="22">
        <f>data!O710</f>
        <v>95.1</v>
      </c>
      <c r="K15" s="22">
        <f>data!P710</f>
        <v>108.09256514251324</v>
      </c>
      <c r="L15" s="22">
        <f>data!Q710</f>
        <v>109.24874112003775</v>
      </c>
      <c r="M15" s="22">
        <f>data!R710</f>
        <v>100.29754479496512</v>
      </c>
      <c r="N15" s="22">
        <f>data!S710</f>
        <v>96.777304031034248</v>
      </c>
      <c r="O15" s="22">
        <f>data!T710</f>
        <v>103.88490519791465</v>
      </c>
      <c r="P15" s="22">
        <f>data!U710</f>
        <v>111.60464326949702</v>
      </c>
      <c r="Q15" s="26"/>
    </row>
    <row r="16" spans="1:17" ht="12.75" customHeight="1" x14ac:dyDescent="0.2">
      <c r="A16" s="20" t="s">
        <v>42</v>
      </c>
      <c r="B16" s="22">
        <f>data!E711</f>
        <v>71.040000000000006</v>
      </c>
      <c r="C16" s="22">
        <f>data!F711</f>
        <v>73.064527278207294</v>
      </c>
      <c r="D16" s="22">
        <f>data!G711</f>
        <v>75.8726416224236</v>
      </c>
      <c r="E16" s="22">
        <f>data!H711</f>
        <v>77.784658506916102</v>
      </c>
      <c r="F16" s="22">
        <f>data!I711</f>
        <v>78.278083636302298</v>
      </c>
      <c r="G16" s="22">
        <f>data!J711</f>
        <v>77.775310758903998</v>
      </c>
      <c r="H16" s="22">
        <f>data!K711</f>
        <v>77.178073793173596</v>
      </c>
      <c r="I16" s="22">
        <f>data!L711</f>
        <v>76.483548807187603</v>
      </c>
      <c r="J16" s="22">
        <f>data!O711</f>
        <v>67.767500000000013</v>
      </c>
      <c r="K16" s="22">
        <f>data!P711</f>
        <v>74.440456851886751</v>
      </c>
      <c r="L16" s="22">
        <f>data!Q711</f>
        <v>77.428754248891877</v>
      </c>
      <c r="M16" s="22">
        <f>data!R711</f>
        <v>75.569482146286319</v>
      </c>
      <c r="N16" s="22">
        <f>data!S711</f>
        <v>75.184017928941699</v>
      </c>
      <c r="O16" s="22">
        <f>data!T711</f>
        <v>75.392015500701589</v>
      </c>
      <c r="P16" s="22">
        <f>data!U711</f>
        <v>76.276778278260252</v>
      </c>
      <c r="Q16" s="26"/>
    </row>
    <row r="17" spans="1:17" ht="12.75" customHeight="1" x14ac:dyDescent="0.2">
      <c r="A17" s="20" t="s">
        <v>104</v>
      </c>
      <c r="B17" s="22">
        <f>data!E712</f>
        <v>133.28</v>
      </c>
      <c r="C17" s="22">
        <f>data!F712</f>
        <v>132.47467760628501</v>
      </c>
      <c r="D17" s="22">
        <f>data!G712</f>
        <v>150.56463777010401</v>
      </c>
      <c r="E17" s="22">
        <f>data!H712</f>
        <v>153.333852669827</v>
      </c>
      <c r="F17" s="22">
        <f>data!I712</f>
        <v>151.597867946061</v>
      </c>
      <c r="G17" s="22">
        <f>data!J712</f>
        <v>149.14921832453001</v>
      </c>
      <c r="H17" s="22">
        <f>data!K712</f>
        <v>146.668186127658</v>
      </c>
      <c r="I17" s="22">
        <f>data!L712</f>
        <v>144.65077997011801</v>
      </c>
      <c r="J17" s="22">
        <f>data!O712</f>
        <v>121</v>
      </c>
      <c r="K17" s="22">
        <f>data!P712</f>
        <v>142.41329201155401</v>
      </c>
      <c r="L17" s="22">
        <f>data!Q712</f>
        <v>148.01651309209177</v>
      </c>
      <c r="M17" s="22">
        <f>data!R712</f>
        <v>141.93884583503024</v>
      </c>
      <c r="N17" s="22">
        <f>data!S712</f>
        <v>143.2093148059725</v>
      </c>
      <c r="O17" s="22">
        <f>data!T712</f>
        <v>144.83521961881101</v>
      </c>
      <c r="P17" s="22">
        <f>data!U712</f>
        <v>145.70452250503951</v>
      </c>
      <c r="Q17" s="26"/>
    </row>
    <row r="18" spans="1:17" ht="12.75" customHeight="1" x14ac:dyDescent="0.2">
      <c r="A18" s="20" t="s">
        <v>43</v>
      </c>
      <c r="B18" s="22">
        <f>data!E713</f>
        <v>129.57</v>
      </c>
      <c r="C18" s="22">
        <f>data!F713</f>
        <v>132.75010093063599</v>
      </c>
      <c r="D18" s="22">
        <f>data!G713</f>
        <v>135.18795955496</v>
      </c>
      <c r="E18" s="22">
        <f>data!H713</f>
        <v>136.70892828186601</v>
      </c>
      <c r="F18" s="22">
        <f>data!I713</f>
        <v>136.85491189890399</v>
      </c>
      <c r="G18" s="22">
        <f>data!J713</f>
        <v>137.42053849900401</v>
      </c>
      <c r="H18" s="22">
        <f>data!K713</f>
        <v>138.52708797657399</v>
      </c>
      <c r="I18" s="22">
        <f>data!L713</f>
        <v>139.41911667776699</v>
      </c>
      <c r="J18" s="22">
        <f>data!O713</f>
        <v>125.8325</v>
      </c>
      <c r="K18" s="22">
        <f>data!P713</f>
        <v>133.5542471918655</v>
      </c>
      <c r="L18" s="22">
        <f>data!Q713</f>
        <v>138.05541376306223</v>
      </c>
      <c r="M18" s="22">
        <f>data!R713</f>
        <v>141.69326750755602</v>
      </c>
      <c r="N18" s="22">
        <f>data!S713</f>
        <v>144.23192524235125</v>
      </c>
      <c r="O18" s="22">
        <f>data!T713</f>
        <v>145.36904383282251</v>
      </c>
      <c r="P18" s="22">
        <f>data!U713</f>
        <v>144.49775471623326</v>
      </c>
      <c r="Q18" s="26"/>
    </row>
    <row r="19" spans="1:17" ht="12.75" customHeight="1" x14ac:dyDescent="0.2">
      <c r="A19" s="20" t="s">
        <v>44</v>
      </c>
      <c r="B19" s="22">
        <f>data!E714</f>
        <v>60.98</v>
      </c>
      <c r="C19" s="22">
        <f>data!F714</f>
        <v>64.269272928426105</v>
      </c>
      <c r="D19" s="22">
        <f>data!G714</f>
        <v>66.141771477286397</v>
      </c>
      <c r="E19" s="22">
        <f>data!H714</f>
        <v>67.765547017451595</v>
      </c>
      <c r="F19" s="22">
        <f>data!I714</f>
        <v>68.238579465179598</v>
      </c>
      <c r="G19" s="22">
        <f>data!J714</f>
        <v>67.866625696883304</v>
      </c>
      <c r="H19" s="22">
        <f>data!K714</f>
        <v>67.251655670278595</v>
      </c>
      <c r="I19" s="22">
        <f>data!L714</f>
        <v>66.691489328664304</v>
      </c>
      <c r="J19" s="22">
        <f>data!O714</f>
        <v>59.15</v>
      </c>
      <c r="K19" s="22">
        <f>data!P714</f>
        <v>64.789147855791029</v>
      </c>
      <c r="L19" s="22">
        <f>data!Q714</f>
        <v>67.512087540251457</v>
      </c>
      <c r="M19" s="22">
        <f>data!R714</f>
        <v>66.472577246355314</v>
      </c>
      <c r="N19" s="22">
        <f>data!S714</f>
        <v>66.564637156200433</v>
      </c>
      <c r="O19" s="22">
        <f>data!T714</f>
        <v>66.384769144390006</v>
      </c>
      <c r="P19" s="22">
        <f>data!U714</f>
        <v>65.577465162330299</v>
      </c>
      <c r="Q19" s="26"/>
    </row>
    <row r="20" spans="1:17" ht="12.75" customHeight="1" x14ac:dyDescent="0.2">
      <c r="A20" s="20" t="s">
        <v>105</v>
      </c>
      <c r="B20" s="22">
        <f>data!E715</f>
        <v>46.74</v>
      </c>
      <c r="C20" s="22">
        <f>data!F715</f>
        <v>49.319331029536698</v>
      </c>
      <c r="D20" s="22">
        <f>data!G715</f>
        <v>50.029148798643298</v>
      </c>
      <c r="E20" s="22">
        <f>data!H715</f>
        <v>50.289535480096397</v>
      </c>
      <c r="F20" s="22">
        <f>data!I715</f>
        <v>50.366539724910098</v>
      </c>
      <c r="G20" s="22">
        <f>data!J715</f>
        <v>50.3916584223104</v>
      </c>
      <c r="H20" s="22">
        <f>data!K715</f>
        <v>50.516048638080797</v>
      </c>
      <c r="I20" s="22">
        <f>data!L715</f>
        <v>50.540147175313201</v>
      </c>
      <c r="J20" s="22">
        <f>data!O715</f>
        <v>48.160000000000004</v>
      </c>
      <c r="K20" s="22">
        <f>data!P715</f>
        <v>49.094503827069097</v>
      </c>
      <c r="L20" s="22">
        <f>data!Q715</f>
        <v>50.453598490153624</v>
      </c>
      <c r="M20" s="22">
        <f>data!R715</f>
        <v>50.998006300433801</v>
      </c>
      <c r="N20" s="22">
        <f>data!S715</f>
        <v>51.919055774843947</v>
      </c>
      <c r="O20" s="22">
        <f>data!T715</f>
        <v>52.551093287571369</v>
      </c>
      <c r="P20" s="22">
        <f>data!U715</f>
        <v>52.247812796057296</v>
      </c>
      <c r="Q20" s="26"/>
    </row>
    <row r="21" spans="1:17" ht="12.75" x14ac:dyDescent="0.2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</row>
    <row r="22" spans="1:17" ht="12.75" customHeight="1" x14ac:dyDescent="0.2">
      <c r="A22" s="51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26"/>
    </row>
    <row r="23" spans="1:17" ht="12.75" customHeight="1" x14ac:dyDescent="0.2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26"/>
    </row>
    <row r="24" spans="1:17" ht="12.75" customHeight="1" x14ac:dyDescent="0.2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26"/>
    </row>
    <row r="25" spans="1:17" ht="12.75" customHeight="1" x14ac:dyDescent="0.2">
      <c r="A25" s="63" t="s">
        <v>1882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26"/>
    </row>
    <row r="26" spans="1:17" ht="12.75" customHeight="1" x14ac:dyDescent="0.2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26"/>
    </row>
    <row r="27" spans="1:17" ht="12.75" customHeight="1" x14ac:dyDescent="0.2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26"/>
    </row>
    <row r="28" spans="1:17" ht="12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26"/>
    </row>
    <row r="29" spans="1:17" ht="12.75" customHeight="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26"/>
    </row>
    <row r="30" spans="1:17" ht="12.75" customHeight="1" x14ac:dyDescent="0.2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26"/>
    </row>
    <row r="31" spans="1:17" ht="12.75" customHeight="1" x14ac:dyDescent="0.2"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26"/>
    </row>
    <row r="32" spans="1:17" ht="12.75" customHeight="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26"/>
    </row>
    <row r="33" spans="1:17" ht="12.75" customHeight="1" x14ac:dyDescent="0.2"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26"/>
    </row>
    <row r="34" spans="1:17" ht="12.75" customHeight="1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26"/>
    </row>
    <row r="35" spans="1:17" ht="12.75" customHeight="1" x14ac:dyDescent="0.2"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26"/>
    </row>
    <row r="36" spans="1:17" ht="12.75" customHeight="1" x14ac:dyDescent="0.2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26"/>
    </row>
    <row r="37" spans="1:17" ht="12.75" customHeight="1" x14ac:dyDescent="0.2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26"/>
    </row>
    <row r="38" spans="1:17" ht="12.75" customHeight="1" x14ac:dyDescent="0.2">
      <c r="B38" s="71"/>
      <c r="C38" s="71"/>
      <c r="D38" s="72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26"/>
    </row>
    <row r="39" spans="1:17" ht="12.75" customHeight="1" x14ac:dyDescent="0.2"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26"/>
    </row>
    <row r="40" spans="1:17" ht="12.75" customHeight="1" x14ac:dyDescent="0.2">
      <c r="B40" s="26"/>
      <c r="C40" s="26"/>
      <c r="D40" s="5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ht="12.75" customHeight="1" x14ac:dyDescent="0.2">
      <c r="A41" s="74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26"/>
    </row>
    <row r="42" spans="1:17" ht="12.75" customHeight="1" x14ac:dyDescent="0.2">
      <c r="A42" s="74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26"/>
    </row>
    <row r="43" spans="1:17" ht="12.75" customHeight="1" x14ac:dyDescent="0.2">
      <c r="A43" s="74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26"/>
    </row>
    <row r="44" spans="1:17" ht="12.75" customHeight="1" x14ac:dyDescent="0.2">
      <c r="A44" s="75"/>
      <c r="B44" s="26"/>
      <c r="C44" s="26"/>
      <c r="D44" s="53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ht="12.75" customHeight="1" x14ac:dyDescent="0.2">
      <c r="A45" s="75"/>
      <c r="B45" s="26"/>
      <c r="C45" s="26"/>
      <c r="D45" s="53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ht="12.75" customHeight="1" x14ac:dyDescent="0.2">
      <c r="A46" s="75"/>
      <c r="B46" s="26"/>
      <c r="C46" s="26"/>
      <c r="D46" s="53"/>
      <c r="E46" s="26"/>
      <c r="F46" s="26"/>
      <c r="G46" s="26"/>
      <c r="H46" s="26"/>
      <c r="I46" s="26"/>
      <c r="J46" s="26"/>
      <c r="K46" s="26"/>
      <c r="L46" s="26"/>
    </row>
    <row r="47" spans="1:17" ht="12.75" customHeight="1" x14ac:dyDescent="0.2">
      <c r="A47" s="75"/>
      <c r="B47" s="26"/>
      <c r="C47" s="26"/>
      <c r="D47" s="53"/>
      <c r="E47" s="26"/>
      <c r="F47" s="26"/>
      <c r="G47" s="26"/>
      <c r="H47" s="26"/>
      <c r="I47" s="26"/>
      <c r="J47" s="26"/>
      <c r="K47" s="26"/>
      <c r="L47" s="26"/>
    </row>
    <row r="48" spans="1:17" ht="12.75" customHeight="1" x14ac:dyDescent="0.2">
      <c r="A48" s="75"/>
      <c r="B48" s="26"/>
      <c r="C48" s="26"/>
      <c r="D48" s="53"/>
      <c r="E48" s="26"/>
      <c r="F48" s="26"/>
      <c r="G48" s="26"/>
      <c r="H48" s="26"/>
      <c r="I48" s="26"/>
      <c r="J48" s="26"/>
      <c r="K48" s="26"/>
      <c r="L48" s="26"/>
    </row>
    <row r="49" spans="1:12" ht="12.75" customHeight="1" x14ac:dyDescent="0.2">
      <c r="A49" s="75"/>
      <c r="B49" s="26"/>
      <c r="C49" s="26"/>
      <c r="D49" s="53"/>
      <c r="E49" s="26"/>
      <c r="F49" s="26"/>
      <c r="G49" s="26"/>
      <c r="H49" s="26"/>
      <c r="I49" s="26"/>
      <c r="J49" s="26"/>
      <c r="K49" s="26"/>
      <c r="L49" s="26"/>
    </row>
    <row r="50" spans="1:12" ht="12.75" customHeight="1" x14ac:dyDescent="0.2">
      <c r="A50" s="75"/>
      <c r="B50" s="26"/>
      <c r="C50" s="26"/>
      <c r="D50" s="53"/>
      <c r="E50" s="26"/>
      <c r="F50" s="26"/>
      <c r="G50" s="26"/>
      <c r="H50" s="26"/>
      <c r="I50" s="26"/>
      <c r="J50" s="26"/>
      <c r="K50" s="26"/>
      <c r="L50" s="26"/>
    </row>
    <row r="51" spans="1:12" ht="12.75" customHeight="1" x14ac:dyDescent="0.2">
      <c r="A51" s="75"/>
      <c r="B51" s="26"/>
      <c r="C51" s="26"/>
      <c r="D51" s="53"/>
      <c r="E51" s="26"/>
      <c r="F51" s="26"/>
      <c r="G51" s="26"/>
      <c r="H51" s="26"/>
      <c r="I51" s="26"/>
      <c r="J51" s="26"/>
      <c r="K51" s="26"/>
      <c r="L51" s="26"/>
    </row>
    <row r="52" spans="1:12" ht="12.75" customHeight="1" x14ac:dyDescent="0.2">
      <c r="A52" s="75"/>
      <c r="B52" s="26"/>
      <c r="C52" s="26"/>
      <c r="D52" s="53"/>
      <c r="E52" s="26"/>
      <c r="F52" s="26"/>
      <c r="G52" s="26"/>
      <c r="H52" s="26"/>
      <c r="I52" s="26"/>
      <c r="J52" s="26"/>
      <c r="K52" s="26"/>
      <c r="L52" s="26"/>
    </row>
    <row r="53" spans="1:12" ht="12.75" customHeight="1" x14ac:dyDescent="0.2">
      <c r="A53" s="75"/>
      <c r="B53" s="26"/>
      <c r="C53" s="26"/>
      <c r="D53" s="53"/>
      <c r="E53" s="26"/>
      <c r="F53" s="26"/>
      <c r="G53" s="26"/>
      <c r="H53" s="26"/>
      <c r="I53" s="26"/>
      <c r="J53" s="26"/>
      <c r="K53" s="26"/>
      <c r="L53" s="26"/>
    </row>
    <row r="54" spans="1:12" ht="12.75" customHeight="1" x14ac:dyDescent="0.2">
      <c r="B54" s="26"/>
      <c r="C54" s="26"/>
      <c r="D54" s="53"/>
      <c r="E54" s="26"/>
      <c r="F54" s="26"/>
      <c r="G54" s="26"/>
      <c r="H54" s="26"/>
      <c r="I54" s="26"/>
      <c r="J54" s="26"/>
      <c r="K54" s="26"/>
      <c r="L54" s="26"/>
    </row>
    <row r="55" spans="1:12" ht="12.75" customHeight="1" x14ac:dyDescent="0.2">
      <c r="B55" s="26"/>
      <c r="C55" s="26"/>
      <c r="D55" s="53"/>
      <c r="E55" s="26"/>
      <c r="F55" s="26"/>
      <c r="G55" s="26"/>
      <c r="H55" s="26"/>
      <c r="I55" s="26"/>
      <c r="J55" s="26"/>
      <c r="K55" s="26"/>
      <c r="L55" s="26"/>
    </row>
    <row r="56" spans="1:12" ht="12.75" customHeight="1" x14ac:dyDescent="0.2">
      <c r="B56" s="26"/>
      <c r="C56" s="26"/>
      <c r="D56" s="53"/>
      <c r="E56" s="26"/>
      <c r="F56" s="26"/>
      <c r="G56" s="26"/>
      <c r="H56" s="26"/>
      <c r="I56" s="26"/>
      <c r="J56" s="26"/>
      <c r="K56" s="26"/>
      <c r="L56" s="26"/>
    </row>
    <row r="57" spans="1:12" ht="12.75" customHeight="1" x14ac:dyDescent="0.2">
      <c r="B57" s="26"/>
      <c r="C57" s="26"/>
      <c r="D57" s="53"/>
      <c r="E57" s="26"/>
      <c r="F57" s="26"/>
      <c r="G57" s="26"/>
      <c r="H57" s="26"/>
      <c r="I57" s="26"/>
      <c r="J57" s="26"/>
      <c r="K57" s="26"/>
      <c r="L57" s="26"/>
    </row>
    <row r="58" spans="1:12" ht="12.75" customHeight="1" x14ac:dyDescent="0.2">
      <c r="B58" s="26"/>
      <c r="C58" s="26"/>
      <c r="D58" s="53"/>
      <c r="E58" s="26"/>
      <c r="F58" s="26"/>
      <c r="G58" s="26"/>
      <c r="H58" s="26"/>
      <c r="I58" s="26"/>
      <c r="J58" s="26"/>
      <c r="K58" s="26"/>
      <c r="L58" s="26"/>
    </row>
    <row r="59" spans="1:12" ht="12.75" customHeight="1" x14ac:dyDescent="0.2">
      <c r="B59" s="26"/>
      <c r="C59" s="26"/>
      <c r="D59" s="53"/>
      <c r="E59" s="26"/>
      <c r="F59" s="26"/>
      <c r="G59" s="26"/>
      <c r="H59" s="26"/>
      <c r="I59" s="26"/>
      <c r="J59" s="26"/>
      <c r="K59" s="26"/>
      <c r="L59" s="26"/>
    </row>
    <row r="60" spans="1:12" ht="12.75" customHeight="1" x14ac:dyDescent="0.2">
      <c r="B60" s="26"/>
      <c r="C60" s="26"/>
      <c r="D60" s="53"/>
      <c r="E60" s="26"/>
      <c r="F60" s="26"/>
      <c r="G60" s="26"/>
      <c r="H60" s="26"/>
      <c r="I60" s="26"/>
      <c r="J60" s="26"/>
      <c r="K60" s="26"/>
      <c r="L60" s="26"/>
    </row>
    <row r="61" spans="1:12" ht="12.75" customHeight="1" x14ac:dyDescent="0.2">
      <c r="B61" s="26"/>
      <c r="C61" s="26"/>
      <c r="D61" s="53"/>
      <c r="E61" s="26"/>
      <c r="F61" s="26"/>
      <c r="G61" s="26"/>
      <c r="H61" s="26"/>
      <c r="I61" s="26"/>
      <c r="J61" s="26"/>
      <c r="K61" s="26"/>
      <c r="L61" s="26"/>
    </row>
    <row r="62" spans="1:12" ht="12.75" customHeight="1" x14ac:dyDescent="0.2">
      <c r="B62" s="26"/>
      <c r="C62" s="26"/>
      <c r="D62" s="53"/>
      <c r="E62" s="26"/>
      <c r="F62" s="26"/>
      <c r="G62" s="26"/>
      <c r="H62" s="26"/>
      <c r="I62" s="26"/>
      <c r="J62" s="26"/>
      <c r="K62" s="26"/>
      <c r="L62" s="26"/>
    </row>
    <row r="63" spans="1:12" ht="12.75" customHeight="1" x14ac:dyDescent="0.2">
      <c r="B63" s="26"/>
      <c r="C63" s="26"/>
      <c r="D63" s="53"/>
      <c r="E63" s="26"/>
      <c r="F63" s="26"/>
      <c r="G63" s="26"/>
      <c r="H63" s="26"/>
      <c r="I63" s="26"/>
      <c r="J63" s="26"/>
      <c r="K63" s="26"/>
      <c r="L63" s="26"/>
    </row>
    <row r="64" spans="1:12" ht="12.75" customHeight="1" x14ac:dyDescent="0.2">
      <c r="B64" s="26"/>
      <c r="C64" s="26"/>
      <c r="D64" s="53"/>
      <c r="E64" s="26"/>
      <c r="F64" s="26"/>
      <c r="G64" s="26"/>
      <c r="H64" s="26"/>
      <c r="I64" s="26"/>
      <c r="J64" s="26"/>
      <c r="K64" s="26"/>
      <c r="L64" s="26"/>
    </row>
    <row r="65" spans="2:12" ht="12.75" customHeight="1" x14ac:dyDescent="0.2">
      <c r="B65" s="26"/>
      <c r="C65" s="26"/>
      <c r="D65" s="53"/>
      <c r="E65" s="26"/>
      <c r="F65" s="26"/>
      <c r="G65" s="26"/>
      <c r="H65" s="26"/>
      <c r="I65" s="26"/>
      <c r="J65" s="26"/>
      <c r="K65" s="26"/>
      <c r="L65" s="26"/>
    </row>
    <row r="66" spans="2:12" ht="12.75" customHeight="1" x14ac:dyDescent="0.2">
      <c r="B66" s="26"/>
      <c r="C66" s="26"/>
      <c r="D66" s="53"/>
      <c r="E66" s="26"/>
      <c r="F66" s="26"/>
      <c r="G66" s="26"/>
      <c r="H66" s="26"/>
      <c r="I66" s="26"/>
      <c r="J66" s="26"/>
      <c r="K66" s="26"/>
      <c r="L66" s="26"/>
    </row>
    <row r="67" spans="2:12" ht="12.75" customHeight="1" x14ac:dyDescent="0.2">
      <c r="B67" s="26"/>
      <c r="C67" s="26"/>
      <c r="D67" s="53"/>
      <c r="E67" s="26"/>
      <c r="F67" s="26"/>
      <c r="G67" s="26"/>
      <c r="H67" s="26"/>
      <c r="I67" s="26"/>
      <c r="J67" s="26"/>
      <c r="K67" s="26"/>
      <c r="L67" s="26"/>
    </row>
    <row r="68" spans="2:12" ht="12.75" customHeight="1" x14ac:dyDescent="0.2">
      <c r="B68" s="26"/>
      <c r="C68" s="26"/>
      <c r="D68" s="53"/>
      <c r="E68" s="26"/>
      <c r="F68" s="26"/>
      <c r="G68" s="26"/>
      <c r="H68" s="26"/>
      <c r="I68" s="26"/>
      <c r="J68" s="26"/>
      <c r="K68" s="26"/>
      <c r="L68" s="26"/>
    </row>
    <row r="69" spans="2:12" ht="12.75" customHeight="1" x14ac:dyDescent="0.2">
      <c r="B69" s="26"/>
      <c r="C69" s="26"/>
      <c r="D69" s="53"/>
      <c r="E69" s="26"/>
      <c r="F69" s="26"/>
      <c r="G69" s="26"/>
      <c r="H69" s="26"/>
      <c r="I69" s="26"/>
      <c r="J69" s="26"/>
      <c r="K69" s="26"/>
      <c r="L69" s="26"/>
    </row>
    <row r="70" spans="2:12" ht="12.75" customHeight="1" x14ac:dyDescent="0.2">
      <c r="B70" s="26"/>
      <c r="C70" s="26"/>
      <c r="D70" s="53"/>
      <c r="E70" s="26"/>
      <c r="F70" s="26"/>
      <c r="G70" s="26"/>
      <c r="H70" s="26"/>
      <c r="I70" s="26"/>
      <c r="J70" s="26"/>
      <c r="K70" s="26"/>
      <c r="L70" s="26"/>
    </row>
    <row r="71" spans="2:12" ht="12.75" customHeight="1" x14ac:dyDescent="0.2">
      <c r="B71" s="26"/>
      <c r="C71" s="26"/>
      <c r="D71" s="53"/>
      <c r="E71" s="26"/>
      <c r="F71" s="26"/>
      <c r="G71" s="26"/>
      <c r="H71" s="26"/>
      <c r="I71" s="26"/>
      <c r="J71" s="26"/>
      <c r="K71" s="26"/>
      <c r="L71" s="26"/>
    </row>
    <row r="72" spans="2:12" ht="12.75" customHeight="1" x14ac:dyDescent="0.2">
      <c r="B72" s="26"/>
      <c r="C72" s="26"/>
      <c r="D72" s="53"/>
      <c r="E72" s="26"/>
      <c r="F72" s="26"/>
      <c r="G72" s="26"/>
      <c r="H72" s="26"/>
      <c r="I72" s="26"/>
      <c r="J72" s="26"/>
      <c r="K72" s="26"/>
      <c r="L72" s="26"/>
    </row>
    <row r="73" spans="2:12" ht="12.75" customHeight="1" x14ac:dyDescent="0.2">
      <c r="B73" s="26"/>
      <c r="C73" s="26"/>
      <c r="D73" s="53"/>
      <c r="E73" s="26"/>
      <c r="F73" s="26"/>
      <c r="G73" s="26"/>
      <c r="H73" s="26"/>
      <c r="I73" s="26"/>
      <c r="J73" s="26"/>
      <c r="K73" s="26"/>
      <c r="L73" s="26"/>
    </row>
    <row r="74" spans="2:12" ht="12.75" customHeight="1" x14ac:dyDescent="0.2">
      <c r="B74" s="26"/>
      <c r="C74" s="26"/>
      <c r="D74" s="53"/>
      <c r="E74" s="26"/>
      <c r="F74" s="26"/>
      <c r="G74" s="26"/>
      <c r="H74" s="26"/>
      <c r="I74" s="26"/>
      <c r="J74" s="26"/>
      <c r="K74" s="26"/>
      <c r="L74" s="26"/>
    </row>
    <row r="75" spans="2:12" ht="12.75" customHeight="1" x14ac:dyDescent="0.2">
      <c r="B75" s="26"/>
      <c r="C75" s="26"/>
      <c r="D75" s="53"/>
      <c r="E75" s="26"/>
      <c r="F75" s="26"/>
      <c r="G75" s="26"/>
      <c r="H75" s="26"/>
      <c r="I75" s="26"/>
      <c r="J75" s="26"/>
      <c r="K75" s="26"/>
      <c r="L75" s="26"/>
    </row>
    <row r="76" spans="2:12" ht="12.75" customHeight="1" x14ac:dyDescent="0.2">
      <c r="B76" s="26"/>
      <c r="C76" s="26"/>
      <c r="D76" s="53"/>
      <c r="E76" s="26"/>
      <c r="F76" s="26"/>
      <c r="G76" s="26"/>
      <c r="H76" s="26"/>
      <c r="I76" s="26"/>
      <c r="J76" s="26"/>
      <c r="K76" s="26"/>
      <c r="L76" s="26"/>
    </row>
    <row r="77" spans="2:12" ht="12.75" customHeight="1" x14ac:dyDescent="0.2">
      <c r="B77" s="26"/>
      <c r="C77" s="26"/>
      <c r="D77" s="53"/>
      <c r="E77" s="26"/>
      <c r="F77" s="26"/>
      <c r="G77" s="26"/>
      <c r="H77" s="26"/>
      <c r="I77" s="26"/>
      <c r="J77" s="26"/>
      <c r="K77" s="26"/>
      <c r="L77" s="26"/>
    </row>
    <row r="78" spans="2:12" ht="12.75" customHeight="1" x14ac:dyDescent="0.2">
      <c r="B78" s="26"/>
      <c r="C78" s="26"/>
      <c r="D78" s="53"/>
      <c r="E78" s="26"/>
      <c r="F78" s="26"/>
      <c r="G78" s="26"/>
      <c r="H78" s="26"/>
      <c r="I78" s="26"/>
      <c r="J78" s="26"/>
      <c r="K78" s="26"/>
      <c r="L78" s="26"/>
    </row>
    <row r="79" spans="2:12" ht="12.75" customHeight="1" x14ac:dyDescent="0.2">
      <c r="B79" s="26"/>
      <c r="C79" s="26"/>
      <c r="D79" s="53"/>
      <c r="E79" s="26"/>
      <c r="F79" s="26"/>
      <c r="G79" s="26"/>
      <c r="H79" s="26"/>
      <c r="I79" s="26"/>
      <c r="J79" s="26"/>
      <c r="K79" s="26"/>
      <c r="L79" s="26"/>
    </row>
    <row r="80" spans="2:12" ht="12.75" customHeight="1" x14ac:dyDescent="0.2">
      <c r="B80" s="26"/>
      <c r="C80" s="26"/>
      <c r="D80" s="53"/>
      <c r="E80" s="26"/>
      <c r="F80" s="26"/>
      <c r="G80" s="26"/>
      <c r="H80" s="26"/>
      <c r="I80" s="26"/>
      <c r="J80" s="26"/>
      <c r="K80" s="26"/>
      <c r="L80" s="26"/>
    </row>
    <row r="81" spans="2:12" ht="12.75" customHeight="1" x14ac:dyDescent="0.2">
      <c r="B81" s="26"/>
      <c r="C81" s="26"/>
      <c r="D81" s="53"/>
      <c r="E81" s="26"/>
      <c r="F81" s="26"/>
      <c r="G81" s="26"/>
      <c r="H81" s="26"/>
      <c r="I81" s="26"/>
      <c r="J81" s="26"/>
      <c r="K81" s="26"/>
      <c r="L81" s="26"/>
    </row>
    <row r="82" spans="2:12" ht="12.75" customHeight="1" x14ac:dyDescent="0.2">
      <c r="B82" s="26"/>
      <c r="C82" s="26"/>
      <c r="D82" s="53"/>
      <c r="E82" s="26"/>
      <c r="F82" s="26"/>
      <c r="G82" s="26"/>
      <c r="H82" s="26"/>
      <c r="I82" s="26"/>
      <c r="J82" s="26"/>
      <c r="K82" s="26"/>
      <c r="L82" s="26"/>
    </row>
    <row r="83" spans="2:12" ht="12.75" customHeight="1" x14ac:dyDescent="0.2">
      <c r="B83" s="26"/>
      <c r="C83" s="26"/>
      <c r="D83" s="53"/>
      <c r="E83" s="26"/>
      <c r="F83" s="26"/>
      <c r="G83" s="26"/>
      <c r="H83" s="26"/>
      <c r="I83" s="26"/>
      <c r="J83" s="26"/>
      <c r="K83" s="26"/>
      <c r="L83" s="26"/>
    </row>
    <row r="84" spans="2:12" ht="12.75" customHeight="1" x14ac:dyDescent="0.2">
      <c r="B84" s="26"/>
      <c r="C84" s="26"/>
      <c r="D84" s="53"/>
      <c r="E84" s="26"/>
      <c r="F84" s="26"/>
      <c r="G84" s="26"/>
      <c r="H84" s="26"/>
      <c r="I84" s="26"/>
      <c r="J84" s="26"/>
      <c r="K84" s="26"/>
      <c r="L84" s="26"/>
    </row>
    <row r="85" spans="2:12" ht="12.75" customHeight="1" x14ac:dyDescent="0.2">
      <c r="B85" s="26"/>
      <c r="C85" s="26"/>
      <c r="D85" s="53"/>
      <c r="E85" s="26"/>
      <c r="F85" s="26"/>
      <c r="G85" s="26"/>
      <c r="H85" s="26"/>
      <c r="I85" s="26"/>
      <c r="J85" s="26"/>
      <c r="K85" s="26"/>
      <c r="L85" s="26"/>
    </row>
    <row r="86" spans="2:12" ht="12.75" customHeight="1" x14ac:dyDescent="0.2">
      <c r="B86" s="26"/>
      <c r="C86" s="26"/>
      <c r="D86" s="53"/>
      <c r="E86" s="26"/>
      <c r="F86" s="26"/>
      <c r="G86" s="26"/>
      <c r="H86" s="26"/>
      <c r="I86" s="26"/>
      <c r="J86" s="26"/>
      <c r="K86" s="26"/>
      <c r="L86" s="26"/>
    </row>
    <row r="87" spans="2:12" ht="12.75" customHeight="1" x14ac:dyDescent="0.2">
      <c r="B87" s="26"/>
      <c r="C87" s="26"/>
      <c r="D87" s="53"/>
      <c r="E87" s="26"/>
      <c r="F87" s="26"/>
      <c r="G87" s="26"/>
      <c r="H87" s="26"/>
      <c r="I87" s="26"/>
      <c r="J87" s="26"/>
      <c r="K87" s="26"/>
      <c r="L87" s="26"/>
    </row>
    <row r="88" spans="2:12" ht="12.75" customHeight="1" x14ac:dyDescent="0.2">
      <c r="B88" s="26"/>
      <c r="C88" s="26"/>
      <c r="D88" s="53"/>
      <c r="E88" s="26"/>
      <c r="F88" s="26"/>
      <c r="G88" s="26"/>
      <c r="H88" s="26"/>
      <c r="I88" s="26"/>
      <c r="J88" s="26"/>
      <c r="K88" s="26"/>
      <c r="L88" s="26"/>
    </row>
    <row r="89" spans="2:12" ht="12.75" customHeight="1" x14ac:dyDescent="0.2">
      <c r="B89" s="26"/>
      <c r="C89" s="26"/>
      <c r="D89" s="53"/>
      <c r="E89" s="26"/>
      <c r="F89" s="26"/>
      <c r="G89" s="26"/>
      <c r="H89" s="26"/>
      <c r="I89" s="26"/>
      <c r="J89" s="26"/>
      <c r="K89" s="26"/>
      <c r="L89" s="26"/>
    </row>
    <row r="90" spans="2:12" ht="12.75" customHeight="1" x14ac:dyDescent="0.2">
      <c r="B90" s="26"/>
      <c r="C90" s="26"/>
      <c r="D90" s="53"/>
      <c r="E90" s="26"/>
      <c r="F90" s="26"/>
      <c r="G90" s="26"/>
      <c r="H90" s="26"/>
      <c r="I90" s="26"/>
      <c r="J90" s="26"/>
      <c r="K90" s="26"/>
      <c r="L90" s="26"/>
    </row>
    <row r="91" spans="2:12" ht="12.75" customHeight="1" x14ac:dyDescent="0.2">
      <c r="B91" s="26"/>
      <c r="C91" s="26"/>
      <c r="D91" s="53"/>
      <c r="E91" s="26"/>
      <c r="F91" s="26"/>
      <c r="G91" s="26"/>
      <c r="H91" s="26"/>
      <c r="I91" s="26"/>
      <c r="J91" s="26"/>
      <c r="K91" s="26"/>
      <c r="L91" s="26"/>
    </row>
    <row r="92" spans="2:12" ht="12.75" customHeight="1" x14ac:dyDescent="0.2">
      <c r="B92" s="26"/>
      <c r="C92" s="26"/>
      <c r="D92" s="53"/>
      <c r="E92" s="26"/>
      <c r="F92" s="26"/>
      <c r="G92" s="26"/>
      <c r="H92" s="26"/>
      <c r="I92" s="26"/>
      <c r="J92" s="26"/>
      <c r="K92" s="26"/>
      <c r="L92" s="26"/>
    </row>
    <row r="93" spans="2:12" ht="12.75" customHeight="1" x14ac:dyDescent="0.2">
      <c r="B93" s="26"/>
      <c r="C93" s="26"/>
      <c r="D93" s="53"/>
      <c r="E93" s="26"/>
      <c r="F93" s="26"/>
      <c r="G93" s="26"/>
      <c r="H93" s="26"/>
      <c r="I93" s="26"/>
      <c r="J93" s="26"/>
      <c r="K93" s="26"/>
      <c r="L93" s="26"/>
    </row>
    <row r="94" spans="2:12" ht="12.75" customHeight="1" x14ac:dyDescent="0.2">
      <c r="B94" s="26"/>
      <c r="C94" s="26"/>
      <c r="D94" s="53"/>
      <c r="E94" s="26"/>
      <c r="F94" s="26"/>
      <c r="G94" s="26"/>
      <c r="H94" s="26"/>
      <c r="I94" s="26"/>
      <c r="J94" s="26"/>
      <c r="K94" s="26"/>
      <c r="L94" s="26"/>
    </row>
    <row r="95" spans="2:12" ht="12.75" customHeight="1" x14ac:dyDescent="0.2">
      <c r="B95" s="26"/>
      <c r="C95" s="26"/>
      <c r="D95" s="53"/>
      <c r="E95" s="26"/>
      <c r="F95" s="26"/>
      <c r="G95" s="26"/>
      <c r="H95" s="26"/>
      <c r="I95" s="26"/>
      <c r="J95" s="26"/>
      <c r="K95" s="26"/>
      <c r="L95" s="26"/>
    </row>
    <row r="96" spans="2:12" ht="12.75" customHeight="1" x14ac:dyDescent="0.2">
      <c r="B96" s="26"/>
      <c r="C96" s="26"/>
      <c r="D96" s="53"/>
      <c r="E96" s="26"/>
      <c r="F96" s="26"/>
      <c r="G96" s="26"/>
      <c r="H96" s="26"/>
      <c r="I96" s="26"/>
      <c r="J96" s="26"/>
      <c r="K96" s="26"/>
      <c r="L96" s="26"/>
    </row>
    <row r="97" spans="2:12" ht="12.75" customHeight="1" x14ac:dyDescent="0.2">
      <c r="B97" s="26"/>
      <c r="C97" s="26"/>
      <c r="D97" s="53"/>
      <c r="E97" s="26"/>
      <c r="F97" s="26"/>
      <c r="G97" s="26"/>
      <c r="H97" s="26"/>
      <c r="I97" s="26"/>
      <c r="J97" s="26"/>
      <c r="K97" s="26"/>
      <c r="L97" s="26"/>
    </row>
    <row r="98" spans="2:12" ht="12.75" customHeight="1" x14ac:dyDescent="0.2">
      <c r="B98" s="26"/>
      <c r="C98" s="26"/>
      <c r="D98" s="53"/>
      <c r="E98" s="26"/>
      <c r="F98" s="26"/>
      <c r="G98" s="26"/>
      <c r="H98" s="26"/>
      <c r="I98" s="26"/>
      <c r="J98" s="26"/>
      <c r="K98" s="26"/>
      <c r="L98" s="26"/>
    </row>
    <row r="99" spans="2:12" ht="12.75" customHeight="1" x14ac:dyDescent="0.2">
      <c r="B99" s="26"/>
      <c r="C99" s="26"/>
      <c r="D99" s="53"/>
      <c r="E99" s="26"/>
      <c r="F99" s="26"/>
      <c r="G99" s="26"/>
      <c r="H99" s="26"/>
      <c r="I99" s="26"/>
      <c r="J99" s="26"/>
      <c r="K99" s="26"/>
      <c r="L99" s="26"/>
    </row>
    <row r="100" spans="2:12" ht="12.75" customHeight="1" x14ac:dyDescent="0.2">
      <c r="B100" s="26"/>
      <c r="C100" s="26"/>
      <c r="D100" s="53"/>
      <c r="E100" s="26"/>
      <c r="F100" s="26"/>
      <c r="G100" s="26"/>
      <c r="H100" s="26"/>
      <c r="I100" s="26"/>
      <c r="J100" s="26"/>
      <c r="K100" s="26"/>
      <c r="L100" s="26"/>
    </row>
    <row r="101" spans="2:12" ht="12.75" customHeight="1" x14ac:dyDescent="0.2">
      <c r="B101" s="26"/>
      <c r="C101" s="26"/>
      <c r="D101" s="53"/>
      <c r="E101" s="26"/>
      <c r="F101" s="26"/>
      <c r="G101" s="26"/>
      <c r="H101" s="26"/>
      <c r="I101" s="26"/>
      <c r="J101" s="26"/>
      <c r="K101" s="26"/>
      <c r="L101" s="26"/>
    </row>
    <row r="102" spans="2:12" ht="12.75" customHeight="1" x14ac:dyDescent="0.2">
      <c r="B102" s="26"/>
      <c r="C102" s="26"/>
      <c r="D102" s="53"/>
      <c r="E102" s="26"/>
      <c r="F102" s="26"/>
      <c r="G102" s="26"/>
      <c r="H102" s="26"/>
      <c r="I102" s="26"/>
      <c r="J102" s="26"/>
      <c r="K102" s="26"/>
      <c r="L102" s="26"/>
    </row>
    <row r="103" spans="2:12" ht="12.75" customHeight="1" x14ac:dyDescent="0.2">
      <c r="B103" s="26"/>
      <c r="C103" s="26"/>
      <c r="D103" s="53"/>
      <c r="E103" s="26"/>
      <c r="F103" s="26"/>
      <c r="G103" s="26"/>
      <c r="H103" s="26"/>
      <c r="I103" s="26"/>
      <c r="J103" s="26"/>
      <c r="K103" s="26"/>
      <c r="L103" s="26"/>
    </row>
    <row r="104" spans="2:12" ht="12.75" customHeight="1" x14ac:dyDescent="0.2">
      <c r="B104" s="26"/>
      <c r="C104" s="26"/>
      <c r="D104" s="53"/>
      <c r="E104" s="26"/>
      <c r="F104" s="26"/>
      <c r="G104" s="26"/>
      <c r="H104" s="26"/>
      <c r="I104" s="26"/>
      <c r="J104" s="26"/>
      <c r="K104" s="26"/>
      <c r="L104" s="26"/>
    </row>
    <row r="105" spans="2:12" ht="12.75" customHeight="1" x14ac:dyDescent="0.2"/>
    <row r="106" spans="2:12" ht="12.75" customHeight="1" x14ac:dyDescent="0.2"/>
    <row r="107" spans="2:12" ht="12.75" customHeight="1" x14ac:dyDescent="0.2"/>
    <row r="108" spans="2:12" ht="12.75" customHeight="1" x14ac:dyDescent="0.2"/>
    <row r="109" spans="2:12" ht="12.75" customHeight="1" x14ac:dyDescent="0.2"/>
    <row r="110" spans="2:12" ht="12.75" customHeight="1" x14ac:dyDescent="0.2"/>
    <row r="111" spans="2:12" ht="12.75" customHeight="1" x14ac:dyDescent="0.2"/>
    <row r="112" spans="2: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</sheetData>
  <printOptions horizontalCentered="1"/>
  <pageMargins left="0.25" right="0.25" top="0.25" bottom="1.75" header="0.3" footer="0.3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S116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.85546875" style="31" customWidth="1"/>
    <col min="2" max="4" width="5.28515625" style="7" customWidth="1"/>
    <col min="5" max="5" width="5.28515625" style="2" customWidth="1"/>
    <col min="6" max="9" width="5.28515625" style="7" customWidth="1"/>
    <col min="10" max="10" width="7.140625" style="7" bestFit="1" customWidth="1"/>
    <col min="11" max="16" width="5.5703125" style="7" customWidth="1"/>
    <col min="17" max="16384" width="9.140625" style="7"/>
  </cols>
  <sheetData>
    <row r="1" spans="1:19" ht="12" customHeight="1" x14ac:dyDescent="0.2">
      <c r="A1" s="4">
        <v>44497</v>
      </c>
      <c r="B1" s="6"/>
      <c r="C1" s="6"/>
      <c r="D1" s="6"/>
      <c r="E1" s="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s="45" customFormat="1" ht="13.5" customHeight="1" x14ac:dyDescent="0.2">
      <c r="A2" s="3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120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ht="12.75" customHeight="1" x14ac:dyDescent="0.2">
      <c r="A5" s="13"/>
      <c r="B5" s="31"/>
      <c r="C5" s="31"/>
      <c r="D5" s="31"/>
      <c r="E5" s="4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6"/>
      <c r="R5" s="6"/>
      <c r="S5" s="6"/>
    </row>
    <row r="6" spans="1:19" s="15" customFormat="1" ht="12.75" customHeight="1" x14ac:dyDescent="0.2">
      <c r="A6" s="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6"/>
      <c r="Q7" s="14"/>
      <c r="R7" s="14"/>
      <c r="S7" s="14"/>
    </row>
    <row r="8" spans="1:19" ht="12.75" customHeight="1" x14ac:dyDescent="0.2">
      <c r="A8" s="23" t="s">
        <v>61</v>
      </c>
      <c r="B8" s="42">
        <f>data!E724</f>
        <v>1585.58914140263</v>
      </c>
      <c r="C8" s="42">
        <f>data!F724</f>
        <v>1657.25021643692</v>
      </c>
      <c r="D8" s="42">
        <f>data!G724</f>
        <v>1653.86352083923</v>
      </c>
      <c r="E8" s="42">
        <f>data!H724</f>
        <v>1659.19837226349</v>
      </c>
      <c r="F8" s="42">
        <f>data!I724</f>
        <v>1674.36965506754</v>
      </c>
      <c r="G8" s="42">
        <f>data!J724</f>
        <v>1670.15776005456</v>
      </c>
      <c r="H8" s="42">
        <f>data!K724</f>
        <v>1649.79553215599</v>
      </c>
      <c r="I8" s="42">
        <f>data!L724</f>
        <v>1636.51258467807</v>
      </c>
      <c r="J8" s="42">
        <f>data!O724</f>
        <v>6342.5549215871997</v>
      </c>
      <c r="K8" s="42">
        <f>data!P724</f>
        <v>6555.9012509422701</v>
      </c>
      <c r="L8" s="42">
        <f>data!Q724</f>
        <v>6630.8355319561606</v>
      </c>
      <c r="M8" s="42">
        <f>data!R724</f>
        <v>6373.7617339215303</v>
      </c>
      <c r="N8" s="42">
        <f>data!S724</f>
        <v>6129.3112575796795</v>
      </c>
      <c r="O8" s="42">
        <f>data!T724</f>
        <v>5897.75690030025</v>
      </c>
      <c r="P8" s="42">
        <f>data!U724</f>
        <v>5697.1091047660702</v>
      </c>
      <c r="Q8" s="163"/>
      <c r="R8" s="26"/>
      <c r="S8" s="6"/>
    </row>
    <row r="9" spans="1:19" ht="12.75" customHeight="1" x14ac:dyDescent="0.2">
      <c r="A9" s="20" t="s">
        <v>1899</v>
      </c>
      <c r="B9" s="21">
        <f>data!E725</f>
        <v>-4.4429566565004821</v>
      </c>
      <c r="C9" s="21">
        <f>data!F725</f>
        <v>19.341003606110583</v>
      </c>
      <c r="D9" s="21">
        <f>data!G725</f>
        <v>-0.81492301173579273</v>
      </c>
      <c r="E9" s="21">
        <f>data!H725</f>
        <v>1.2965325804238605</v>
      </c>
      <c r="F9" s="21">
        <f>data!I725</f>
        <v>3.7079683438992892</v>
      </c>
      <c r="G9" s="21">
        <f>data!J725</f>
        <v>-1.0024140211095565</v>
      </c>
      <c r="H9" s="21">
        <f>data!K725</f>
        <v>-4.7882583321125356</v>
      </c>
      <c r="I9" s="21">
        <f>data!L725</f>
        <v>-3.1818221483788807</v>
      </c>
      <c r="J9" s="21">
        <f>data!O725</f>
        <v>-17.908504581954233</v>
      </c>
      <c r="K9" s="21">
        <f>data!P725</f>
        <v>3.3637285288446783</v>
      </c>
      <c r="L9" s="21">
        <f>data!Q725</f>
        <v>1.1430050292950966</v>
      </c>
      <c r="M9" s="21">
        <f>data!R725</f>
        <v>-3.8769442673658228</v>
      </c>
      <c r="N9" s="21">
        <f>data!S725</f>
        <v>-3.8352622289106186</v>
      </c>
      <c r="O9" s="21">
        <f>data!T725</f>
        <v>-3.777820175033253</v>
      </c>
      <c r="P9" s="21">
        <f>data!U725</f>
        <v>-3.4021035272573719</v>
      </c>
      <c r="Q9" s="26"/>
      <c r="R9" s="26"/>
      <c r="S9" s="6"/>
    </row>
    <row r="10" spans="1:19" ht="6" customHeight="1" x14ac:dyDescent="0.2">
      <c r="A10" s="23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26"/>
      <c r="R10" s="26"/>
      <c r="S10" s="6"/>
    </row>
    <row r="11" spans="1:19" ht="12.75" customHeight="1" x14ac:dyDescent="0.2">
      <c r="A11" s="20" t="s">
        <v>121</v>
      </c>
      <c r="B11" s="42">
        <f>data!E727</f>
        <v>333.69730215218999</v>
      </c>
      <c r="C11" s="42">
        <f>data!F727</f>
        <v>372.80814619250299</v>
      </c>
      <c r="D11" s="42">
        <f>data!G727</f>
        <v>367.68048008044002</v>
      </c>
      <c r="E11" s="42">
        <f>data!H727</f>
        <v>366.67192447099097</v>
      </c>
      <c r="F11" s="42">
        <f>data!I727</f>
        <v>371.76313255794901</v>
      </c>
      <c r="G11" s="42">
        <f>data!J727</f>
        <v>368.28039973869102</v>
      </c>
      <c r="H11" s="42">
        <f>data!K727</f>
        <v>363.913317346074</v>
      </c>
      <c r="I11" s="42">
        <f>data!L727</f>
        <v>362.65971617705702</v>
      </c>
      <c r="J11" s="42">
        <f>data!O727</f>
        <v>1403.998193811017</v>
      </c>
      <c r="K11" s="42">
        <f>data!P727</f>
        <v>1440.8578528961239</v>
      </c>
      <c r="L11" s="42">
        <f>data!Q727</f>
        <v>1466.616565819771</v>
      </c>
      <c r="M11" s="42">
        <f>data!R727</f>
        <v>1415.45061153388</v>
      </c>
      <c r="N11" s="42">
        <f>data!S727</f>
        <v>1367.3042978613012</v>
      </c>
      <c r="O11" s="42">
        <f>data!T727</f>
        <v>1328.23117187495</v>
      </c>
      <c r="P11" s="42">
        <f>data!U727</f>
        <v>1295.8556800028568</v>
      </c>
      <c r="Q11" s="26"/>
      <c r="R11" s="26"/>
      <c r="S11" s="6"/>
    </row>
    <row r="12" spans="1:19" ht="12.75" customHeight="1" x14ac:dyDescent="0.2">
      <c r="A12" s="49" t="s">
        <v>1899</v>
      </c>
      <c r="B12" s="21">
        <f>data!E728</f>
        <v>-15.818308324299512</v>
      </c>
      <c r="C12" s="21">
        <f>data!F728</f>
        <v>55.786848549138149</v>
      </c>
      <c r="D12" s="21">
        <f>data!G728</f>
        <v>-5.3891983729460451</v>
      </c>
      <c r="E12" s="21">
        <f>data!H728</f>
        <v>-1.0927025088529991</v>
      </c>
      <c r="F12" s="21">
        <f>data!I728</f>
        <v>5.6707145151206495</v>
      </c>
      <c r="G12" s="21">
        <f>data!J728</f>
        <v>-3.6949307873545751</v>
      </c>
      <c r="H12" s="21">
        <f>data!K728</f>
        <v>-4.6595117316475827</v>
      </c>
      <c r="I12" s="21">
        <f>data!L728</f>
        <v>-1.3708082700366084</v>
      </c>
      <c r="J12" s="21">
        <f>data!O728</f>
        <v>-9.1807313717752201</v>
      </c>
      <c r="K12" s="21">
        <f>data!P728</f>
        <v>2.6253352210557246</v>
      </c>
      <c r="L12" s="21">
        <f>data!Q728</f>
        <v>1.7877344994075672</v>
      </c>
      <c r="M12" s="21">
        <f>data!R728</f>
        <v>-3.4887069652927094</v>
      </c>
      <c r="N12" s="21">
        <f>data!S728</f>
        <v>-3.4014831234841947</v>
      </c>
      <c r="O12" s="21">
        <f>data!T728</f>
        <v>-2.8576759429095877</v>
      </c>
      <c r="P12" s="21">
        <f>data!U728</f>
        <v>-2.4374892381415325</v>
      </c>
      <c r="Q12" s="6"/>
      <c r="R12" s="6"/>
      <c r="S12" s="6"/>
    </row>
    <row r="13" spans="1:19" ht="12.75" customHeight="1" x14ac:dyDescent="0.2">
      <c r="A13" s="20" t="s">
        <v>46</v>
      </c>
      <c r="B13" s="42">
        <f>data!E729</f>
        <v>29.1429258073974</v>
      </c>
      <c r="C13" s="42">
        <f>data!F729</f>
        <v>34.551450693011098</v>
      </c>
      <c r="D13" s="42">
        <f>data!G729</f>
        <v>32.826979098149501</v>
      </c>
      <c r="E13" s="42">
        <f>data!H729</f>
        <v>31.273670392106499</v>
      </c>
      <c r="F13" s="42">
        <f>data!I729</f>
        <v>31.7270657491901</v>
      </c>
      <c r="G13" s="42">
        <f>data!J729</f>
        <v>31.981287523472801</v>
      </c>
      <c r="H13" s="42">
        <f>data!K729</f>
        <v>31.9213371970243</v>
      </c>
      <c r="I13" s="42">
        <f>data!L729</f>
        <v>31.991632444180901</v>
      </c>
      <c r="J13" s="42">
        <f>data!O729</f>
        <v>132.8419411730402</v>
      </c>
      <c r="K13" s="42">
        <f>data!P729</f>
        <v>127.79502599066448</v>
      </c>
      <c r="L13" s="42">
        <f>data!Q729</f>
        <v>127.62132291386811</v>
      </c>
      <c r="M13" s="42">
        <f>data!R729</f>
        <v>127.77055019788669</v>
      </c>
      <c r="N13" s="42">
        <f>data!S729</f>
        <v>126.22275012812798</v>
      </c>
      <c r="O13" s="42">
        <f>data!T729</f>
        <v>122.16244184736981</v>
      </c>
      <c r="P13" s="42">
        <f>data!U729</f>
        <v>118.6893262850438</v>
      </c>
      <c r="Q13" s="6"/>
      <c r="R13" s="6"/>
      <c r="S13" s="6"/>
    </row>
    <row r="14" spans="1:19" ht="12.75" customHeight="1" x14ac:dyDescent="0.2">
      <c r="A14" s="49" t="s">
        <v>1899</v>
      </c>
      <c r="B14" s="21">
        <f>data!E730</f>
        <v>43.288671526666469</v>
      </c>
      <c r="C14" s="21">
        <f>data!F730</f>
        <v>97.575251595674814</v>
      </c>
      <c r="D14" s="21">
        <f>data!G730</f>
        <v>-18.518591400738</v>
      </c>
      <c r="E14" s="21">
        <f>data!H730</f>
        <v>-17.625698693950433</v>
      </c>
      <c r="F14" s="21">
        <f>data!I730</f>
        <v>5.9264007952458817</v>
      </c>
      <c r="G14" s="21">
        <f>data!J730</f>
        <v>3.2438380937964451</v>
      </c>
      <c r="H14" s="21">
        <f>data!K730</f>
        <v>-0.74771183231328764</v>
      </c>
      <c r="I14" s="21">
        <f>data!L730</f>
        <v>0.88376984638883749</v>
      </c>
      <c r="J14" s="21">
        <f>data!O730</f>
        <v>-34.016780165381121</v>
      </c>
      <c r="K14" s="21">
        <f>data!P730</f>
        <v>-3.7991880710336767</v>
      </c>
      <c r="L14" s="21">
        <f>data!Q730</f>
        <v>-0.13592319063268077</v>
      </c>
      <c r="M14" s="21">
        <f>data!R730</f>
        <v>0.11692974231218844</v>
      </c>
      <c r="N14" s="21">
        <f>data!S730</f>
        <v>-1.2113903144046367</v>
      </c>
      <c r="O14" s="21">
        <f>data!T730</f>
        <v>-3.2167800785805944</v>
      </c>
      <c r="P14" s="21">
        <f>data!U730</f>
        <v>-2.8430305663546984</v>
      </c>
      <c r="Q14" s="6"/>
      <c r="R14" s="6"/>
      <c r="S14" s="6"/>
    </row>
    <row r="15" spans="1:19" ht="12.75" customHeight="1" x14ac:dyDescent="0.2">
      <c r="A15" s="20" t="s">
        <v>47</v>
      </c>
      <c r="B15" s="42">
        <f>data!E731</f>
        <v>192.477333345262</v>
      </c>
      <c r="C15" s="42">
        <f>data!F731</f>
        <v>197.52216875088899</v>
      </c>
      <c r="D15" s="42">
        <f>data!G731</f>
        <v>196.95313335853299</v>
      </c>
      <c r="E15" s="42">
        <f>data!H731</f>
        <v>197.422523322129</v>
      </c>
      <c r="F15" s="42">
        <f>data!I731</f>
        <v>196.71614957214999</v>
      </c>
      <c r="G15" s="42">
        <f>data!J731</f>
        <v>195.38622908599999</v>
      </c>
      <c r="H15" s="42">
        <f>data!K731</f>
        <v>192.67416032499301</v>
      </c>
      <c r="I15" s="42">
        <f>data!L731</f>
        <v>190.79558633103699</v>
      </c>
      <c r="J15" s="42">
        <f>data!O731</f>
        <v>718.65662466715003</v>
      </c>
      <c r="K15" s="42">
        <f>data!P731</f>
        <v>784.37515877681301</v>
      </c>
      <c r="L15" s="42">
        <f>data!Q731</f>
        <v>775.57212531417986</v>
      </c>
      <c r="M15" s="42">
        <f>data!R731</f>
        <v>741.50977095037797</v>
      </c>
      <c r="N15" s="42">
        <f>data!S731</f>
        <v>710.61945670997011</v>
      </c>
      <c r="O15" s="42">
        <f>data!T731</f>
        <v>681.41299737645409</v>
      </c>
      <c r="P15" s="42">
        <f>data!U731</f>
        <v>655.95403115502995</v>
      </c>
      <c r="Q15" s="6"/>
      <c r="R15" s="6"/>
      <c r="S15" s="6"/>
    </row>
    <row r="16" spans="1:19" ht="12.75" customHeight="1" x14ac:dyDescent="0.2">
      <c r="A16" s="49" t="s">
        <v>1899</v>
      </c>
      <c r="B16" s="21">
        <f>data!E732</f>
        <v>5.0663774710774163</v>
      </c>
      <c r="C16" s="21">
        <f>data!F732</f>
        <v>10.903437887075004</v>
      </c>
      <c r="D16" s="21">
        <f>data!G732</f>
        <v>-1.1473773116064139</v>
      </c>
      <c r="E16" s="21">
        <f>data!H732</f>
        <v>0.95671622731342865</v>
      </c>
      <c r="F16" s="21">
        <f>data!I732</f>
        <v>-1.4235289606842245</v>
      </c>
      <c r="G16" s="21">
        <f>data!J732</f>
        <v>-2.6769425238657272</v>
      </c>
      <c r="H16" s="21">
        <f>data!K732</f>
        <v>-5.4376850928087253</v>
      </c>
      <c r="I16" s="21">
        <f>data!L732</f>
        <v>-3.8433342164453079</v>
      </c>
      <c r="J16" s="21">
        <f>data!O732</f>
        <v>-9.0616181703449534</v>
      </c>
      <c r="K16" s="21">
        <f>data!P732</f>
        <v>9.144636235712845</v>
      </c>
      <c r="L16" s="21">
        <f>data!Q732</f>
        <v>-1.1222988596886418</v>
      </c>
      <c r="M16" s="21">
        <f>data!R732</f>
        <v>-4.3919002826466214</v>
      </c>
      <c r="N16" s="21">
        <f>data!S732</f>
        <v>-4.1658674572576988</v>
      </c>
      <c r="O16" s="21">
        <f>data!T732</f>
        <v>-4.109999952539467</v>
      </c>
      <c r="P16" s="21">
        <f>data!U732</f>
        <v>-3.7362020271766383</v>
      </c>
      <c r="Q16" s="6"/>
      <c r="R16" s="6"/>
      <c r="S16" s="6"/>
    </row>
    <row r="17" spans="1:19" ht="12.75" customHeight="1" x14ac:dyDescent="0.2">
      <c r="A17" s="20" t="s">
        <v>48</v>
      </c>
      <c r="B17" s="42">
        <f>data!E733</f>
        <v>90.158370228992695</v>
      </c>
      <c r="C17" s="42">
        <f>data!F733</f>
        <v>90.8531758749983</v>
      </c>
      <c r="D17" s="42">
        <f>data!G733</f>
        <v>87.359784624185806</v>
      </c>
      <c r="E17" s="42">
        <f>data!H733</f>
        <v>86.977900880270298</v>
      </c>
      <c r="F17" s="42">
        <f>data!I733</f>
        <v>87.6057674505048</v>
      </c>
      <c r="G17" s="42">
        <f>data!J733</f>
        <v>87.218378417066702</v>
      </c>
      <c r="H17" s="42">
        <f>data!K733</f>
        <v>86.155029468393806</v>
      </c>
      <c r="I17" s="42">
        <f>data!L733</f>
        <v>85.461372158089603</v>
      </c>
      <c r="J17" s="42">
        <f>data!O733</f>
        <v>326.11091593839848</v>
      </c>
      <c r="K17" s="42">
        <f>data!P733</f>
        <v>355.3492316084471</v>
      </c>
      <c r="L17" s="42">
        <f>data!Q733</f>
        <v>346.4405474940549</v>
      </c>
      <c r="M17" s="42">
        <f>data!R733</f>
        <v>332.05528696171768</v>
      </c>
      <c r="N17" s="42">
        <f>data!S733</f>
        <v>318.09436092604079</v>
      </c>
      <c r="O17" s="42">
        <f>data!T733</f>
        <v>304.89706091822654</v>
      </c>
      <c r="P17" s="42">
        <f>data!U733</f>
        <v>292.39427795317664</v>
      </c>
      <c r="Q17" s="6"/>
      <c r="R17" s="6"/>
      <c r="S17" s="6"/>
    </row>
    <row r="18" spans="1:19" ht="12.75" customHeight="1" x14ac:dyDescent="0.2">
      <c r="A18" s="49" t="s">
        <v>1899</v>
      </c>
      <c r="B18" s="21">
        <f>data!E734</f>
        <v>32.215491474922864</v>
      </c>
      <c r="C18" s="21">
        <f>data!F734</f>
        <v>3.1184182670166991</v>
      </c>
      <c r="D18" s="21">
        <f>data!G734</f>
        <v>-14.515816876778963</v>
      </c>
      <c r="E18" s="21">
        <f>data!H734</f>
        <v>-1.7371241949865897</v>
      </c>
      <c r="F18" s="21">
        <f>data!I734</f>
        <v>2.918892742129882</v>
      </c>
      <c r="G18" s="21">
        <f>data!J734</f>
        <v>-1.7570855620267822</v>
      </c>
      <c r="H18" s="21">
        <f>data!K734</f>
        <v>-4.7882583321121928</v>
      </c>
      <c r="I18" s="21">
        <f>data!L734</f>
        <v>-3.1818221483785778</v>
      </c>
      <c r="J18" s="21">
        <f>data!O734</f>
        <v>-21.16213458586801</v>
      </c>
      <c r="K18" s="21">
        <f>data!P734</f>
        <v>8.9657580415283267</v>
      </c>
      <c r="L18" s="21">
        <f>data!Q734</f>
        <v>-2.5070221973094164</v>
      </c>
      <c r="M18" s="21">
        <f>data!R734</f>
        <v>-4.152302793766971</v>
      </c>
      <c r="N18" s="21">
        <f>data!S734</f>
        <v>-4.2043980577506801</v>
      </c>
      <c r="O18" s="21">
        <f>data!T734</f>
        <v>-4.1488632396355811</v>
      </c>
      <c r="P18" s="21">
        <f>data!U734</f>
        <v>-4.1006570963316502</v>
      </c>
      <c r="Q18" s="6"/>
      <c r="R18" s="6"/>
      <c r="S18" s="6"/>
    </row>
    <row r="19" spans="1:19" ht="12.75" customHeight="1" x14ac:dyDescent="0.2">
      <c r="A19" s="20" t="s">
        <v>122</v>
      </c>
      <c r="B19" s="42">
        <f>data!E735</f>
        <v>674.83802312472596</v>
      </c>
      <c r="C19" s="42">
        <f>data!F735</f>
        <v>715.06664845804801</v>
      </c>
      <c r="D19" s="42">
        <f>data!G735</f>
        <v>712.76302561321995</v>
      </c>
      <c r="E19" s="42">
        <f>data!H735</f>
        <v>717.10663121633695</v>
      </c>
      <c r="F19" s="42">
        <f>data!I735</f>
        <v>720.76901497550602</v>
      </c>
      <c r="G19" s="42">
        <f>data!J735</f>
        <v>718.59643475078406</v>
      </c>
      <c r="H19" s="42">
        <f>data!K735</f>
        <v>709.48053364888199</v>
      </c>
      <c r="I19" s="42">
        <f>data!L735</f>
        <v>703.41643092765605</v>
      </c>
      <c r="J19" s="42">
        <f>data!O735</f>
        <v>2736.5951331910169</v>
      </c>
      <c r="K19" s="42">
        <f>data!P735</f>
        <v>2819.7743284123312</v>
      </c>
      <c r="L19" s="42">
        <f>data!Q735</f>
        <v>2852.2624143028283</v>
      </c>
      <c r="M19" s="42">
        <f>data!R735</f>
        <v>2732.8011846585368</v>
      </c>
      <c r="N19" s="42">
        <f>data!S735</f>
        <v>2617.4959734950648</v>
      </c>
      <c r="O19" s="42">
        <f>data!T735</f>
        <v>2507.3015020145622</v>
      </c>
      <c r="P19" s="42">
        <f>data!U735</f>
        <v>2405.7089715594002</v>
      </c>
      <c r="Q19" s="6"/>
      <c r="R19" s="6"/>
      <c r="S19" s="6"/>
    </row>
    <row r="20" spans="1:19" ht="12.75" customHeight="1" x14ac:dyDescent="0.2">
      <c r="A20" s="49" t="s">
        <v>1899</v>
      </c>
      <c r="B20" s="21">
        <f>data!E736</f>
        <v>-14.491100883324965</v>
      </c>
      <c r="C20" s="21">
        <f>data!F736</f>
        <v>26.063079490399904</v>
      </c>
      <c r="D20" s="21">
        <f>data!G736</f>
        <v>-1.2824062678335353</v>
      </c>
      <c r="E20" s="21">
        <f>data!H736</f>
        <v>2.459988609642151</v>
      </c>
      <c r="F20" s="21">
        <f>data!I736</f>
        <v>2.0585702926673921</v>
      </c>
      <c r="G20" s="21">
        <f>data!J736</f>
        <v>-1.2002607461824288</v>
      </c>
      <c r="H20" s="21">
        <f>data!K736</f>
        <v>-4.9785390454353609</v>
      </c>
      <c r="I20" s="21">
        <f>data!L736</f>
        <v>-3.3753133252178618</v>
      </c>
      <c r="J20" s="21">
        <f>data!O736</f>
        <v>-24.032181649521501</v>
      </c>
      <c r="K20" s="21">
        <f>data!P736</f>
        <v>3.0395141105262091</v>
      </c>
      <c r="L20" s="21">
        <f>data!Q736</f>
        <v>1.152151984757932</v>
      </c>
      <c r="M20" s="21">
        <f>data!R736</f>
        <v>-4.1882972984970346</v>
      </c>
      <c r="N20" s="21">
        <f>data!S736</f>
        <v>-4.2193047855356269</v>
      </c>
      <c r="O20" s="21">
        <f>data!T736</f>
        <v>-4.2099194266711049</v>
      </c>
      <c r="P20" s="21">
        <f>data!U736</f>
        <v>-4.0518673312138436</v>
      </c>
      <c r="Q20" s="6"/>
      <c r="R20" s="6"/>
      <c r="S20" s="6"/>
    </row>
    <row r="21" spans="1:19" ht="12.75" customHeight="1" x14ac:dyDescent="0.2">
      <c r="A21" s="20" t="s">
        <v>49</v>
      </c>
      <c r="B21" s="42">
        <f>data!E737</f>
        <v>29.374883335558302</v>
      </c>
      <c r="C21" s="42">
        <f>data!F737</f>
        <v>20.476961464420398</v>
      </c>
      <c r="D21" s="42">
        <f>data!G737</f>
        <v>28.115679854266901</v>
      </c>
      <c r="E21" s="42">
        <f>data!H737</f>
        <v>28.2063723284794</v>
      </c>
      <c r="F21" s="42">
        <f>data!I737</f>
        <v>28.464284136148201</v>
      </c>
      <c r="G21" s="42">
        <f>data!J737</f>
        <v>28.392681920927501</v>
      </c>
      <c r="H21" s="42">
        <f>data!K737</f>
        <v>28.0465240466518</v>
      </c>
      <c r="I21" s="42">
        <f>data!L737</f>
        <v>26.184201354849101</v>
      </c>
      <c r="J21" s="42">
        <f>data!O737</f>
        <v>115.7766452164883</v>
      </c>
      <c r="K21" s="42">
        <f>data!P737</f>
        <v>106.17389698272501</v>
      </c>
      <c r="L21" s="42">
        <f>data!Q737</f>
        <v>111.08769145857661</v>
      </c>
      <c r="M21" s="42">
        <f>data!R737</f>
        <v>101.9801877427445</v>
      </c>
      <c r="N21" s="42">
        <f>data!S737</f>
        <v>98.068980121275018</v>
      </c>
      <c r="O21" s="42">
        <f>data!T737</f>
        <v>91.415231954653891</v>
      </c>
      <c r="P21" s="42">
        <f>data!U737</f>
        <v>91.153745676257103</v>
      </c>
      <c r="Q21" s="6"/>
      <c r="R21" s="6"/>
      <c r="S21" s="6"/>
    </row>
    <row r="22" spans="1:19" ht="12.75" customHeight="1" x14ac:dyDescent="0.2">
      <c r="A22" s="49" t="s">
        <v>1899</v>
      </c>
      <c r="B22" s="21">
        <f>data!E738</f>
        <v>24.7973540538846</v>
      </c>
      <c r="C22" s="21">
        <f>data!F738</f>
        <v>-76.386658382795801</v>
      </c>
      <c r="D22" s="21">
        <f>data!G738</f>
        <v>255.41217911802607</v>
      </c>
      <c r="E22" s="21">
        <f>data!H738</f>
        <v>1.2965325804250265</v>
      </c>
      <c r="F22" s="21">
        <f>data!I738</f>
        <v>3.7079683438985591</v>
      </c>
      <c r="G22" s="21">
        <f>data!J738</f>
        <v>-1.0024140211101293</v>
      </c>
      <c r="H22" s="21">
        <f>data!K738</f>
        <v>-4.788258332112707</v>
      </c>
      <c r="I22" s="21">
        <f>data!L738</f>
        <v>-24.030170811127132</v>
      </c>
      <c r="J22" s="21">
        <f>data!O738</f>
        <v>-9.1110509026211659</v>
      </c>
      <c r="K22" s="21">
        <f>data!P738</f>
        <v>-8.2942014909892396</v>
      </c>
      <c r="L22" s="21">
        <f>data!Q738</f>
        <v>4.6280626552222204</v>
      </c>
      <c r="M22" s="21">
        <f>data!R738</f>
        <v>-8.19848139451903</v>
      </c>
      <c r="N22" s="21">
        <f>data!S738</f>
        <v>-3.8352622289104965</v>
      </c>
      <c r="O22" s="21">
        <f>data!T738</f>
        <v>-6.7847632945635894</v>
      </c>
      <c r="P22" s="21">
        <f>data!U738</f>
        <v>-0.28604235071733042</v>
      </c>
      <c r="Q22" s="6"/>
      <c r="R22" s="6"/>
      <c r="S22" s="6"/>
    </row>
    <row r="23" spans="1:19" ht="12.75" customHeight="1" x14ac:dyDescent="0.2">
      <c r="A23" s="20" t="s">
        <v>124</v>
      </c>
      <c r="B23" s="42">
        <f>data!E739</f>
        <v>28.409822743747899</v>
      </c>
      <c r="C23" s="42">
        <f>data!F739</f>
        <v>30.468067238015401</v>
      </c>
      <c r="D23" s="42">
        <f>data!G739</f>
        <v>30.9019628725088</v>
      </c>
      <c r="E23" s="42">
        <f>data!H739</f>
        <v>31.4994025443496</v>
      </c>
      <c r="F23" s="42">
        <f>data!I739</f>
        <v>31.954861938125099</v>
      </c>
      <c r="G23" s="42">
        <f>data!J739</f>
        <v>31.9579870246178</v>
      </c>
      <c r="H23" s="42">
        <f>data!K739</f>
        <v>31.650851443347101</v>
      </c>
      <c r="I23" s="42">
        <f>data!L739</f>
        <v>31.477847556341501</v>
      </c>
      <c r="J23" s="42">
        <f>data!O739</f>
        <v>114.20382121741932</v>
      </c>
      <c r="K23" s="42">
        <f>data!P739</f>
        <v>121.2792553986217</v>
      </c>
      <c r="L23" s="42">
        <f>data!Q739</f>
        <v>127.04154796243149</v>
      </c>
      <c r="M23" s="42">
        <f>data!R739</f>
        <v>123.3904766631954</v>
      </c>
      <c r="N23" s="42">
        <f>data!S739</f>
        <v>119.8838633533926</v>
      </c>
      <c r="O23" s="42">
        <f>data!T739</f>
        <v>116.5351336421258</v>
      </c>
      <c r="P23" s="42">
        <f>data!U739</f>
        <v>113.708783051238</v>
      </c>
      <c r="Q23" s="6"/>
      <c r="R23" s="6"/>
      <c r="S23" s="6"/>
    </row>
    <row r="24" spans="1:19" ht="12.75" customHeight="1" x14ac:dyDescent="0.2">
      <c r="A24" s="49" t="s">
        <v>1899</v>
      </c>
      <c r="B24" s="21">
        <f>data!E740</f>
        <v>48.476410778809509</v>
      </c>
      <c r="C24" s="21">
        <f>data!F740</f>
        <v>32.283453712380712</v>
      </c>
      <c r="D24" s="21">
        <f>data!G740</f>
        <v>5.8192415051860786</v>
      </c>
      <c r="E24" s="21">
        <f>data!H740</f>
        <v>7.9605281402752306</v>
      </c>
      <c r="F24" s="21">
        <f>data!I740</f>
        <v>5.9103774897815278</v>
      </c>
      <c r="G24" s="21">
        <f>data!J740</f>
        <v>3.9124499605812886E-2</v>
      </c>
      <c r="H24" s="21">
        <f>data!K740</f>
        <v>-3.7891778735520418</v>
      </c>
      <c r="I24" s="21">
        <f>data!L740</f>
        <v>-2.1685430805360304</v>
      </c>
      <c r="J24" s="21">
        <f>data!O740</f>
        <v>-23.981246083514197</v>
      </c>
      <c r="K24" s="21">
        <f>data!P740</f>
        <v>6.1954443430857653</v>
      </c>
      <c r="L24" s="21">
        <f>data!Q740</f>
        <v>4.7512598464347855</v>
      </c>
      <c r="M24" s="21">
        <f>data!R740</f>
        <v>-2.8739190900883727</v>
      </c>
      <c r="N24" s="21">
        <f>data!S740</f>
        <v>-2.8418832673565153</v>
      </c>
      <c r="O24" s="21">
        <f>data!T740</f>
        <v>-2.7933114746189314</v>
      </c>
      <c r="P24" s="21">
        <f>data!U740</f>
        <v>-2.4253205900697683</v>
      </c>
      <c r="Q24" s="6"/>
      <c r="R24" s="6"/>
      <c r="S24" s="6"/>
    </row>
    <row r="25" spans="1:19" ht="12.75" customHeight="1" x14ac:dyDescent="0.2">
      <c r="A25" s="20" t="s">
        <v>125</v>
      </c>
      <c r="B25" s="42">
        <f>data!E741</f>
        <v>163.55232565194399</v>
      </c>
      <c r="C25" s="42">
        <f>data!F741</f>
        <v>145.57935057143399</v>
      </c>
      <c r="D25" s="42">
        <f>data!G741</f>
        <v>146.93571348505901</v>
      </c>
      <c r="E25" s="42">
        <f>data!H741</f>
        <v>149.06888095482299</v>
      </c>
      <c r="F25" s="42">
        <f>data!I741</f>
        <v>153.78066773900099</v>
      </c>
      <c r="G25" s="42">
        <f>data!J741</f>
        <v>156.734146322844</v>
      </c>
      <c r="H25" s="42">
        <f>data!K741</f>
        <v>154.82327509663699</v>
      </c>
      <c r="I25" s="42">
        <f>data!L741</f>
        <v>153.658576904352</v>
      </c>
      <c r="J25" s="42">
        <f>data!O741</f>
        <v>617.14642371439595</v>
      </c>
      <c r="K25" s="42">
        <f>data!P741</f>
        <v>605.13627066326001</v>
      </c>
      <c r="L25" s="42">
        <f>data!Q741</f>
        <v>618.99666606283392</v>
      </c>
      <c r="M25" s="42">
        <f>data!R741</f>
        <v>599.25046370641599</v>
      </c>
      <c r="N25" s="42">
        <f>data!S741</f>
        <v>577.493372051047</v>
      </c>
      <c r="O25" s="42">
        <f>data!T741</f>
        <v>556.85697799732804</v>
      </c>
      <c r="P25" s="42">
        <f>data!U741</f>
        <v>539.050422408347</v>
      </c>
      <c r="Q25" s="6"/>
      <c r="R25" s="6"/>
      <c r="S25" s="6"/>
    </row>
    <row r="26" spans="1:19" ht="12.75" customHeight="1" x14ac:dyDescent="0.2">
      <c r="A26" s="49" t="s">
        <v>1899</v>
      </c>
      <c r="B26" s="21">
        <f>data!E742</f>
        <v>17.19877961687428</v>
      </c>
      <c r="C26" s="21">
        <f>data!F742</f>
        <v>-37.227096841609573</v>
      </c>
      <c r="D26" s="21">
        <f>data!G742</f>
        <v>3.779208452168036</v>
      </c>
      <c r="E26" s="21">
        <f>data!H742</f>
        <v>5.9347632967101172</v>
      </c>
      <c r="F26" s="21">
        <f>data!I742</f>
        <v>13.255422431511811</v>
      </c>
      <c r="G26" s="21">
        <f>data!J742</f>
        <v>7.9064790187817984</v>
      </c>
      <c r="H26" s="21">
        <f>data!K742</f>
        <v>-4.7882583321140766</v>
      </c>
      <c r="I26" s="21">
        <f>data!L742</f>
        <v>-2.9753184443650835</v>
      </c>
      <c r="J26" s="21">
        <f>data!O742</f>
        <v>-6.7072989030096952</v>
      </c>
      <c r="K26" s="21">
        <f>data!P742</f>
        <v>-1.9460783680558147</v>
      </c>
      <c r="L26" s="21">
        <f>data!Q742</f>
        <v>2.2904585415748135</v>
      </c>
      <c r="M26" s="21">
        <f>data!R742</f>
        <v>-3.1900337173081827</v>
      </c>
      <c r="N26" s="21">
        <f>data!S742</f>
        <v>-3.6307175335000164</v>
      </c>
      <c r="O26" s="21">
        <f>data!T742</f>
        <v>-3.5734425800292735</v>
      </c>
      <c r="P26" s="21">
        <f>data!U742</f>
        <v>-3.1976892258799183</v>
      </c>
      <c r="Q26" s="6"/>
      <c r="R26" s="6"/>
      <c r="S26" s="6"/>
    </row>
    <row r="27" spans="1:19" ht="12.75" customHeight="1" x14ac:dyDescent="0.2">
      <c r="A27" s="20" t="s">
        <v>123</v>
      </c>
      <c r="B27" s="42">
        <f>data!E743</f>
        <v>41.0184660615353</v>
      </c>
      <c r="C27" s="42">
        <f>data!F743</f>
        <v>46.777601120030901</v>
      </c>
      <c r="D27" s="42">
        <f>data!G743</f>
        <v>47.178167190858701</v>
      </c>
      <c r="E27" s="42">
        <f>data!H743</f>
        <v>47.8281088561804</v>
      </c>
      <c r="F27" s="42">
        <f>data!I743</f>
        <v>48.432873737125099</v>
      </c>
      <c r="G27" s="42">
        <f>data!J743</f>
        <v>48.478056094362699</v>
      </c>
      <c r="H27" s="42">
        <f>data!K743</f>
        <v>48.052000926259097</v>
      </c>
      <c r="I27" s="42">
        <f>data!L743</f>
        <v>47.828772603547399</v>
      </c>
      <c r="J27" s="42">
        <f>data!O743</f>
        <v>164.95833114235049</v>
      </c>
      <c r="K27" s="42">
        <f>data!P743</f>
        <v>182.80234322860531</v>
      </c>
      <c r="L27" s="42">
        <f>data!Q743</f>
        <v>192.79170336129431</v>
      </c>
      <c r="M27" s="42">
        <f>data!R743</f>
        <v>187.86579389320389</v>
      </c>
      <c r="N27" s="42">
        <f>data!S743</f>
        <v>183.11211813044162</v>
      </c>
      <c r="O27" s="42">
        <f>data!T743</f>
        <v>178.55500571899282</v>
      </c>
      <c r="P27" s="42">
        <f>data!U743</f>
        <v>174.75697017382291</v>
      </c>
      <c r="Q27" s="6"/>
      <c r="R27" s="6"/>
      <c r="S27" s="6"/>
    </row>
    <row r="28" spans="1:19" ht="12.75" customHeight="1" x14ac:dyDescent="0.2">
      <c r="A28" s="49" t="s">
        <v>1899</v>
      </c>
      <c r="B28" s="21">
        <f>data!E744</f>
        <v>16.326562487889991</v>
      </c>
      <c r="C28" s="21">
        <f>data!F744</f>
        <v>69.135247681306765</v>
      </c>
      <c r="D28" s="21">
        <f>data!G744</f>
        <v>3.4695297702026742</v>
      </c>
      <c r="E28" s="21">
        <f>data!H744</f>
        <v>5.6254508350856076</v>
      </c>
      <c r="F28" s="21">
        <f>data!I744</f>
        <v>5.1545617252263014</v>
      </c>
      <c r="G28" s="21">
        <f>data!J744</f>
        <v>0.37367695178773824</v>
      </c>
      <c r="H28" s="21">
        <f>data!K744</f>
        <v>-3.4693746675499528</v>
      </c>
      <c r="I28" s="21">
        <f>data!L744</f>
        <v>-1.8453142465640917</v>
      </c>
      <c r="J28" s="21">
        <f>data!O744</f>
        <v>-23.271515321767389</v>
      </c>
      <c r="K28" s="21">
        <f>data!P744</f>
        <v>10.817284560703012</v>
      </c>
      <c r="L28" s="21">
        <f>data!Q744</f>
        <v>5.4645689744779125</v>
      </c>
      <c r="M28" s="21">
        <f>data!R744</f>
        <v>-2.5550422462211508</v>
      </c>
      <c r="N28" s="21">
        <f>data!S744</f>
        <v>-2.5303572642205396</v>
      </c>
      <c r="O28" s="21">
        <f>data!T744</f>
        <v>-2.4887006157629066</v>
      </c>
      <c r="P28" s="21">
        <f>data!U744</f>
        <v>-2.1270955299607763</v>
      </c>
      <c r="Q28" s="6"/>
      <c r="R28" s="6"/>
      <c r="S28" s="6"/>
    </row>
    <row r="29" spans="1:19" ht="12.75" customHeight="1" x14ac:dyDescent="0.2">
      <c r="A29" s="20" t="s">
        <v>50</v>
      </c>
      <c r="B29" s="42">
        <f>data!E745</f>
        <v>2.93291655127571</v>
      </c>
      <c r="C29" s="42">
        <f>data!F745</f>
        <v>3.1708966735703301</v>
      </c>
      <c r="D29" s="42">
        <f>data!G745</f>
        <v>3.14859466200781</v>
      </c>
      <c r="E29" s="42">
        <f>data!H745</f>
        <v>3.1429572978262499</v>
      </c>
      <c r="F29" s="42">
        <f>data!I745</f>
        <v>3.1558372118439801</v>
      </c>
      <c r="G29" s="42">
        <f>data!J745</f>
        <v>3.13215917579112</v>
      </c>
      <c r="H29" s="42">
        <f>data!K745</f>
        <v>3.0785026577264798</v>
      </c>
      <c r="I29" s="42">
        <f>data!L745</f>
        <v>3.0384482209602899</v>
      </c>
      <c r="J29" s="42">
        <f>data!O745</f>
        <v>12.52262511592261</v>
      </c>
      <c r="K29" s="42">
        <f>data!P745</f>
        <v>12.395365184680101</v>
      </c>
      <c r="L29" s="42">
        <f>data!Q745</f>
        <v>12.404947266321869</v>
      </c>
      <c r="M29" s="42">
        <f>data!R745</f>
        <v>11.6874076135752</v>
      </c>
      <c r="N29" s="42">
        <f>data!S745</f>
        <v>11.01608480302645</v>
      </c>
      <c r="O29" s="42">
        <f>data!T745</f>
        <v>10.389376955591629</v>
      </c>
      <c r="P29" s="42">
        <f>data!U745</f>
        <v>9.8368965008991402</v>
      </c>
      <c r="Q29" s="6"/>
      <c r="R29" s="6"/>
      <c r="S29" s="6"/>
    </row>
    <row r="30" spans="1:19" ht="12.75" customHeight="1" x14ac:dyDescent="0.2">
      <c r="A30" s="49" t="s">
        <v>1899</v>
      </c>
      <c r="B30" s="21">
        <f>data!E746</f>
        <v>70.817430843463072</v>
      </c>
      <c r="C30" s="21">
        <f>data!F746</f>
        <v>36.624798975794256</v>
      </c>
      <c r="D30" s="21">
        <f>data!G746</f>
        <v>-2.7837963205016045</v>
      </c>
      <c r="E30" s="21">
        <f>data!H746</f>
        <v>-0.7142541762529887</v>
      </c>
      <c r="F30" s="21">
        <f>data!I746</f>
        <v>1.6493133831064746</v>
      </c>
      <c r="G30" s="21">
        <f>data!J746</f>
        <v>-2.9675655397108742</v>
      </c>
      <c r="H30" s="21">
        <f>data!K746</f>
        <v>-6.6782589505838059</v>
      </c>
      <c r="I30" s="21">
        <f>data!L746</f>
        <v>-5.1037113273107586</v>
      </c>
      <c r="J30" s="21">
        <f>data!O746</f>
        <v>-38.852516994373666</v>
      </c>
      <c r="K30" s="21">
        <f>data!P746</f>
        <v>-1.0162400460323351</v>
      </c>
      <c r="L30" s="21">
        <f>data!Q746</f>
        <v>7.7303746190637845E-2</v>
      </c>
      <c r="M30" s="21">
        <f>data!R746</f>
        <v>-5.784302321822155</v>
      </c>
      <c r="N30" s="21">
        <f>data!S746</f>
        <v>-5.7439838905677609</v>
      </c>
      <c r="O30" s="21">
        <f>data!T746</f>
        <v>-5.6890252629740568</v>
      </c>
      <c r="P30" s="21">
        <f>data!U746</f>
        <v>-5.3177438556134105</v>
      </c>
      <c r="Q30" s="6"/>
      <c r="R30" s="6"/>
      <c r="S30" s="6"/>
    </row>
    <row r="31" spans="1:19" ht="6" customHeight="1" x14ac:dyDescent="0.2">
      <c r="A31" s="23"/>
      <c r="B31" s="21"/>
      <c r="C31" s="21"/>
      <c r="D31" s="21"/>
      <c r="E31" s="6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</row>
    <row r="32" spans="1:19" ht="12.75" customHeight="1" x14ac:dyDescent="0.2">
      <c r="A32" s="23" t="s">
        <v>2</v>
      </c>
      <c r="B32" s="42">
        <f>data!E748</f>
        <v>148.4765031</v>
      </c>
      <c r="C32" s="42">
        <f>data!F748</f>
        <v>183.8471055</v>
      </c>
      <c r="D32" s="42">
        <f>data!G748</f>
        <v>178.617260250637</v>
      </c>
      <c r="E32" s="42">
        <f>data!H748</f>
        <v>179.19342420445699</v>
      </c>
      <c r="F32" s="42">
        <f>data!I748</f>
        <v>182.50629240236199</v>
      </c>
      <c r="G32" s="42">
        <f>data!J748</f>
        <v>182.04719584594699</v>
      </c>
      <c r="H32" s="42">
        <f>data!K748</f>
        <v>179.82771300500301</v>
      </c>
      <c r="I32" s="42">
        <f>data!L748</f>
        <v>178.37987172991001</v>
      </c>
      <c r="J32" s="42">
        <f>data!O748</f>
        <v>576.24385949999999</v>
      </c>
      <c r="K32" s="42">
        <f>data!P748</f>
        <v>690.13429305509396</v>
      </c>
      <c r="L32" s="42">
        <f>data!Q748</f>
        <v>722.76107298322199</v>
      </c>
      <c r="M32" s="42">
        <f>data!R748</f>
        <v>682.06804817436</v>
      </c>
      <c r="N32" s="42">
        <f>data!S748</f>
        <v>640.542578903047</v>
      </c>
      <c r="O32" s="42">
        <f>data!T748</f>
        <v>625.10615707012994</v>
      </c>
      <c r="P32" s="42">
        <f>data!U748</f>
        <v>608.23671344898298</v>
      </c>
      <c r="Q32" s="6"/>
      <c r="R32" s="6"/>
      <c r="S32" s="6"/>
    </row>
    <row r="33" spans="1:19" ht="12.75" customHeight="1" x14ac:dyDescent="0.2">
      <c r="A33" s="20" t="s">
        <v>121</v>
      </c>
      <c r="B33" s="42">
        <f>data!E749</f>
        <v>44.2716244798887</v>
      </c>
      <c r="C33" s="42">
        <f>data!F749</f>
        <v>53.540409879100402</v>
      </c>
      <c r="D33" s="42">
        <f>data!G749</f>
        <v>52.334857253436603</v>
      </c>
      <c r="E33" s="42">
        <f>data!H749</f>
        <v>52.324479867701498</v>
      </c>
      <c r="F33" s="42">
        <f>data!I749</f>
        <v>53.109331089087398</v>
      </c>
      <c r="G33" s="42">
        <f>data!J749</f>
        <v>52.793686795324597</v>
      </c>
      <c r="H33" s="42">
        <f>data!K749</f>
        <v>52.1500367714508</v>
      </c>
      <c r="I33" s="42">
        <f>data!L749</f>
        <v>51.551782929943897</v>
      </c>
      <c r="J33" s="42">
        <f>data!O749</f>
        <v>174.9671757893432</v>
      </c>
      <c r="K33" s="42">
        <f>data!P749</f>
        <v>202.47137148012723</v>
      </c>
      <c r="L33" s="42">
        <f>data!Q749</f>
        <v>209.60483758580671</v>
      </c>
      <c r="M33" s="42">
        <f>data!R749</f>
        <v>195.42837381712809</v>
      </c>
      <c r="N33" s="42">
        <f>data!S749</f>
        <v>181.60461227011859</v>
      </c>
      <c r="O33" s="42">
        <f>data!T749</f>
        <v>175.3409509123764</v>
      </c>
      <c r="P33" s="42">
        <f>data!U749</f>
        <v>141.88168497735771</v>
      </c>
      <c r="Q33" s="6"/>
      <c r="R33" s="6"/>
      <c r="S33" s="6"/>
    </row>
    <row r="34" spans="1:19" ht="12.75" customHeight="1" x14ac:dyDescent="0.2">
      <c r="A34" s="20" t="s">
        <v>46</v>
      </c>
      <c r="B34" s="42">
        <f>data!E750</f>
        <v>7.4219418513639104</v>
      </c>
      <c r="C34" s="42">
        <f>data!F750</f>
        <v>8.5641455792064196</v>
      </c>
      <c r="D34" s="42">
        <f>data!G750</f>
        <v>10.5384183547876</v>
      </c>
      <c r="E34" s="42">
        <f>data!H750</f>
        <v>10.572412028063001</v>
      </c>
      <c r="F34" s="42">
        <f>data!I750</f>
        <v>10.585364959336999</v>
      </c>
      <c r="G34" s="42">
        <f>data!J750</f>
        <v>10.558737359064899</v>
      </c>
      <c r="H34" s="42">
        <f>data!K750</f>
        <v>10.2501796412852</v>
      </c>
      <c r="I34" s="42">
        <f>data!L750</f>
        <v>10.1676526886049</v>
      </c>
      <c r="J34" s="42">
        <f>data!O750</f>
        <v>34.069317053540971</v>
      </c>
      <c r="K34" s="42">
        <f>data!P750</f>
        <v>37.09691781342093</v>
      </c>
      <c r="L34" s="42">
        <f>data!Q750</f>
        <v>41.561934648291995</v>
      </c>
      <c r="M34" s="42">
        <f>data!R750</f>
        <v>38.370270288477272</v>
      </c>
      <c r="N34" s="42">
        <f>data!S750</f>
        <v>34.914191112814137</v>
      </c>
      <c r="O34" s="42">
        <f>data!T750</f>
        <v>33.44260823495663</v>
      </c>
      <c r="P34" s="42">
        <f>data!U750</f>
        <v>29.959876206292318</v>
      </c>
      <c r="Q34" s="6"/>
      <c r="R34" s="6"/>
      <c r="S34" s="6"/>
    </row>
    <row r="35" spans="1:19" ht="12.75" customHeight="1" x14ac:dyDescent="0.2">
      <c r="A35" s="20" t="s">
        <v>47</v>
      </c>
      <c r="B35" s="42">
        <f>data!E751</f>
        <v>3.0626651428165199</v>
      </c>
      <c r="C35" s="42">
        <f>data!F751</f>
        <v>3.8013463847783799</v>
      </c>
      <c r="D35" s="42">
        <f>data!G751</f>
        <v>4.1081969857646499</v>
      </c>
      <c r="E35" s="42">
        <f>data!H751</f>
        <v>4.1214487567025202</v>
      </c>
      <c r="F35" s="42">
        <f>data!I751</f>
        <v>4.1976447252543299</v>
      </c>
      <c r="G35" s="42">
        <f>data!J751</f>
        <v>4.1870855044567703</v>
      </c>
      <c r="H35" s="42">
        <f>data!K751</f>
        <v>4.1360373991150601</v>
      </c>
      <c r="I35" s="42">
        <f>data!L751</f>
        <v>4.1027370497879296</v>
      </c>
      <c r="J35" s="42">
        <f>data!O751</f>
        <v>13.297799193386542</v>
      </c>
      <c r="K35" s="42">
        <f>data!P751</f>
        <v>15.093657270062071</v>
      </c>
      <c r="L35" s="42">
        <f>data!Q751</f>
        <v>16.62350467861409</v>
      </c>
      <c r="M35" s="42">
        <f>data!R751</f>
        <v>15.687565108010258</v>
      </c>
      <c r="N35" s="42">
        <f>data!S751</f>
        <v>14.73247931477006</v>
      </c>
      <c r="O35" s="42">
        <f>data!T751</f>
        <v>14.377441612612969</v>
      </c>
      <c r="P35" s="42">
        <f>data!U751</f>
        <v>13.38120769587762</v>
      </c>
      <c r="Q35" s="6"/>
      <c r="R35" s="6"/>
      <c r="S35" s="6"/>
    </row>
    <row r="36" spans="1:19" ht="12.75" customHeight="1" x14ac:dyDescent="0.2">
      <c r="A36" s="20" t="s">
        <v>48</v>
      </c>
      <c r="B36" s="42">
        <f>data!E752</f>
        <v>0.89348076471183502</v>
      </c>
      <c r="C36" s="42">
        <f>data!F752</f>
        <v>1.06526510321139</v>
      </c>
      <c r="D36" s="42">
        <f>data!G752</f>
        <v>1.07170356150382</v>
      </c>
      <c r="E36" s="42">
        <f>data!H752</f>
        <v>1.0751605452267401</v>
      </c>
      <c r="F36" s="42">
        <f>data!I752</f>
        <v>1.0950377544141701</v>
      </c>
      <c r="G36" s="42">
        <f>data!J752</f>
        <v>1.0922831750756801</v>
      </c>
      <c r="H36" s="42">
        <f>data!K752</f>
        <v>1.07896627803002</v>
      </c>
      <c r="I36" s="42">
        <f>data!L752</f>
        <v>1.0702792303794599</v>
      </c>
      <c r="J36" s="42">
        <f>data!O752</f>
        <v>3.8635008407463953</v>
      </c>
      <c r="K36" s="42">
        <f>data!P752</f>
        <v>4.1056099746537846</v>
      </c>
      <c r="L36" s="42">
        <f>data!Q752</f>
        <v>4.3365664378993296</v>
      </c>
      <c r="M36" s="42">
        <f>data!R752</f>
        <v>3.927535734937635</v>
      </c>
      <c r="N36" s="42">
        <f>data!S752</f>
        <v>3.2027128945152303</v>
      </c>
      <c r="O36" s="42">
        <f>data!T752</f>
        <v>3.1255307853506449</v>
      </c>
      <c r="P36" s="42">
        <f>data!U752</f>
        <v>3.0411835672449152</v>
      </c>
      <c r="Q36" s="6"/>
      <c r="R36" s="6"/>
      <c r="S36" s="6"/>
    </row>
    <row r="37" spans="1:19" ht="12.75" customHeight="1" x14ac:dyDescent="0.2">
      <c r="A37" s="20" t="s">
        <v>122</v>
      </c>
      <c r="B37" s="42">
        <f>data!E753</f>
        <v>87.055244799999997</v>
      </c>
      <c r="C37" s="42">
        <f>data!F753</f>
        <v>109.8122283</v>
      </c>
      <c r="D37" s="42">
        <f>data!G753</f>
        <v>103.240776424868</v>
      </c>
      <c r="E37" s="42">
        <f>data!H753</f>
        <v>103.752992614381</v>
      </c>
      <c r="F37" s="42">
        <f>data!I753</f>
        <v>106.036155885772</v>
      </c>
      <c r="G37" s="42">
        <f>data!J753</f>
        <v>105.951467982341</v>
      </c>
      <c r="H37" s="42">
        <f>data!K753</f>
        <v>104.839556681917</v>
      </c>
      <c r="I37" s="42">
        <f>data!L753</f>
        <v>104.17384509026699</v>
      </c>
      <c r="J37" s="42">
        <f>data!O753</f>
        <v>326.01294110000003</v>
      </c>
      <c r="K37" s="42">
        <f>data!P753</f>
        <v>403.86124213924899</v>
      </c>
      <c r="L37" s="42">
        <f>data!Q753</f>
        <v>421.00102564029697</v>
      </c>
      <c r="M37" s="42">
        <f>data!R753</f>
        <v>401.19712170811772</v>
      </c>
      <c r="N37" s="42">
        <f>data!S753</f>
        <v>380.4668801547059</v>
      </c>
      <c r="O37" s="42">
        <f>data!T753</f>
        <v>374.28382055257646</v>
      </c>
      <c r="P37" s="42">
        <f>data!U753</f>
        <v>399.90094945839434</v>
      </c>
      <c r="Q37" s="6"/>
      <c r="R37" s="6"/>
      <c r="S37" s="6"/>
    </row>
    <row r="38" spans="1:19" ht="12.75" customHeight="1" x14ac:dyDescent="0.2">
      <c r="A38" s="20" t="s">
        <v>49</v>
      </c>
      <c r="B38" s="42">
        <f>data!E754</f>
        <v>1.1000954000000001</v>
      </c>
      <c r="C38" s="42">
        <f>data!F754</f>
        <v>1.7019512000000001</v>
      </c>
      <c r="D38" s="42">
        <f>data!G754</f>
        <v>1.60755534225573</v>
      </c>
      <c r="E38" s="42">
        <f>data!H754</f>
        <v>1.6127408178401099</v>
      </c>
      <c r="F38" s="42">
        <f>data!I754</f>
        <v>1.6425566316212601</v>
      </c>
      <c r="G38" s="42">
        <f>data!J754</f>
        <v>1.63842476261352</v>
      </c>
      <c r="H38" s="42">
        <f>data!K754</f>
        <v>1.6184494170450201</v>
      </c>
      <c r="I38" s="42">
        <f>data!L754</f>
        <v>1.60541884556919</v>
      </c>
      <c r="J38" s="42">
        <f>data!O754</f>
        <v>4.3618011000000001</v>
      </c>
      <c r="K38" s="42">
        <f>data!P754</f>
        <v>6.0223427600958397</v>
      </c>
      <c r="L38" s="42">
        <f>data!Q754</f>
        <v>6.5048496568489904</v>
      </c>
      <c r="M38" s="42">
        <f>data!R754</f>
        <v>6.1386124335692305</v>
      </c>
      <c r="N38" s="42">
        <f>data!S754</f>
        <v>5.7648832101274206</v>
      </c>
      <c r="O38" s="42">
        <f>data!T754</f>
        <v>5.1575141030817404</v>
      </c>
      <c r="P38" s="42">
        <f>data!U754</f>
        <v>4.8658937075918596</v>
      </c>
      <c r="Q38" s="6"/>
      <c r="R38" s="6"/>
      <c r="S38" s="6"/>
    </row>
    <row r="39" spans="1:19" ht="12.75" customHeight="1" x14ac:dyDescent="0.2">
      <c r="A39" s="20" t="s">
        <v>124</v>
      </c>
      <c r="B39" s="42">
        <f>data!E755</f>
        <v>0.70075190739092197</v>
      </c>
      <c r="C39" s="42">
        <f>data!F755</f>
        <v>0.81637094983813296</v>
      </c>
      <c r="D39" s="42">
        <f>data!G755</f>
        <v>1.07170356150382</v>
      </c>
      <c r="E39" s="42">
        <f>data!H755</f>
        <v>1.0751605452267401</v>
      </c>
      <c r="F39" s="42">
        <f>data!I755</f>
        <v>1.0950377544141701</v>
      </c>
      <c r="G39" s="42">
        <f>data!J755</f>
        <v>1.0922831750756801</v>
      </c>
      <c r="H39" s="42">
        <f>data!K755</f>
        <v>1.07896627803002</v>
      </c>
      <c r="I39" s="42">
        <f>data!L755</f>
        <v>1.0702792303794599</v>
      </c>
      <c r="J39" s="42">
        <f>data!O755</f>
        <v>3.2128157493506078</v>
      </c>
      <c r="K39" s="42">
        <f>data!P755</f>
        <v>3.6639869639596152</v>
      </c>
      <c r="L39" s="42">
        <f>data!Q755</f>
        <v>4.3365664378993296</v>
      </c>
      <c r="M39" s="42">
        <f>data!R755</f>
        <v>4.0924082890461539</v>
      </c>
      <c r="N39" s="42">
        <f>data!S755</f>
        <v>3.8432554734182762</v>
      </c>
      <c r="O39" s="42">
        <f>data!T755</f>
        <v>3.7506369424207731</v>
      </c>
      <c r="P39" s="42">
        <f>data!U755</f>
        <v>3.0411835672449152</v>
      </c>
      <c r="Q39" s="6"/>
      <c r="R39" s="6"/>
      <c r="S39" s="6"/>
    </row>
    <row r="40" spans="1:19" ht="12.75" customHeight="1" x14ac:dyDescent="0.2">
      <c r="A40" s="20" t="s">
        <v>125</v>
      </c>
      <c r="B40" s="42">
        <f>data!E756</f>
        <v>3.9662895538280001</v>
      </c>
      <c r="C40" s="42">
        <f>data!F756</f>
        <v>4.5409789038652999</v>
      </c>
      <c r="D40" s="42">
        <f>data!G756</f>
        <v>4.6440487665165602</v>
      </c>
      <c r="E40" s="42">
        <f>data!H756</f>
        <v>4.6590290293158896</v>
      </c>
      <c r="F40" s="42">
        <f>data!I756</f>
        <v>4.7451636024614201</v>
      </c>
      <c r="G40" s="42">
        <f>data!J756</f>
        <v>4.7332270919946096</v>
      </c>
      <c r="H40" s="42">
        <f>data!K756</f>
        <v>4.67552053813007</v>
      </c>
      <c r="I40" s="42">
        <f>data!L756</f>
        <v>4.6378766649776502</v>
      </c>
      <c r="J40" s="42">
        <f>data!O756</f>
        <v>16.440871873632432</v>
      </c>
      <c r="K40" s="42">
        <f>data!P756</f>
        <v>17.810346253525751</v>
      </c>
      <c r="L40" s="42">
        <f>data!Q756</f>
        <v>18.791787897563751</v>
      </c>
      <c r="M40" s="42">
        <f>data!R756</f>
        <v>17.226160795072133</v>
      </c>
      <c r="N40" s="42">
        <f>data!S756</f>
        <v>16.013564472576149</v>
      </c>
      <c r="O40" s="42">
        <f>data!T756</f>
        <v>15.627653926753229</v>
      </c>
      <c r="P40" s="42">
        <f>data!U756</f>
        <v>12.16473426897965</v>
      </c>
      <c r="Q40" s="6"/>
      <c r="R40" s="6"/>
      <c r="S40" s="6"/>
    </row>
    <row r="41" spans="1:19" ht="12.75" customHeight="1" x14ac:dyDescent="0.2">
      <c r="A41" s="20" t="s">
        <v>123</v>
      </c>
      <c r="B41" s="42">
        <f>data!E757</f>
        <v>0</v>
      </c>
      <c r="C41" s="42">
        <f>data!F757</f>
        <v>0</v>
      </c>
      <c r="D41" s="42">
        <f>data!G757</f>
        <v>0</v>
      </c>
      <c r="E41" s="42">
        <f>data!H757</f>
        <v>0</v>
      </c>
      <c r="F41" s="42">
        <f>data!I757</f>
        <v>0</v>
      </c>
      <c r="G41" s="42">
        <f>data!J757</f>
        <v>0</v>
      </c>
      <c r="H41" s="42">
        <f>data!K757</f>
        <v>0</v>
      </c>
      <c r="I41" s="42">
        <f>data!L757</f>
        <v>0</v>
      </c>
      <c r="J41" s="42">
        <f>data!O757</f>
        <v>0</v>
      </c>
      <c r="K41" s="42">
        <f>data!P757</f>
        <v>0</v>
      </c>
      <c r="L41" s="42">
        <f>data!Q757</f>
        <v>0</v>
      </c>
      <c r="M41" s="42">
        <f>data!R757</f>
        <v>0</v>
      </c>
      <c r="N41" s="42">
        <f>data!S757</f>
        <v>0</v>
      </c>
      <c r="O41" s="42">
        <f>data!T757</f>
        <v>0</v>
      </c>
      <c r="P41" s="42">
        <f>data!U757</f>
        <v>0</v>
      </c>
      <c r="Q41" s="6"/>
      <c r="R41" s="6"/>
      <c r="S41" s="6"/>
    </row>
    <row r="42" spans="1:19" ht="12.75" customHeight="1" x14ac:dyDescent="0.2">
      <c r="A42" s="20" t="s">
        <v>456</v>
      </c>
      <c r="B42" s="42">
        <f>data!E758</f>
        <v>1.7636800000000001E-2</v>
      </c>
      <c r="C42" s="42">
        <f>data!F758</f>
        <v>2.8659799999999999E-2</v>
      </c>
      <c r="D42" s="42">
        <f>data!G758</f>
        <v>0</v>
      </c>
      <c r="E42" s="42">
        <f>data!H758</f>
        <v>0</v>
      </c>
      <c r="F42" s="42">
        <f>data!I758</f>
        <v>0</v>
      </c>
      <c r="G42" s="42">
        <f>data!J758</f>
        <v>0</v>
      </c>
      <c r="H42" s="42">
        <f>data!K758</f>
        <v>0</v>
      </c>
      <c r="I42" s="42">
        <f>data!L758</f>
        <v>0</v>
      </c>
      <c r="J42" s="42">
        <f>data!O758</f>
        <v>0.27337040000000001</v>
      </c>
      <c r="K42" s="42">
        <f>data!P758</f>
        <v>4.62966E-2</v>
      </c>
      <c r="L42" s="42">
        <f>data!Q758</f>
        <v>0</v>
      </c>
      <c r="M42" s="42">
        <f>data!R758</f>
        <v>0</v>
      </c>
      <c r="N42" s="42">
        <f>data!S758</f>
        <v>0</v>
      </c>
      <c r="O42" s="42">
        <f>data!T758</f>
        <v>0</v>
      </c>
      <c r="P42" s="42">
        <f>data!U758</f>
        <v>0</v>
      </c>
      <c r="Q42" s="6"/>
      <c r="R42" s="6"/>
      <c r="S42" s="6"/>
    </row>
    <row r="43" spans="1:19" s="27" customFormat="1" ht="12.75" x14ac:dyDescent="0.2">
      <c r="A43" s="24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26"/>
      <c r="R43" s="26"/>
      <c r="S43" s="26"/>
    </row>
    <row r="44" spans="1:19" ht="12.75" customHeight="1" x14ac:dyDescent="0.2">
      <c r="A44" s="28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6"/>
      <c r="R44" s="6"/>
      <c r="S44" s="6"/>
    </row>
    <row r="45" spans="1:19" ht="12.75" customHeight="1" x14ac:dyDescent="0.2">
      <c r="A45" s="28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6"/>
      <c r="R45" s="6"/>
      <c r="S45" s="6"/>
    </row>
    <row r="46" spans="1:19" ht="12.75" customHeight="1" x14ac:dyDescent="0.2">
      <c r="A46" s="28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6"/>
      <c r="R46" s="6"/>
      <c r="S46" s="6"/>
    </row>
    <row r="47" spans="1:19" ht="12.75" customHeight="1" x14ac:dyDescent="0.2">
      <c r="A47" s="28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6"/>
      <c r="R47" s="6"/>
      <c r="S47" s="6"/>
    </row>
    <row r="48" spans="1:19" ht="12.75" customHeight="1" x14ac:dyDescent="0.2">
      <c r="A48" s="8" t="s">
        <v>1882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6"/>
      <c r="R48" s="6"/>
      <c r="S48" s="6"/>
    </row>
    <row r="49" spans="1:19" ht="12.75" customHeight="1" x14ac:dyDescent="0.2">
      <c r="A49" s="28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6"/>
      <c r="R49" s="6"/>
      <c r="S49" s="6"/>
    </row>
    <row r="50" spans="1:19" ht="12.75" customHeight="1" x14ac:dyDescent="0.2">
      <c r="A50" s="28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6"/>
      <c r="R50" s="6"/>
      <c r="S50" s="6"/>
    </row>
    <row r="51" spans="1:19" ht="12.75" customHeight="1" x14ac:dyDescent="0.2">
      <c r="A51" s="28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6"/>
      <c r="R51" s="6"/>
      <c r="S51" s="6"/>
    </row>
    <row r="52" spans="1:19" ht="12.75" customHeight="1" x14ac:dyDescent="0.2">
      <c r="A52" s="28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6"/>
      <c r="R52" s="6"/>
      <c r="S52" s="6"/>
    </row>
    <row r="53" spans="1:19" ht="12.75" customHeight="1" x14ac:dyDescent="0.2">
      <c r="A53" s="28"/>
      <c r="B53" s="6"/>
      <c r="C53" s="6"/>
      <c r="D53" s="6"/>
      <c r="E53" s="1"/>
      <c r="F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2.75" customHeight="1" x14ac:dyDescent="0.2">
      <c r="A54" s="2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2.75" customHeight="1" x14ac:dyDescent="0.2"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2.75" customHeight="1" x14ac:dyDescent="0.2"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2.75" customHeight="1" x14ac:dyDescent="0.2"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2.75" customHeight="1" x14ac:dyDescent="0.2"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.75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  <c r="K112" s="6"/>
      <c r="L112" s="6"/>
      <c r="M112" s="6"/>
      <c r="N112" s="6"/>
    </row>
    <row r="113" spans="2:14" ht="12.75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  <c r="K113" s="6"/>
      <c r="L113" s="6"/>
      <c r="M113" s="6"/>
      <c r="N113" s="6"/>
    </row>
    <row r="114" spans="2:14" ht="12.75" customHeight="1" x14ac:dyDescent="0.2">
      <c r="B114" s="6"/>
      <c r="C114" s="6"/>
      <c r="D114" s="6"/>
      <c r="E114" s="1"/>
      <c r="F114" s="6"/>
      <c r="G114" s="6"/>
      <c r="H114" s="6"/>
      <c r="I114" s="6"/>
      <c r="J114" s="6"/>
      <c r="K114" s="6"/>
      <c r="L114" s="6"/>
      <c r="M114" s="6"/>
      <c r="N114" s="6"/>
    </row>
    <row r="115" spans="2:14" ht="12.75" customHeight="1" x14ac:dyDescent="0.2">
      <c r="B115" s="6"/>
      <c r="C115" s="6"/>
      <c r="D115" s="6"/>
      <c r="E115" s="1"/>
      <c r="F115" s="6"/>
      <c r="G115" s="6"/>
      <c r="H115" s="6"/>
      <c r="I115" s="6"/>
      <c r="J115" s="6"/>
      <c r="K115" s="6"/>
      <c r="L115" s="6"/>
      <c r="M115" s="6"/>
      <c r="N115" s="6"/>
    </row>
    <row r="116" spans="2:14" ht="12.75" customHeight="1" x14ac:dyDescent="0.2">
      <c r="B116" s="6"/>
      <c r="C116" s="6"/>
      <c r="D116" s="6"/>
      <c r="E116" s="1"/>
      <c r="F116" s="6"/>
      <c r="G116" s="6"/>
      <c r="H116" s="6"/>
      <c r="I116" s="6"/>
      <c r="J116" s="6"/>
      <c r="K116" s="6"/>
      <c r="L116" s="6"/>
      <c r="M116" s="6"/>
      <c r="N116" s="6"/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109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6.5703125" style="31" customWidth="1"/>
    <col min="2" max="4" width="5.28515625" style="7" customWidth="1"/>
    <col min="5" max="5" width="5.28515625" style="2" customWidth="1"/>
    <col min="6" max="9" width="5.28515625" style="7" customWidth="1"/>
    <col min="10" max="10" width="7.140625" style="7" bestFit="1" customWidth="1"/>
    <col min="11" max="16" width="5.5703125" style="7" customWidth="1"/>
    <col min="17" max="16384" width="9.140625" style="7"/>
  </cols>
  <sheetData>
    <row r="1" spans="1:19" ht="12" customHeight="1" x14ac:dyDescent="0.2">
      <c r="A1" s="4">
        <v>44497</v>
      </c>
      <c r="B1" s="6"/>
      <c r="C1" s="6"/>
      <c r="D1" s="6"/>
      <c r="E1" s="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s="45" customFormat="1" ht="13.5" customHeight="1" x14ac:dyDescent="0.2">
      <c r="A2" s="3" t="s">
        <v>141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120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ht="12.75" customHeight="1" x14ac:dyDescent="0.2">
      <c r="A5" s="13"/>
      <c r="B5" s="31"/>
      <c r="C5" s="31"/>
      <c r="D5" s="31"/>
      <c r="E5" s="4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6"/>
      <c r="R5" s="6"/>
      <c r="S5" s="6"/>
    </row>
    <row r="6" spans="1:19" s="15" customFormat="1" ht="12.75" customHeight="1" x14ac:dyDescent="0.2">
      <c r="A6" s="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6"/>
      <c r="Q7" s="14"/>
      <c r="R7" s="14"/>
      <c r="S7" s="14"/>
    </row>
    <row r="8" spans="1:19" ht="12.75" customHeight="1" x14ac:dyDescent="0.2">
      <c r="A8" s="23" t="s">
        <v>3</v>
      </c>
      <c r="B8" s="42">
        <f>data!E767</f>
        <v>89.415269100000003</v>
      </c>
      <c r="C8" s="42">
        <f>data!F767</f>
        <v>88.159749399999995</v>
      </c>
      <c r="D8" s="42">
        <f>data!G767</f>
        <v>92.111000000000004</v>
      </c>
      <c r="E8" s="42">
        <f>data!H767</f>
        <v>92.123000000000005</v>
      </c>
      <c r="F8" s="42">
        <f>data!I767</f>
        <v>95.953000000000003</v>
      </c>
      <c r="G8" s="42">
        <f>data!J767</f>
        <v>98.664000000000001</v>
      </c>
      <c r="H8" s="42">
        <f>data!K767</f>
        <v>100.178</v>
      </c>
      <c r="I8" s="42">
        <f>data!L767</f>
        <v>102.252</v>
      </c>
      <c r="J8" s="42">
        <f>data!O767</f>
        <v>388.56736380000001</v>
      </c>
      <c r="K8" s="42">
        <f>data!P767</f>
        <v>361.80901849999998</v>
      </c>
      <c r="L8" s="42">
        <f>data!Q767</f>
        <v>397.04700000000003</v>
      </c>
      <c r="M8" s="42">
        <f>data!R767</f>
        <v>430.12</v>
      </c>
      <c r="N8" s="42">
        <f>data!S767</f>
        <v>449.21499999999997</v>
      </c>
      <c r="O8" s="42">
        <f>data!T767</f>
        <v>454.49099999999999</v>
      </c>
      <c r="P8" s="42">
        <f>data!U767</f>
        <v>450.11099999999999</v>
      </c>
      <c r="Q8" s="6"/>
      <c r="R8" s="6"/>
      <c r="S8" s="6"/>
    </row>
    <row r="9" spans="1:19" ht="12.75" customHeight="1" x14ac:dyDescent="0.2">
      <c r="A9" s="20" t="s">
        <v>121</v>
      </c>
      <c r="B9" s="42">
        <f>data!E768</f>
        <v>32.260363847777199</v>
      </c>
      <c r="C9" s="42">
        <f>data!F768</f>
        <v>30.882192631450401</v>
      </c>
      <c r="D9" s="42">
        <f>data!G768</f>
        <v>34.817957999999997</v>
      </c>
      <c r="E9" s="42">
        <f>data!H768</f>
        <v>34.454002000000003</v>
      </c>
      <c r="F9" s="42">
        <f>data!I768</f>
        <v>35.502609999999997</v>
      </c>
      <c r="G9" s="42">
        <f>data!J768</f>
        <v>36.604343999999998</v>
      </c>
      <c r="H9" s="42">
        <f>data!K768</f>
        <v>37.266216</v>
      </c>
      <c r="I9" s="42">
        <f>data!L768</f>
        <v>38.037744000000004</v>
      </c>
      <c r="J9" s="42">
        <f>data!O768</f>
        <v>145.6687016698616</v>
      </c>
      <c r="K9" s="42">
        <f>data!P768</f>
        <v>132.41451647922759</v>
      </c>
      <c r="L9" s="42">
        <f>data!Q768</f>
        <v>147.41091399999999</v>
      </c>
      <c r="M9" s="42">
        <f>data!R768</f>
        <v>158.93555800000001</v>
      </c>
      <c r="N9" s="42">
        <f>data!S768</f>
        <v>166.321505</v>
      </c>
      <c r="O9" s="42">
        <f>data!T768</f>
        <v>166.45729500000002</v>
      </c>
      <c r="P9" s="42">
        <f>data!U768</f>
        <v>145.72297800000001</v>
      </c>
      <c r="Q9" s="6"/>
      <c r="R9" s="6"/>
      <c r="S9" s="6"/>
    </row>
    <row r="10" spans="1:19" ht="12.75" customHeight="1" x14ac:dyDescent="0.2">
      <c r="A10" s="20" t="s">
        <v>46</v>
      </c>
      <c r="B10" s="42">
        <f>data!E769</f>
        <v>1.1387034574999999</v>
      </c>
      <c r="C10" s="42">
        <f>data!F769</f>
        <v>1.4490009075000001</v>
      </c>
      <c r="D10" s="42">
        <f>data!G769</f>
        <v>1.2895540000000001</v>
      </c>
      <c r="E10" s="42">
        <f>data!H769</f>
        <v>1.289722</v>
      </c>
      <c r="F10" s="42">
        <f>data!I769</f>
        <v>1.343342</v>
      </c>
      <c r="G10" s="42">
        <f>data!J769</f>
        <v>1.3812960000000001</v>
      </c>
      <c r="H10" s="42">
        <f>data!K769</f>
        <v>1.4024920000000001</v>
      </c>
      <c r="I10" s="42">
        <f>data!L769</f>
        <v>1.4315279999999999</v>
      </c>
      <c r="J10" s="42">
        <f>data!O769</f>
        <v>5.1865695174999988</v>
      </c>
      <c r="K10" s="42">
        <f>data!P769</f>
        <v>5.1669803650000006</v>
      </c>
      <c r="L10" s="42">
        <f>data!Q769</f>
        <v>5.5586580000000003</v>
      </c>
      <c r="M10" s="42">
        <f>data!R769</f>
        <v>5.6972729999999991</v>
      </c>
      <c r="N10" s="42">
        <f>data!S769</f>
        <v>5.8397949999999996</v>
      </c>
      <c r="O10" s="42">
        <f>data!T769</f>
        <v>5.9083830000000006</v>
      </c>
      <c r="P10" s="42">
        <f>data!U769</f>
        <v>4.9512210000000003</v>
      </c>
      <c r="Q10" s="6"/>
      <c r="R10" s="6"/>
      <c r="S10" s="6"/>
    </row>
    <row r="11" spans="1:19" ht="12.75" customHeight="1" x14ac:dyDescent="0.2">
      <c r="A11" s="20" t="s">
        <v>47</v>
      </c>
      <c r="B11" s="42">
        <f>data!E770</f>
        <v>4.7329434888891901</v>
      </c>
      <c r="C11" s="42">
        <f>data!F770</f>
        <v>5.9382559669933004</v>
      </c>
      <c r="D11" s="42">
        <f>data!G770</f>
        <v>4.7897720000000001</v>
      </c>
      <c r="E11" s="42">
        <f>data!H770</f>
        <v>4.7903960000000003</v>
      </c>
      <c r="F11" s="42">
        <f>data!I770</f>
        <v>4.8936029999999997</v>
      </c>
      <c r="G11" s="42">
        <f>data!J770</f>
        <v>5.130528</v>
      </c>
      <c r="H11" s="42">
        <f>data!K770</f>
        <v>5.2092559999999999</v>
      </c>
      <c r="I11" s="42">
        <f>data!L770</f>
        <v>5.2148519999999996</v>
      </c>
      <c r="J11" s="42">
        <f>data!O770</f>
        <v>22.509030894265031</v>
      </c>
      <c r="K11" s="42">
        <f>data!P770</f>
        <v>20.251367455882491</v>
      </c>
      <c r="L11" s="42">
        <f>data!Q770</f>
        <v>20.448239000000001</v>
      </c>
      <c r="M11" s="42">
        <f>data!R770</f>
        <v>21.179009000000001</v>
      </c>
      <c r="N11" s="42">
        <f>data!S770</f>
        <v>21.110913999999998</v>
      </c>
      <c r="O11" s="42">
        <f>data!T770</f>
        <v>20.224471000000001</v>
      </c>
      <c r="P11" s="42">
        <f>data!U770</f>
        <v>17.217203999999999</v>
      </c>
      <c r="Q11" s="6"/>
      <c r="R11" s="6"/>
      <c r="S11" s="6"/>
    </row>
    <row r="12" spans="1:19" ht="12.75" customHeight="1" x14ac:dyDescent="0.2">
      <c r="A12" s="20" t="s">
        <v>48</v>
      </c>
      <c r="B12" s="42">
        <f>data!E771</f>
        <v>5.1775494308336096</v>
      </c>
      <c r="C12" s="42">
        <f>data!F771</f>
        <v>6.2760040990562196</v>
      </c>
      <c r="D12" s="42">
        <f>data!G771</f>
        <v>6.1160605291702002</v>
      </c>
      <c r="E12" s="42">
        <f>data!H771</f>
        <v>6.2827527429119199</v>
      </c>
      <c r="F12" s="42">
        <f>data!I771</f>
        <v>6.5249010984023501</v>
      </c>
      <c r="G12" s="42">
        <f>data!J771</f>
        <v>6.6897160702385898</v>
      </c>
      <c r="H12" s="42">
        <f>data!K771</f>
        <v>6.7725937842380199</v>
      </c>
      <c r="I12" s="42">
        <f>data!L771</f>
        <v>6.8926828869828203</v>
      </c>
      <c r="J12" s="42">
        <f>data!O771</f>
        <v>25.285389848373462</v>
      </c>
      <c r="K12" s="42">
        <f>data!P771</f>
        <v>23.85236680197195</v>
      </c>
      <c r="L12" s="42">
        <f>data!Q771</f>
        <v>26.879893839861779</v>
      </c>
      <c r="M12" s="42">
        <f>data!R771</f>
        <v>28.782282795922022</v>
      </c>
      <c r="N12" s="42">
        <f>data!S771</f>
        <v>29.71226929775036</v>
      </c>
      <c r="O12" s="42">
        <f>data!T771</f>
        <v>29.713486315924779</v>
      </c>
      <c r="P12" s="42">
        <f>data!U771</f>
        <v>22.393301000000001</v>
      </c>
      <c r="Q12" s="6"/>
      <c r="R12" s="6"/>
      <c r="S12" s="6"/>
    </row>
    <row r="13" spans="1:19" ht="12.75" customHeight="1" x14ac:dyDescent="0.2">
      <c r="A13" s="20" t="s">
        <v>122</v>
      </c>
      <c r="B13" s="42">
        <f>data!E772</f>
        <v>33.799356099999997</v>
      </c>
      <c r="C13" s="42">
        <f>data!F772</f>
        <v>32.647898900000001</v>
      </c>
      <c r="D13" s="42">
        <f>data!G772</f>
        <v>34.228557470829799</v>
      </c>
      <c r="E13" s="42">
        <f>data!H772</f>
        <v>34.4356132570881</v>
      </c>
      <c r="F13" s="42">
        <f>data!I772</f>
        <v>36.174183901597601</v>
      </c>
      <c r="G13" s="42">
        <f>data!J772</f>
        <v>37.117099929761402</v>
      </c>
      <c r="H13" s="42">
        <f>data!K772</f>
        <v>37.806616215761998</v>
      </c>
      <c r="I13" s="42">
        <f>data!L772</f>
        <v>38.7117091130172</v>
      </c>
      <c r="J13" s="42">
        <f>data!O772</f>
        <v>144.95716970000001</v>
      </c>
      <c r="K13" s="42">
        <f>data!P772</f>
        <v>135.11142572791789</v>
      </c>
      <c r="L13" s="42">
        <f>data!Q772</f>
        <v>149.80960916013822</v>
      </c>
      <c r="M13" s="42">
        <f>data!R772</f>
        <v>166.174035204078</v>
      </c>
      <c r="N13" s="42">
        <f>data!S772</f>
        <v>175.92011970224951</v>
      </c>
      <c r="O13" s="42">
        <f>data!T772</f>
        <v>182.76215568407511</v>
      </c>
      <c r="P13" s="42">
        <f>data!U772</f>
        <v>213.91466500000001</v>
      </c>
      <c r="Q13" s="6"/>
      <c r="R13" s="6"/>
      <c r="S13" s="6"/>
    </row>
    <row r="14" spans="1:19" ht="12.75" customHeight="1" x14ac:dyDescent="0.2">
      <c r="A14" s="20" t="s">
        <v>49</v>
      </c>
      <c r="B14" s="42">
        <f>data!E773</f>
        <v>5.7033002000000002</v>
      </c>
      <c r="C14" s="42">
        <f>data!F773</f>
        <v>4.4775425999999996</v>
      </c>
      <c r="D14" s="42">
        <f>data!G773</f>
        <v>5.5266599999999997</v>
      </c>
      <c r="E14" s="42">
        <f>data!H773</f>
        <v>5.52738</v>
      </c>
      <c r="F14" s="42">
        <f>data!I773</f>
        <v>5.6612270000000002</v>
      </c>
      <c r="G14" s="42">
        <f>data!J773</f>
        <v>5.722512</v>
      </c>
      <c r="H14" s="42">
        <f>data!K773</f>
        <v>5.7101459999999999</v>
      </c>
      <c r="I14" s="42">
        <f>data!L773</f>
        <v>5.8283639999999997</v>
      </c>
      <c r="J14" s="42">
        <f>data!O773</f>
        <v>22.1297748</v>
      </c>
      <c r="K14" s="42">
        <f>data!P773</f>
        <v>21.234882800000001</v>
      </c>
      <c r="L14" s="42">
        <f>data!Q773</f>
        <v>22.922249000000001</v>
      </c>
      <c r="M14" s="42">
        <f>data!R773</f>
        <v>23.544642</v>
      </c>
      <c r="N14" s="42">
        <f>data!S773</f>
        <v>23.244284999999998</v>
      </c>
      <c r="O14" s="42">
        <f>data!T773</f>
        <v>22.155749</v>
      </c>
      <c r="P14" s="42">
        <f>data!U773</f>
        <v>20.705415000000002</v>
      </c>
      <c r="Q14" s="6"/>
      <c r="R14" s="6"/>
      <c r="S14" s="6"/>
    </row>
    <row r="15" spans="1:19" ht="12.75" customHeight="1" x14ac:dyDescent="0.2">
      <c r="A15" s="20" t="s">
        <v>124</v>
      </c>
      <c r="B15" s="42">
        <f>data!E774</f>
        <v>2.48293075</v>
      </c>
      <c r="C15" s="42">
        <f>data!F774</f>
        <v>2.1070464499999999</v>
      </c>
      <c r="D15" s="42">
        <f>data!G774</f>
        <v>1.473776</v>
      </c>
      <c r="E15" s="42">
        <f>data!H774</f>
        <v>1.4739679999999999</v>
      </c>
      <c r="F15" s="42">
        <f>data!I774</f>
        <v>1.7271540000000001</v>
      </c>
      <c r="G15" s="42">
        <f>data!J774</f>
        <v>1.775952</v>
      </c>
      <c r="H15" s="42">
        <f>data!K774</f>
        <v>1.7030259999999999</v>
      </c>
      <c r="I15" s="42">
        <f>data!L774</f>
        <v>1.7382839999999999</v>
      </c>
      <c r="J15" s="42">
        <f>data!O774</f>
        <v>5.4150487500000004</v>
      </c>
      <c r="K15" s="42">
        <f>data!P774</f>
        <v>7.5377212</v>
      </c>
      <c r="L15" s="42">
        <f>data!Q774</f>
        <v>6.9444160000000004</v>
      </c>
      <c r="M15" s="42">
        <f>data!R774</f>
        <v>7.3120399999999997</v>
      </c>
      <c r="N15" s="42">
        <f>data!S774</f>
        <v>7.6366549999999993</v>
      </c>
      <c r="O15" s="42">
        <f>data!T774</f>
        <v>7.2718559999999997</v>
      </c>
      <c r="P15" s="42">
        <f>data!U774</f>
        <v>5.401332</v>
      </c>
      <c r="Q15" s="6"/>
      <c r="R15" s="6"/>
      <c r="S15" s="6"/>
    </row>
    <row r="16" spans="1:19" ht="12.75" customHeight="1" x14ac:dyDescent="0.2">
      <c r="A16" s="20" t="s">
        <v>125</v>
      </c>
      <c r="B16" s="42">
        <f>data!E775</f>
        <v>3.017821825</v>
      </c>
      <c r="C16" s="42">
        <f>data!F775</f>
        <v>3.606890945</v>
      </c>
      <c r="D16" s="42">
        <f>data!G775</f>
        <v>3.2238850000000001</v>
      </c>
      <c r="E16" s="42">
        <f>data!H775</f>
        <v>3.2243050000000002</v>
      </c>
      <c r="F16" s="42">
        <f>data!I775</f>
        <v>3.4543080000000002</v>
      </c>
      <c r="G16" s="42">
        <f>data!J775</f>
        <v>3.551904</v>
      </c>
      <c r="H16" s="42">
        <f>data!K775</f>
        <v>3.6064080000000001</v>
      </c>
      <c r="I16" s="42">
        <f>data!L775</f>
        <v>3.6810719999999999</v>
      </c>
      <c r="J16" s="42">
        <f>data!O775</f>
        <v>14.556312419999999</v>
      </c>
      <c r="K16" s="42">
        <f>data!P775</f>
        <v>13.072902770000002</v>
      </c>
      <c r="L16" s="42">
        <f>data!Q775</f>
        <v>14.293692</v>
      </c>
      <c r="M16" s="42">
        <f>data!R775</f>
        <v>15.48432</v>
      </c>
      <c r="N16" s="42">
        <f>data!S775</f>
        <v>16.284952000000001</v>
      </c>
      <c r="O16" s="42">
        <f>data!T775</f>
        <v>16.816167</v>
      </c>
      <c r="P16" s="42">
        <f>data!U775</f>
        <v>16.654107</v>
      </c>
      <c r="Q16" s="6"/>
      <c r="R16" s="6"/>
      <c r="S16" s="6"/>
    </row>
    <row r="17" spans="1:19" ht="12.75" customHeight="1" x14ac:dyDescent="0.2">
      <c r="A17" s="20" t="s">
        <v>123</v>
      </c>
      <c r="B17" s="42">
        <f>data!E776</f>
        <v>1.1023000000000001</v>
      </c>
      <c r="C17" s="42">
        <f>data!F776</f>
        <v>0.77491690000000002</v>
      </c>
      <c r="D17" s="42">
        <f>data!G776</f>
        <v>0.64477700000000004</v>
      </c>
      <c r="E17" s="42">
        <f>data!H776</f>
        <v>0.64486100000000002</v>
      </c>
      <c r="F17" s="42">
        <f>data!I776</f>
        <v>0.67167100000000002</v>
      </c>
      <c r="G17" s="42">
        <f>data!J776</f>
        <v>0.69064800000000004</v>
      </c>
      <c r="H17" s="42">
        <f>data!K776</f>
        <v>0.70124600000000004</v>
      </c>
      <c r="I17" s="42">
        <f>data!L776</f>
        <v>0.71576399999999996</v>
      </c>
      <c r="J17" s="42">
        <f>data!O776</f>
        <v>2.8593662000000002</v>
      </c>
      <c r="K17" s="42">
        <f>data!P776</f>
        <v>3.1668549000000001</v>
      </c>
      <c r="L17" s="42">
        <f>data!Q776</f>
        <v>2.7793290000000002</v>
      </c>
      <c r="M17" s="42">
        <f>data!R776</f>
        <v>3.01084</v>
      </c>
      <c r="N17" s="42">
        <f>data!S776</f>
        <v>3.1445050000000001</v>
      </c>
      <c r="O17" s="42">
        <f>data!T776</f>
        <v>3.1814369999999998</v>
      </c>
      <c r="P17" s="42">
        <f>data!U776</f>
        <v>3.1507770000000002</v>
      </c>
      <c r="Q17" s="6"/>
      <c r="R17" s="6"/>
      <c r="S17" s="6"/>
    </row>
    <row r="18" spans="1:19" ht="12.75" customHeight="1" x14ac:dyDescent="0.2">
      <c r="A18" s="20" t="s">
        <v>456</v>
      </c>
      <c r="B18" s="42">
        <f>data!E777</f>
        <v>0</v>
      </c>
      <c r="C18" s="42">
        <f>data!F777</f>
        <v>0</v>
      </c>
      <c r="D18" s="42">
        <f>data!G777</f>
        <v>0</v>
      </c>
      <c r="E18" s="42">
        <f>data!H777</f>
        <v>0</v>
      </c>
      <c r="F18" s="42">
        <f>data!I777</f>
        <v>0</v>
      </c>
      <c r="G18" s="42">
        <f>data!J777</f>
        <v>0</v>
      </c>
      <c r="H18" s="42">
        <f>data!K777</f>
        <v>0</v>
      </c>
      <c r="I18" s="42">
        <f>data!L777</f>
        <v>0</v>
      </c>
      <c r="J18" s="42">
        <f>data!O777</f>
        <v>0</v>
      </c>
      <c r="K18" s="42">
        <f>data!P777</f>
        <v>0</v>
      </c>
      <c r="L18" s="42">
        <f>data!Q777</f>
        <v>0</v>
      </c>
      <c r="M18" s="42">
        <f>data!R777</f>
        <v>0</v>
      </c>
      <c r="N18" s="42">
        <f>data!S777</f>
        <v>0</v>
      </c>
      <c r="O18" s="42">
        <f>data!T777</f>
        <v>0</v>
      </c>
      <c r="P18" s="42">
        <f>data!U777</f>
        <v>0</v>
      </c>
      <c r="Q18" s="6"/>
      <c r="R18" s="6"/>
      <c r="S18" s="6"/>
    </row>
    <row r="19" spans="1:19" ht="6" customHeight="1" x14ac:dyDescent="0.2">
      <c r="A19" s="2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6"/>
      <c r="R19" s="6"/>
      <c r="S19" s="6"/>
    </row>
    <row r="20" spans="1:19" s="45" customFormat="1" ht="12.75" customHeight="1" x14ac:dyDescent="0.2">
      <c r="A20" s="121" t="s">
        <v>0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44"/>
      <c r="R20" s="44"/>
      <c r="S20" s="44"/>
    </row>
    <row r="21" spans="1:19" ht="12.75" customHeight="1" x14ac:dyDescent="0.2">
      <c r="A21" s="23" t="s">
        <v>4</v>
      </c>
      <c r="B21" s="42">
        <f>data!E780</f>
        <v>1526.52790740263</v>
      </c>
      <c r="C21" s="42">
        <f>data!F780</f>
        <v>1561.56286033692</v>
      </c>
      <c r="D21" s="42">
        <f>data!G780</f>
        <v>1567.35726058859</v>
      </c>
      <c r="E21" s="42">
        <f>data!H780</f>
        <v>1572.1279480590399</v>
      </c>
      <c r="F21" s="42">
        <f>data!I780</f>
        <v>1587.8163626651799</v>
      </c>
      <c r="G21" s="42">
        <f>data!J780</f>
        <v>1586.7745642086099</v>
      </c>
      <c r="H21" s="42">
        <f>data!K780</f>
        <v>1570.1458191509901</v>
      </c>
      <c r="I21" s="42">
        <f>data!L780</f>
        <v>1560.3847129481601</v>
      </c>
      <c r="J21" s="42">
        <f>data!O780</f>
        <v>6154.8784258872001</v>
      </c>
      <c r="K21" s="42">
        <f>data!P780</f>
        <v>6227.5759763871802</v>
      </c>
      <c r="L21" s="42">
        <f>data!Q780</f>
        <v>6305.1214589729398</v>
      </c>
      <c r="M21" s="42">
        <f>data!R780</f>
        <v>6121.8136857471709</v>
      </c>
      <c r="N21" s="42">
        <f>data!S780</f>
        <v>5937.98367867665</v>
      </c>
      <c r="O21" s="42">
        <f>data!T780</f>
        <v>5727.1417432301205</v>
      </c>
      <c r="P21" s="42">
        <f>data!U780</f>
        <v>5538.9833913170805</v>
      </c>
      <c r="Q21" s="6"/>
      <c r="R21" s="6"/>
      <c r="S21" s="6"/>
    </row>
    <row r="22" spans="1:19" ht="12.75" customHeight="1" x14ac:dyDescent="0.2">
      <c r="A22" s="20" t="s">
        <v>1899</v>
      </c>
      <c r="B22" s="21">
        <f>data!E781</f>
        <v>-6.4692089478895083</v>
      </c>
      <c r="C22" s="21">
        <f>data!F781</f>
        <v>9.5012034176318281</v>
      </c>
      <c r="D22" s="21">
        <f>data!G781</f>
        <v>1.4925384486760223</v>
      </c>
      <c r="E22" s="21">
        <f>data!H781</f>
        <v>1.2230812190747389</v>
      </c>
      <c r="F22" s="21">
        <f>data!I781</f>
        <v>4.0517860111735304</v>
      </c>
      <c r="G22" s="21">
        <f>data!J781</f>
        <v>-0.26218991361283323</v>
      </c>
      <c r="H22" s="21">
        <f>data!K781</f>
        <v>-4.1264016259023863</v>
      </c>
      <c r="I22" s="21">
        <f>data!L781</f>
        <v>-2.4635827105346646</v>
      </c>
      <c r="J22" s="21">
        <f>data!O781</f>
        <v>-16.851193264990417</v>
      </c>
      <c r="K22" s="21">
        <f>data!P781</f>
        <v>1.181137066724447</v>
      </c>
      <c r="L22" s="21">
        <f>data!Q781</f>
        <v>1.2451952875369932</v>
      </c>
      <c r="M22" s="21">
        <f>data!R781</f>
        <v>-2.9072837758723935</v>
      </c>
      <c r="N22" s="21">
        <f>data!S781</f>
        <v>-3.0028683737715611</v>
      </c>
      <c r="O22" s="21">
        <f>data!T781</f>
        <v>-3.5507328220463874</v>
      </c>
      <c r="P22" s="21">
        <f>data!U781</f>
        <v>-3.2853796945999547</v>
      </c>
      <c r="Q22" s="6"/>
      <c r="R22" s="6"/>
      <c r="S22" s="6"/>
    </row>
    <row r="23" spans="1:19" ht="12.75" customHeight="1" x14ac:dyDescent="0.2">
      <c r="A23" s="23" t="s">
        <v>126</v>
      </c>
      <c r="B23" s="42">
        <f>data!E782</f>
        <v>1552.08895678571</v>
      </c>
      <c r="C23" s="42">
        <f>data!F782</f>
        <v>1538.3828467857099</v>
      </c>
      <c r="D23" s="42">
        <f>data!G782</f>
        <v>1580.5145836633201</v>
      </c>
      <c r="E23" s="42">
        <f>data!H782</f>
        <v>1556.78943637508</v>
      </c>
      <c r="F23" s="42">
        <f>data!I782</f>
        <v>1614.40366071622</v>
      </c>
      <c r="G23" s="42">
        <f>data!J782</f>
        <v>1563.22030530857</v>
      </c>
      <c r="H23" s="42">
        <f>data!K782</f>
        <v>1583.3265510341901</v>
      </c>
      <c r="I23" s="42">
        <f>data!L782</f>
        <v>1545.1607744763801</v>
      </c>
      <c r="J23" s="42">
        <f>data!O782</f>
        <v>6161.2913000000008</v>
      </c>
      <c r="K23" s="42">
        <f>data!P782</f>
        <v>6227.7758236098198</v>
      </c>
      <c r="L23" s="42">
        <f>data!Q782</f>
        <v>6306.1112915353606</v>
      </c>
      <c r="M23" s="42">
        <f>data!R782</f>
        <v>6122.9659946295506</v>
      </c>
      <c r="N23" s="42">
        <f>data!S782</f>
        <v>5939.1246332237006</v>
      </c>
      <c r="O23" s="42">
        <f>data!T782</f>
        <v>5728.2452776348291</v>
      </c>
      <c r="P23" s="42">
        <f>data!U782</f>
        <v>5540.1106319925093</v>
      </c>
      <c r="Q23" s="6"/>
      <c r="R23" s="6"/>
      <c r="S23" s="6"/>
    </row>
    <row r="24" spans="1:19" ht="12.75" customHeight="1" x14ac:dyDescent="0.2">
      <c r="A24" s="20" t="s">
        <v>1901</v>
      </c>
      <c r="B24" s="21">
        <f>data!E783</f>
        <v>3.952299088807059</v>
      </c>
      <c r="C24" s="21">
        <f>data!F783</f>
        <v>-3.4857856725124607</v>
      </c>
      <c r="D24" s="21">
        <f>data!G783</f>
        <v>11.41311447079584</v>
      </c>
      <c r="E24" s="21">
        <f>data!H783</f>
        <v>-5.870560191242979</v>
      </c>
      <c r="F24" s="21">
        <f>data!I783</f>
        <v>15.645577873193114</v>
      </c>
      <c r="G24" s="21">
        <f>data!J783</f>
        <v>-12.091227504427525</v>
      </c>
      <c r="H24" s="21">
        <f>data!K783</f>
        <v>5.2449406985899492</v>
      </c>
      <c r="I24" s="21">
        <f>data!L783</f>
        <v>-9.2988653394140535</v>
      </c>
      <c r="J24" s="21">
        <f>data!O783</f>
        <v>-16.761241294523742</v>
      </c>
      <c r="K24" s="21">
        <f>data!P783</f>
        <v>1.0790680130611463</v>
      </c>
      <c r="L24" s="21">
        <f>data!Q783</f>
        <v>1.2578402008075917</v>
      </c>
      <c r="M24" s="21">
        <f>data!R783</f>
        <v>-2.9042509470399658</v>
      </c>
      <c r="N24" s="21">
        <f>data!S783</f>
        <v>-3.0024886887677793</v>
      </c>
      <c r="O24" s="21">
        <f>data!T783</f>
        <v>-3.5506807587300626</v>
      </c>
      <c r="P24" s="21">
        <f>data!U783</f>
        <v>-3.2843329243750552</v>
      </c>
      <c r="Q24" s="6"/>
      <c r="R24" s="6"/>
      <c r="S24" s="6"/>
    </row>
    <row r="25" spans="1:19" s="240" customFormat="1" ht="6" customHeight="1" x14ac:dyDescent="0.2">
      <c r="A25" s="237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9"/>
      <c r="R25" s="239"/>
      <c r="S25" s="239"/>
    </row>
    <row r="26" spans="1:19" ht="12.75" customHeight="1" x14ac:dyDescent="0.2">
      <c r="A26" s="20" t="s">
        <v>121</v>
      </c>
      <c r="B26" s="42">
        <f>data!E785</f>
        <v>321.68604152007902</v>
      </c>
      <c r="C26" s="42">
        <f>data!F785</f>
        <v>350.149928944853</v>
      </c>
      <c r="D26" s="42">
        <f>data!G785</f>
        <v>350.16358082700299</v>
      </c>
      <c r="E26" s="42">
        <f>data!H785</f>
        <v>348.80144660329</v>
      </c>
      <c r="F26" s="42">
        <f>data!I785</f>
        <v>354.15641146886202</v>
      </c>
      <c r="G26" s="42">
        <f>data!J785</f>
        <v>352.09105694336603</v>
      </c>
      <c r="H26" s="42">
        <f>data!K785</f>
        <v>349.02949657462301</v>
      </c>
      <c r="I26" s="42">
        <f>data!L785</f>
        <v>349.14567724711299</v>
      </c>
      <c r="J26" s="42">
        <f>data!O785</f>
        <v>1374.6997196915361</v>
      </c>
      <c r="K26" s="42">
        <f>data!P785</f>
        <v>1370.800997895225</v>
      </c>
      <c r="L26" s="42">
        <f>data!Q785</f>
        <v>1404.4226422339639</v>
      </c>
      <c r="M26" s="42">
        <f>data!R785</f>
        <v>1378.9577957167519</v>
      </c>
      <c r="N26" s="42">
        <f>data!S785</f>
        <v>1352.0211905911819</v>
      </c>
      <c r="O26" s="42">
        <f>data!T785</f>
        <v>1319.347515962573</v>
      </c>
      <c r="P26" s="42">
        <f>data!U785</f>
        <v>1299.6969730254991</v>
      </c>
      <c r="Q26" s="6"/>
      <c r="R26" s="6"/>
      <c r="S26" s="6"/>
    </row>
    <row r="27" spans="1:19" ht="12.75" customHeight="1" x14ac:dyDescent="0.2">
      <c r="A27" s="49" t="s">
        <v>1899</v>
      </c>
      <c r="B27" s="21">
        <f>data!E786</f>
        <v>-28.118824022593973</v>
      </c>
      <c r="C27" s="21">
        <f>data!F786</f>
        <v>40.374203146320461</v>
      </c>
      <c r="D27" s="21">
        <f>data!G786</f>
        <v>1.55963825154711E-2</v>
      </c>
      <c r="E27" s="21">
        <f>data!H786</f>
        <v>-1.5469418852167314</v>
      </c>
      <c r="F27" s="21">
        <f>data!I786</f>
        <v>6.283861322312104</v>
      </c>
      <c r="G27" s="21">
        <f>data!J786</f>
        <v>-2.3123768213690545</v>
      </c>
      <c r="H27" s="21">
        <f>data!K786</f>
        <v>-3.4330429129639746</v>
      </c>
      <c r="I27" s="21">
        <f>data!L786</f>
        <v>0.13321360596501522</v>
      </c>
      <c r="J27" s="21">
        <f>data!O786</f>
        <v>-6.9420167608573387</v>
      </c>
      <c r="K27" s="21">
        <f>data!P786</f>
        <v>-0.28360533871251148</v>
      </c>
      <c r="L27" s="21">
        <f>data!Q786</f>
        <v>2.4527006028127074</v>
      </c>
      <c r="M27" s="21">
        <f>data!R786</f>
        <v>-1.8131896874509223</v>
      </c>
      <c r="N27" s="21">
        <f>data!S786</f>
        <v>-1.9534031577499333</v>
      </c>
      <c r="O27" s="21">
        <f>data!T786</f>
        <v>-2.4166540329388031</v>
      </c>
      <c r="P27" s="21">
        <f>data!U786</f>
        <v>-1.4894137215043846</v>
      </c>
      <c r="Q27" s="6"/>
      <c r="R27" s="6"/>
      <c r="S27" s="6"/>
    </row>
    <row r="28" spans="1:19" ht="12.75" customHeight="1" x14ac:dyDescent="0.2">
      <c r="A28" s="20" t="s">
        <v>46</v>
      </c>
      <c r="B28" s="42">
        <f>data!E787</f>
        <v>22.8596874135335</v>
      </c>
      <c r="C28" s="42">
        <f>data!F787</f>
        <v>27.436306021304699</v>
      </c>
      <c r="D28" s="42">
        <f>data!G787</f>
        <v>23.578114743361901</v>
      </c>
      <c r="E28" s="42">
        <f>data!H787</f>
        <v>21.990980364043601</v>
      </c>
      <c r="F28" s="42">
        <f>data!I787</f>
        <v>22.4850427898531</v>
      </c>
      <c r="G28" s="42">
        <f>data!J787</f>
        <v>22.803846164407901</v>
      </c>
      <c r="H28" s="42">
        <f>data!K787</f>
        <v>23.073649555739099</v>
      </c>
      <c r="I28" s="42">
        <f>data!L787</f>
        <v>23.255507755576101</v>
      </c>
      <c r="J28" s="42">
        <f>data!O787</f>
        <v>103.95919363699929</v>
      </c>
      <c r="K28" s="42">
        <f>data!P787</f>
        <v>95.865088542243683</v>
      </c>
      <c r="L28" s="42">
        <f>data!Q787</f>
        <v>91.618046265576197</v>
      </c>
      <c r="M28" s="42">
        <f>data!R787</f>
        <v>95.097552909409401</v>
      </c>
      <c r="N28" s="42">
        <f>data!S787</f>
        <v>97.148354015313799</v>
      </c>
      <c r="O28" s="42">
        <f>data!T787</f>
        <v>94.628216612413183</v>
      </c>
      <c r="P28" s="42">
        <f>data!U787</f>
        <v>93.680671078751487</v>
      </c>
      <c r="Q28" s="6"/>
      <c r="R28" s="6"/>
      <c r="S28" s="6"/>
    </row>
    <row r="29" spans="1:19" ht="12.75" customHeight="1" x14ac:dyDescent="0.2">
      <c r="A29" s="49" t="s">
        <v>1899</v>
      </c>
      <c r="B29" s="21">
        <f>data!E788</f>
        <v>107.41458850343236</v>
      </c>
      <c r="C29" s="21">
        <f>data!F788</f>
        <v>107.50157769950586</v>
      </c>
      <c r="D29" s="21">
        <f>data!G788</f>
        <v>-45.457661500791019</v>
      </c>
      <c r="E29" s="21">
        <f>data!H788</f>
        <v>-24.326807639826459</v>
      </c>
      <c r="F29" s="21">
        <f>data!I788</f>
        <v>9.2940477376996942</v>
      </c>
      <c r="G29" s="21">
        <f>data!J788</f>
        <v>5.7931471476280718</v>
      </c>
      <c r="H29" s="21">
        <f>data!K788</f>
        <v>4.8172493691547205</v>
      </c>
      <c r="I29" s="21">
        <f>data!L788</f>
        <v>3.1901243889287425</v>
      </c>
      <c r="J29" s="21">
        <f>data!O788</f>
        <v>-32.391484266972512</v>
      </c>
      <c r="K29" s="21">
        <f>data!P788</f>
        <v>-7.7858482848744419</v>
      </c>
      <c r="L29" s="21">
        <f>data!Q788</f>
        <v>-4.4302282940008926</v>
      </c>
      <c r="M29" s="21">
        <f>data!R788</f>
        <v>3.7978398204945751</v>
      </c>
      <c r="N29" s="21">
        <f>data!S788</f>
        <v>2.1565235310082143</v>
      </c>
      <c r="O29" s="21">
        <f>data!T788</f>
        <v>-2.5941123022046875</v>
      </c>
      <c r="P29" s="21">
        <f>data!U788</f>
        <v>-1.0013350854351843</v>
      </c>
      <c r="Q29" s="6"/>
      <c r="R29" s="6"/>
      <c r="S29" s="6"/>
    </row>
    <row r="30" spans="1:19" ht="12.75" customHeight="1" x14ac:dyDescent="0.2">
      <c r="A30" s="20" t="s">
        <v>47</v>
      </c>
      <c r="B30" s="42">
        <f>data!E789</f>
        <v>194.14761169133499</v>
      </c>
      <c r="C30" s="42">
        <f>data!F789</f>
        <v>199.65907833310399</v>
      </c>
      <c r="D30" s="42">
        <f>data!G789</f>
        <v>197.63470837276901</v>
      </c>
      <c r="E30" s="42">
        <f>data!H789</f>
        <v>198.09147056542599</v>
      </c>
      <c r="F30" s="42">
        <f>data!I789</f>
        <v>197.41210784689599</v>
      </c>
      <c r="G30" s="42">
        <f>data!J789</f>
        <v>196.32967158154301</v>
      </c>
      <c r="H30" s="42">
        <f>data!K789</f>
        <v>193.747378925878</v>
      </c>
      <c r="I30" s="42">
        <f>data!L789</f>
        <v>191.90770128124899</v>
      </c>
      <c r="J30" s="42">
        <f>data!O789</f>
        <v>727.86785636802801</v>
      </c>
      <c r="K30" s="42">
        <f>data!P789</f>
        <v>789.53286896263398</v>
      </c>
      <c r="L30" s="42">
        <f>data!Q789</f>
        <v>779.39685963556599</v>
      </c>
      <c r="M30" s="42">
        <f>data!R789</f>
        <v>747.001214842369</v>
      </c>
      <c r="N30" s="42">
        <f>data!S789</f>
        <v>716.99789139519999</v>
      </c>
      <c r="O30" s="42">
        <f>data!T789</f>
        <v>687.2600267638411</v>
      </c>
      <c r="P30" s="42">
        <f>data!U789</f>
        <v>659.79002745915102</v>
      </c>
      <c r="Q30" s="6"/>
      <c r="R30" s="6"/>
      <c r="S30" s="6"/>
    </row>
    <row r="31" spans="1:19" ht="12.75" customHeight="1" x14ac:dyDescent="0.2">
      <c r="A31" s="49" t="s">
        <v>1899</v>
      </c>
      <c r="B31" s="21">
        <f>data!E790</f>
        <v>7.4126758013426493</v>
      </c>
      <c r="C31" s="21">
        <f>data!F790</f>
        <v>11.847952485776728</v>
      </c>
      <c r="D31" s="21">
        <f>data!G790</f>
        <v>-3.9943878820339984</v>
      </c>
      <c r="E31" s="21">
        <f>data!H790</f>
        <v>0.92766721415456688</v>
      </c>
      <c r="F31" s="21">
        <f>data!I790</f>
        <v>-1.3647752673441129</v>
      </c>
      <c r="G31" s="21">
        <f>data!J790</f>
        <v>-2.1752790491572602</v>
      </c>
      <c r="H31" s="21">
        <f>data!K790</f>
        <v>-5.1582446494302463</v>
      </c>
      <c r="I31" s="21">
        <f>data!L790</f>
        <v>-3.7443414356252536</v>
      </c>
      <c r="J31" s="21">
        <f>data!O790</f>
        <v>-9.0000758893834067</v>
      </c>
      <c r="K31" s="21">
        <f>data!P790</f>
        <v>8.4720065675529135</v>
      </c>
      <c r="L31" s="21">
        <f>data!Q790</f>
        <v>-1.2837982718041485</v>
      </c>
      <c r="M31" s="21">
        <f>data!R790</f>
        <v>-4.1565018376318204</v>
      </c>
      <c r="N31" s="21">
        <f>data!S790</f>
        <v>-4.0165026309228029</v>
      </c>
      <c r="O31" s="21">
        <f>data!T790</f>
        <v>-4.147552592308501</v>
      </c>
      <c r="P31" s="21">
        <f>data!U790</f>
        <v>-3.9970314342360869</v>
      </c>
      <c r="Q31" s="6"/>
      <c r="R31" s="6"/>
      <c r="S31" s="6"/>
    </row>
    <row r="32" spans="1:19" ht="12.75" customHeight="1" x14ac:dyDescent="0.2">
      <c r="A32" s="20" t="s">
        <v>48</v>
      </c>
      <c r="B32" s="42">
        <f>data!E791</f>
        <v>94.442438895114506</v>
      </c>
      <c r="C32" s="42">
        <f>data!F791</f>
        <v>96.063914870843107</v>
      </c>
      <c r="D32" s="42">
        <f>data!G791</f>
        <v>92.404141591852195</v>
      </c>
      <c r="E32" s="42">
        <f>data!H791</f>
        <v>92.185493077955499</v>
      </c>
      <c r="F32" s="42">
        <f>data!I791</f>
        <v>93.035630794492903</v>
      </c>
      <c r="G32" s="42">
        <f>data!J791</f>
        <v>92.815811312229599</v>
      </c>
      <c r="H32" s="42">
        <f>data!K791</f>
        <v>91.848656974601795</v>
      </c>
      <c r="I32" s="42">
        <f>data!L791</f>
        <v>91.283775814693001</v>
      </c>
      <c r="J32" s="42">
        <f>data!O791</f>
        <v>347.53280494602586</v>
      </c>
      <c r="K32" s="42">
        <f>data!P791</f>
        <v>375.09598843576532</v>
      </c>
      <c r="L32" s="42">
        <f>data!Q791</f>
        <v>368.98387489601731</v>
      </c>
      <c r="M32" s="42">
        <f>data!R791</f>
        <v>356.91003402270201</v>
      </c>
      <c r="N32" s="42">
        <f>data!S791</f>
        <v>344.60391732927604</v>
      </c>
      <c r="O32" s="42">
        <f>data!T791</f>
        <v>331.48501644880082</v>
      </c>
      <c r="P32" s="42">
        <f>data!U791</f>
        <v>311.74639538593158</v>
      </c>
      <c r="Q32" s="6"/>
      <c r="R32" s="6"/>
      <c r="S32" s="6"/>
    </row>
    <row r="33" spans="1:19" ht="12.75" customHeight="1" x14ac:dyDescent="0.2">
      <c r="A33" s="49" t="s">
        <v>1899</v>
      </c>
      <c r="B33" s="21">
        <f>data!E792</f>
        <v>28.948187584050988</v>
      </c>
      <c r="C33" s="21">
        <f>data!F792</f>
        <v>7.0464699272888982</v>
      </c>
      <c r="D33" s="21">
        <f>data!G792</f>
        <v>-14.389975332373222</v>
      </c>
      <c r="E33" s="21">
        <f>data!H792</f>
        <v>-0.94313383773217896</v>
      </c>
      <c r="F33" s="21">
        <f>data!I792</f>
        <v>3.7401554326374988</v>
      </c>
      <c r="G33" s="21">
        <f>data!J792</f>
        <v>-0.94175378062014281</v>
      </c>
      <c r="H33" s="21">
        <f>data!K792</f>
        <v>-4.1033622572505468</v>
      </c>
      <c r="I33" s="21">
        <f>data!L792</f>
        <v>-2.4374503578067706</v>
      </c>
      <c r="J33" s="21">
        <f>data!O792</f>
        <v>-20.911944117832213</v>
      </c>
      <c r="K33" s="21">
        <f>data!P792</f>
        <v>7.9311026462725476</v>
      </c>
      <c r="L33" s="21">
        <f>data!Q792</f>
        <v>-1.6294798473417194</v>
      </c>
      <c r="M33" s="21">
        <f>data!R792</f>
        <v>-3.2721865899201674</v>
      </c>
      <c r="N33" s="21">
        <f>data!S792</f>
        <v>-3.4479604158854205</v>
      </c>
      <c r="O33" s="21">
        <f>data!T792</f>
        <v>-3.8069505948012283</v>
      </c>
      <c r="P33" s="21">
        <f>data!U792</f>
        <v>-5.9546043058986804</v>
      </c>
      <c r="Q33" s="6"/>
      <c r="R33" s="6"/>
      <c r="S33" s="6"/>
    </row>
    <row r="34" spans="1:19" ht="12.75" customHeight="1" x14ac:dyDescent="0.2">
      <c r="A34" s="20" t="s">
        <v>122</v>
      </c>
      <c r="B34" s="42">
        <f>data!E793</f>
        <v>621.58213442472595</v>
      </c>
      <c r="C34" s="42">
        <f>data!F793</f>
        <v>637.90231905804796</v>
      </c>
      <c r="D34" s="42">
        <f>data!G793</f>
        <v>643.75080665918199</v>
      </c>
      <c r="E34" s="42">
        <f>data!H793</f>
        <v>647.78925185904404</v>
      </c>
      <c r="F34" s="42">
        <f>data!I793</f>
        <v>650.90704299133097</v>
      </c>
      <c r="G34" s="42">
        <f>data!J793</f>
        <v>649.76206669820397</v>
      </c>
      <c r="H34" s="42">
        <f>data!K793</f>
        <v>642.44759318272702</v>
      </c>
      <c r="I34" s="42">
        <f>data!L793</f>
        <v>637.95429495040605</v>
      </c>
      <c r="J34" s="42">
        <f>data!O793</f>
        <v>2555.5393617910167</v>
      </c>
      <c r="K34" s="42">
        <f>data!P793</f>
        <v>2551.0245120009999</v>
      </c>
      <c r="L34" s="42">
        <f>data!Q793</f>
        <v>2581.0709978226682</v>
      </c>
      <c r="M34" s="42">
        <f>data!R793</f>
        <v>2497.778098154497</v>
      </c>
      <c r="N34" s="42">
        <f>data!S793</f>
        <v>2412.9492130426092</v>
      </c>
      <c r="O34" s="42">
        <f>data!T793</f>
        <v>2315.7798371460599</v>
      </c>
      <c r="P34" s="42">
        <f>data!U793</f>
        <v>2219.7226871010048</v>
      </c>
      <c r="Q34" s="6"/>
      <c r="R34" s="6"/>
      <c r="S34" s="6"/>
    </row>
    <row r="35" spans="1:19" ht="12.75" customHeight="1" x14ac:dyDescent="0.2">
      <c r="A35" s="49" t="s">
        <v>1899</v>
      </c>
      <c r="B35" s="21">
        <f>data!E794</f>
        <v>-15.216110302908925</v>
      </c>
      <c r="C35" s="21">
        <f>data!F794</f>
        <v>10.923261380361643</v>
      </c>
      <c r="D35" s="21">
        <f>data!G794</f>
        <v>3.7180686150994111</v>
      </c>
      <c r="E35" s="21">
        <f>data!H794</f>
        <v>2.5330335499301317</v>
      </c>
      <c r="F35" s="21">
        <f>data!I794</f>
        <v>1.9391320199309756</v>
      </c>
      <c r="G35" s="21">
        <f>data!J794</f>
        <v>-0.70176455792010639</v>
      </c>
      <c r="H35" s="21">
        <f>data!K794</f>
        <v>-4.4273976140028406</v>
      </c>
      <c r="I35" s="21">
        <f>data!L794</f>
        <v>-2.7683990366482778</v>
      </c>
      <c r="J35" s="21">
        <f>data!O794</f>
        <v>-23.130092659711522</v>
      </c>
      <c r="K35" s="21">
        <f>data!P794</f>
        <v>-0.17666915475927913</v>
      </c>
      <c r="L35" s="21">
        <f>data!Q794</f>
        <v>1.1778203494446249</v>
      </c>
      <c r="M35" s="21">
        <f>data!R794</f>
        <v>-3.2270673584118836</v>
      </c>
      <c r="N35" s="21">
        <f>data!S794</f>
        <v>-3.3961737904005251</v>
      </c>
      <c r="O35" s="21">
        <f>data!T794</f>
        <v>-4.0269963151865706</v>
      </c>
      <c r="P35" s="21">
        <f>data!U794</f>
        <v>-4.1479396488499853</v>
      </c>
      <c r="Q35" s="6"/>
      <c r="R35" s="6"/>
      <c r="S35" s="6"/>
    </row>
    <row r="36" spans="1:19" ht="12.75" customHeight="1" x14ac:dyDescent="0.2">
      <c r="A36" s="20" t="s">
        <v>49</v>
      </c>
      <c r="B36" s="42">
        <f>data!E795</f>
        <v>33.978088135558302</v>
      </c>
      <c r="C36" s="42">
        <f>data!F795</f>
        <v>23.252552864420402</v>
      </c>
      <c r="D36" s="42">
        <f>data!G795</f>
        <v>32.0347845120112</v>
      </c>
      <c r="E36" s="42">
        <f>data!H795</f>
        <v>32.121011510639299</v>
      </c>
      <c r="F36" s="42">
        <f>data!I795</f>
        <v>32.482954504527001</v>
      </c>
      <c r="G36" s="42">
        <f>data!J795</f>
        <v>32.476769158313999</v>
      </c>
      <c r="H36" s="42">
        <f>data!K795</f>
        <v>32.138220629606799</v>
      </c>
      <c r="I36" s="42">
        <f>data!L795</f>
        <v>30.40714650928</v>
      </c>
      <c r="J36" s="42">
        <f>data!O795</f>
        <v>133.5446189164883</v>
      </c>
      <c r="K36" s="42">
        <f>data!P795</f>
        <v>121.3864370226292</v>
      </c>
      <c r="L36" s="42">
        <f>data!Q795</f>
        <v>127.5050908017278</v>
      </c>
      <c r="M36" s="42">
        <f>data!R795</f>
        <v>119.38621730917529</v>
      </c>
      <c r="N36" s="42">
        <f>data!S795</f>
        <v>115.54838191114749</v>
      </c>
      <c r="O36" s="42">
        <f>data!T795</f>
        <v>108.4134668515721</v>
      </c>
      <c r="P36" s="42">
        <f>data!U795</f>
        <v>106.9932669686652</v>
      </c>
      <c r="Q36" s="6"/>
      <c r="R36" s="6"/>
      <c r="S36" s="6"/>
    </row>
    <row r="37" spans="1:19" ht="12.75" customHeight="1" x14ac:dyDescent="0.2">
      <c r="A37" s="49" t="s">
        <v>1899</v>
      </c>
      <c r="B37" s="21">
        <f>data!E796</f>
        <v>36.132426404039805</v>
      </c>
      <c r="C37" s="21">
        <f>data!F796</f>
        <v>-78.067567191356162</v>
      </c>
      <c r="D37" s="21">
        <f>data!G796</f>
        <v>260.25056138109636</v>
      </c>
      <c r="E37" s="21">
        <f>data!H796</f>
        <v>1.0810219796350633</v>
      </c>
      <c r="F37" s="21">
        <f>data!I796</f>
        <v>4.5839988292224545</v>
      </c>
      <c r="G37" s="21">
        <f>data!J796</f>
        <v>-7.6145533283020012E-2</v>
      </c>
      <c r="H37" s="21">
        <f>data!K796</f>
        <v>-4.1049835743862566</v>
      </c>
      <c r="I37" s="21">
        <f>data!L796</f>
        <v>-19.866270595501035</v>
      </c>
      <c r="J37" s="21">
        <f>data!O796</f>
        <v>-15.458044932493653</v>
      </c>
      <c r="K37" s="21">
        <f>data!P796</f>
        <v>-9.1042095087801265</v>
      </c>
      <c r="L37" s="21">
        <f>data!Q796</f>
        <v>5.0406403953993317</v>
      </c>
      <c r="M37" s="21">
        <f>data!R796</f>
        <v>-6.3674896755122283</v>
      </c>
      <c r="N37" s="21">
        <f>data!S796</f>
        <v>-3.2146385776583686</v>
      </c>
      <c r="O37" s="21">
        <f>data!T796</f>
        <v>-6.1748290556434497</v>
      </c>
      <c r="P37" s="21">
        <f>data!U796</f>
        <v>-1.309984750189086</v>
      </c>
      <c r="Q37" s="6"/>
      <c r="R37" s="6"/>
      <c r="S37" s="6"/>
    </row>
    <row r="38" spans="1:19" ht="12.75" customHeight="1" x14ac:dyDescent="0.2">
      <c r="A38" s="20" t="s">
        <v>124</v>
      </c>
      <c r="B38" s="42">
        <f>data!E797</f>
        <v>30.192001586357001</v>
      </c>
      <c r="C38" s="42">
        <f>data!F797</f>
        <v>31.758742738177201</v>
      </c>
      <c r="D38" s="42">
        <f>data!G797</f>
        <v>31.304035311004998</v>
      </c>
      <c r="E38" s="42">
        <f>data!H797</f>
        <v>31.898209999122798</v>
      </c>
      <c r="F38" s="42">
        <f>data!I797</f>
        <v>32.586978183710997</v>
      </c>
      <c r="G38" s="42">
        <f>data!J797</f>
        <v>32.641655849542097</v>
      </c>
      <c r="H38" s="42">
        <f>data!K797</f>
        <v>32.2749111653171</v>
      </c>
      <c r="I38" s="42">
        <f>data!L797</f>
        <v>32.145852325962103</v>
      </c>
      <c r="J38" s="42">
        <f>data!O797</f>
        <v>116.4060542180687</v>
      </c>
      <c r="K38" s="42">
        <f>data!P797</f>
        <v>125.15298963466199</v>
      </c>
      <c r="L38" s="42">
        <f>data!Q797</f>
        <v>129.64939752453228</v>
      </c>
      <c r="M38" s="42">
        <f>data!R797</f>
        <v>126.61010837414931</v>
      </c>
      <c r="N38" s="42">
        <f>data!S797</f>
        <v>123.67726287997429</v>
      </c>
      <c r="O38" s="42">
        <f>data!T797</f>
        <v>120.05635269970489</v>
      </c>
      <c r="P38" s="42">
        <f>data!U797</f>
        <v>116.0689314839933</v>
      </c>
      <c r="Q38" s="6"/>
      <c r="R38" s="6"/>
      <c r="S38" s="6"/>
    </row>
    <row r="39" spans="1:19" ht="12.75" customHeight="1" x14ac:dyDescent="0.2">
      <c r="A39" s="49" t="s">
        <v>1899</v>
      </c>
      <c r="B39" s="21">
        <f>data!E798</f>
        <v>69.484563663804721</v>
      </c>
      <c r="C39" s="21">
        <f>data!F798</f>
        <v>22.429360952827281</v>
      </c>
      <c r="D39" s="21">
        <f>data!G798</f>
        <v>-5.6051949331103526</v>
      </c>
      <c r="E39" s="21">
        <f>data!H798</f>
        <v>7.8112179515730338</v>
      </c>
      <c r="F39" s="21">
        <f>data!I798</f>
        <v>8.9208716102123908</v>
      </c>
      <c r="G39" s="21">
        <f>data!J798</f>
        <v>0.67285079265538139</v>
      </c>
      <c r="H39" s="21">
        <f>data!K798</f>
        <v>-4.419016279978754</v>
      </c>
      <c r="I39" s="21">
        <f>data!L798</f>
        <v>-1.5899258961799709</v>
      </c>
      <c r="J39" s="21">
        <f>data!O798</f>
        <v>-23.710422327102499</v>
      </c>
      <c r="K39" s="21">
        <f>data!P798</f>
        <v>7.5141584991853305</v>
      </c>
      <c r="L39" s="21">
        <f>data!Q798</f>
        <v>3.592729109385151</v>
      </c>
      <c r="M39" s="21">
        <f>data!R798</f>
        <v>-2.3442370025729353</v>
      </c>
      <c r="N39" s="21">
        <f>data!S798</f>
        <v>-2.3164386571000062</v>
      </c>
      <c r="O39" s="21">
        <f>data!T798</f>
        <v>-2.9277088576769472</v>
      </c>
      <c r="P39" s="21">
        <f>data!U798</f>
        <v>-3.321291315325281</v>
      </c>
      <c r="Q39" s="6"/>
      <c r="R39" s="6"/>
      <c r="S39" s="6"/>
    </row>
    <row r="40" spans="1:19" ht="12.75" customHeight="1" x14ac:dyDescent="0.2">
      <c r="A40" s="20" t="s">
        <v>125</v>
      </c>
      <c r="B40" s="42">
        <f>data!E799</f>
        <v>162.60385792311601</v>
      </c>
      <c r="C40" s="42">
        <f>data!F799</f>
        <v>144.64526261256901</v>
      </c>
      <c r="D40" s="42">
        <f>data!G799</f>
        <v>145.51554971854301</v>
      </c>
      <c r="E40" s="42">
        <f>data!H799</f>
        <v>147.634156925507</v>
      </c>
      <c r="F40" s="42">
        <f>data!I799</f>
        <v>152.489812136539</v>
      </c>
      <c r="G40" s="42">
        <f>data!J799</f>
        <v>155.55282323084899</v>
      </c>
      <c r="H40" s="42">
        <f>data!K799</f>
        <v>153.75416255850701</v>
      </c>
      <c r="I40" s="42">
        <f>data!L799</f>
        <v>152.701772239375</v>
      </c>
      <c r="J40" s="42">
        <f>data!O799</f>
        <v>615.26186426076401</v>
      </c>
      <c r="K40" s="42">
        <f>data!P799</f>
        <v>600.39882717973501</v>
      </c>
      <c r="L40" s="42">
        <f>data!Q799</f>
        <v>614.49857016527005</v>
      </c>
      <c r="M40" s="42">
        <f>data!R799</f>
        <v>597.5086229113449</v>
      </c>
      <c r="N40" s="42">
        <f>data!S799</f>
        <v>577.76475957846992</v>
      </c>
      <c r="O40" s="42">
        <f>data!T799</f>
        <v>558.04549107057505</v>
      </c>
      <c r="P40" s="42">
        <f>data!U799</f>
        <v>543.53979513936793</v>
      </c>
      <c r="Q40" s="6"/>
      <c r="R40" s="6"/>
      <c r="S40" s="6"/>
    </row>
    <row r="41" spans="1:19" ht="12.75" customHeight="1" x14ac:dyDescent="0.2">
      <c r="A41" s="49" t="s">
        <v>1899</v>
      </c>
      <c r="B41" s="21">
        <f>data!E800</f>
        <v>19.038869363882608</v>
      </c>
      <c r="C41" s="21">
        <f>data!F800</f>
        <v>-37.382824243395227</v>
      </c>
      <c r="D41" s="21">
        <f>data!G800</f>
        <v>2.4284875334778278</v>
      </c>
      <c r="E41" s="21">
        <f>data!H800</f>
        <v>5.9521505431245938</v>
      </c>
      <c r="F41" s="21">
        <f>data!I800</f>
        <v>13.819303641674436</v>
      </c>
      <c r="G41" s="21">
        <f>data!J800</f>
        <v>8.2800066375604171</v>
      </c>
      <c r="H41" s="21">
        <f>data!K800</f>
        <v>-4.5456032208292392</v>
      </c>
      <c r="I41" s="21">
        <f>data!L800</f>
        <v>-2.7098705821064257</v>
      </c>
      <c r="J41" s="21">
        <f>data!O800</f>
        <v>-6.7472370681150533</v>
      </c>
      <c r="K41" s="21">
        <f>data!P800</f>
        <v>-2.4157253918032029</v>
      </c>
      <c r="L41" s="21">
        <f>data!Q800</f>
        <v>2.3483961572287049</v>
      </c>
      <c r="M41" s="21">
        <f>data!R800</f>
        <v>-2.7648473208579993</v>
      </c>
      <c r="N41" s="21">
        <f>data!S800</f>
        <v>-3.3043645858487403</v>
      </c>
      <c r="O41" s="21">
        <f>data!T800</f>
        <v>-3.413027219292819</v>
      </c>
      <c r="P41" s="21">
        <f>data!U800</f>
        <v>-2.5993751698233147</v>
      </c>
      <c r="Q41" s="6"/>
      <c r="R41" s="6"/>
      <c r="S41" s="6"/>
    </row>
    <row r="42" spans="1:19" ht="12.75" customHeight="1" x14ac:dyDescent="0.2">
      <c r="A42" s="20" t="s">
        <v>123</v>
      </c>
      <c r="B42" s="42">
        <f>data!E801</f>
        <v>42.120766061535299</v>
      </c>
      <c r="C42" s="42">
        <f>data!F801</f>
        <v>47.552518020030902</v>
      </c>
      <c r="D42" s="42">
        <f>data!G801</f>
        <v>47.822944190858699</v>
      </c>
      <c r="E42" s="42">
        <f>data!H801</f>
        <v>48.472969856180399</v>
      </c>
      <c r="F42" s="42">
        <f>data!I801</f>
        <v>49.104544737125103</v>
      </c>
      <c r="G42" s="42">
        <f>data!J801</f>
        <v>49.168704094362703</v>
      </c>
      <c r="H42" s="42">
        <f>data!K801</f>
        <v>48.753246926259102</v>
      </c>
      <c r="I42" s="42">
        <f>data!L801</f>
        <v>48.5445366035474</v>
      </c>
      <c r="J42" s="42">
        <f>data!O801</f>
        <v>167.8176973423505</v>
      </c>
      <c r="K42" s="42">
        <f>data!P801</f>
        <v>185.96919812860529</v>
      </c>
      <c r="L42" s="42">
        <f>data!Q801</f>
        <v>195.57103236129433</v>
      </c>
      <c r="M42" s="42">
        <f>data!R801</f>
        <v>190.87663389320389</v>
      </c>
      <c r="N42" s="42">
        <f>data!S801</f>
        <v>186.2566231304416</v>
      </c>
      <c r="O42" s="42">
        <f>data!T801</f>
        <v>181.73644271899281</v>
      </c>
      <c r="P42" s="42">
        <f>data!U801</f>
        <v>177.90774717382291</v>
      </c>
      <c r="Q42" s="6"/>
      <c r="R42" s="6"/>
      <c r="S42" s="6"/>
    </row>
    <row r="43" spans="1:19" ht="12.75" customHeight="1" x14ac:dyDescent="0.2">
      <c r="A43" s="49" t="s">
        <v>1899</v>
      </c>
      <c r="B43" s="21">
        <f>data!E802</f>
        <v>15.244034345951659</v>
      </c>
      <c r="C43" s="21">
        <f>data!F802</f>
        <v>62.446003172955479</v>
      </c>
      <c r="D43" s="21">
        <f>data!G802</f>
        <v>2.2942360843583849</v>
      </c>
      <c r="E43" s="21">
        <f>data!H802</f>
        <v>5.5487944682983992</v>
      </c>
      <c r="F43" s="21">
        <f>data!I802</f>
        <v>5.3145168322083709</v>
      </c>
      <c r="G43" s="21">
        <f>data!J802</f>
        <v>0.52365997336127812</v>
      </c>
      <c r="H43" s="21">
        <f>data!K802</f>
        <v>-3.3372535512269264</v>
      </c>
      <c r="I43" s="21">
        <f>data!L802</f>
        <v>-1.7014163219135954</v>
      </c>
      <c r="J43" s="21">
        <f>data!O802</f>
        <v>-23.201167091924113</v>
      </c>
      <c r="K43" s="21">
        <f>data!P802</f>
        <v>10.816201791415047</v>
      </c>
      <c r="L43" s="21">
        <f>data!Q802</f>
        <v>5.1631314912961912</v>
      </c>
      <c r="M43" s="21">
        <f>data!R802</f>
        <v>-2.4003547004947556</v>
      </c>
      <c r="N43" s="21">
        <f>data!S802</f>
        <v>-2.4204171398722441</v>
      </c>
      <c r="O43" s="21">
        <f>data!T802</f>
        <v>-2.4268562027365714</v>
      </c>
      <c r="P43" s="21">
        <f>data!U802</f>
        <v>-2.1067296618598186</v>
      </c>
      <c r="Q43" s="6"/>
      <c r="R43" s="6"/>
      <c r="S43" s="6"/>
    </row>
    <row r="44" spans="1:19" ht="12.75" customHeight="1" x14ac:dyDescent="0.2">
      <c r="A44" s="20" t="s">
        <v>50</v>
      </c>
      <c r="B44" s="42">
        <f>data!E803</f>
        <v>2.91527975127571</v>
      </c>
      <c r="C44" s="42">
        <f>data!F803</f>
        <v>3.1422368735703299</v>
      </c>
      <c r="D44" s="42">
        <f>data!G803</f>
        <v>3.14859466200781</v>
      </c>
      <c r="E44" s="42">
        <f>data!H803</f>
        <v>3.1429572978262499</v>
      </c>
      <c r="F44" s="42">
        <f>data!I803</f>
        <v>3.1558372118439801</v>
      </c>
      <c r="G44" s="42">
        <f>data!J803</f>
        <v>3.13215917579112</v>
      </c>
      <c r="H44" s="42">
        <f>data!K803</f>
        <v>3.0785026577264798</v>
      </c>
      <c r="I44" s="42">
        <f>data!L803</f>
        <v>3.0384482209602899</v>
      </c>
      <c r="J44" s="42">
        <f>data!O803</f>
        <v>12.249254715922612</v>
      </c>
      <c r="K44" s="42">
        <f>data!P803</f>
        <v>12.349068584680099</v>
      </c>
      <c r="L44" s="42">
        <f>data!Q803</f>
        <v>12.404947266321869</v>
      </c>
      <c r="M44" s="42">
        <f>data!R803</f>
        <v>11.6874076135752</v>
      </c>
      <c r="N44" s="42">
        <f>data!S803</f>
        <v>11.01608480302645</v>
      </c>
      <c r="O44" s="42">
        <f>data!T803</f>
        <v>10.389376955591629</v>
      </c>
      <c r="P44" s="42">
        <f>data!U803</f>
        <v>9.8368965008991402</v>
      </c>
      <c r="Q44" s="6"/>
      <c r="R44" s="6"/>
      <c r="S44" s="6"/>
    </row>
    <row r="45" spans="1:19" ht="12.75" customHeight="1" x14ac:dyDescent="0.2">
      <c r="A45" s="49" t="s">
        <v>1899</v>
      </c>
      <c r="B45" s="21">
        <f>data!E804</f>
        <v>82.518878434879255</v>
      </c>
      <c r="C45" s="21">
        <f>data!F804</f>
        <v>34.969220022517767</v>
      </c>
      <c r="D45" s="21">
        <f>data!G804</f>
        <v>0.81179244092140135</v>
      </c>
      <c r="E45" s="21">
        <f>data!H804</f>
        <v>-0.7142541762529887</v>
      </c>
      <c r="F45" s="21">
        <f>data!I804</f>
        <v>1.6493133831064746</v>
      </c>
      <c r="G45" s="21">
        <f>data!J804</f>
        <v>-2.9675655397108742</v>
      </c>
      <c r="H45" s="21">
        <f>data!K804</f>
        <v>-6.6782589505838059</v>
      </c>
      <c r="I45" s="21">
        <f>data!L804</f>
        <v>-5.1037113273107586</v>
      </c>
      <c r="J45" s="21">
        <f>data!O804</f>
        <v>-34.167052212403135</v>
      </c>
      <c r="K45" s="21">
        <f>data!P804</f>
        <v>0.81485666738352336</v>
      </c>
      <c r="L45" s="21">
        <f>data!Q804</f>
        <v>0.45249308689638834</v>
      </c>
      <c r="M45" s="21">
        <f>data!R804</f>
        <v>-5.784302321822155</v>
      </c>
      <c r="N45" s="21">
        <f>data!S804</f>
        <v>-5.7439838905677609</v>
      </c>
      <c r="O45" s="21">
        <f>data!T804</f>
        <v>-5.6890252629740568</v>
      </c>
      <c r="P45" s="21">
        <f>data!U804</f>
        <v>-5.3177438556134105</v>
      </c>
      <c r="Q45" s="6"/>
      <c r="R45" s="6"/>
      <c r="S45" s="6"/>
    </row>
    <row r="46" spans="1:19" ht="6" customHeight="1" x14ac:dyDescent="0.2">
      <c r="A46" s="23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"/>
      <c r="R46" s="6"/>
      <c r="S46" s="6"/>
    </row>
    <row r="47" spans="1:19" s="45" customFormat="1" ht="12.75" customHeight="1" x14ac:dyDescent="0.2">
      <c r="A47" s="121" t="s">
        <v>128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44"/>
      <c r="R47" s="44"/>
      <c r="S47" s="44"/>
    </row>
    <row r="48" spans="1:19" ht="12.75" customHeight="1" x14ac:dyDescent="0.2">
      <c r="A48" s="23" t="s">
        <v>1</v>
      </c>
      <c r="B48" s="42">
        <f>data!E807</f>
        <v>1725</v>
      </c>
      <c r="C48" s="42">
        <f>data!F807</f>
        <v>1646</v>
      </c>
      <c r="D48" s="42">
        <f>data!G807</f>
        <v>1646</v>
      </c>
      <c r="E48" s="42">
        <f>data!H807</f>
        <v>1656</v>
      </c>
      <c r="F48" s="42">
        <f>data!I807</f>
        <v>1680</v>
      </c>
      <c r="G48" s="42">
        <f>data!J807</f>
        <v>1695</v>
      </c>
      <c r="H48" s="42">
        <f>data!K807</f>
        <v>1695</v>
      </c>
      <c r="I48" s="42">
        <f>data!L807</f>
        <v>1695</v>
      </c>
      <c r="J48" s="42">
        <f>data!O807</f>
        <v>7595</v>
      </c>
      <c r="K48" s="42">
        <f>data!P807</f>
        <v>6673</v>
      </c>
      <c r="L48" s="42">
        <f>data!Q807</f>
        <v>6765</v>
      </c>
      <c r="M48" s="42">
        <f>data!R807</f>
        <v>6761</v>
      </c>
      <c r="N48" s="42">
        <f>data!S807</f>
        <v>6534.6882267856799</v>
      </c>
      <c r="O48" s="42">
        <f>data!T807</f>
        <v>6287.7390000000005</v>
      </c>
      <c r="P48" s="42">
        <f>data!U807</f>
        <v>6076.893</v>
      </c>
      <c r="Q48" s="6"/>
      <c r="R48" s="6"/>
      <c r="S48" s="6"/>
    </row>
    <row r="49" spans="1:19" ht="12.75" customHeight="1" x14ac:dyDescent="0.2">
      <c r="A49" s="20" t="s">
        <v>1899</v>
      </c>
      <c r="B49" s="21">
        <f>data!E808</f>
        <v>-12.586804345818456</v>
      </c>
      <c r="C49" s="21">
        <f>data!F808</f>
        <v>-17.09839745015983</v>
      </c>
      <c r="D49" s="21">
        <f>data!G808</f>
        <v>0</v>
      </c>
      <c r="E49" s="21">
        <f>data!H808</f>
        <v>2.4523693000235518</v>
      </c>
      <c r="F49" s="21">
        <f>data!I808</f>
        <v>5.9243474281537836</v>
      </c>
      <c r="G49" s="21">
        <f>data!J808</f>
        <v>3.6195455516988231</v>
      </c>
      <c r="H49" s="21">
        <f>data!K808</f>
        <v>0</v>
      </c>
      <c r="I49" s="21">
        <f>data!L808</f>
        <v>0</v>
      </c>
      <c r="J49" s="21">
        <f>data!O808</f>
        <v>-8.545396162800067</v>
      </c>
      <c r="K49" s="21">
        <f>data!P808</f>
        <v>-12.139565503620808</v>
      </c>
      <c r="L49" s="21">
        <f>data!Q808</f>
        <v>1.3786902442679549</v>
      </c>
      <c r="M49" s="21">
        <f>data!R808</f>
        <v>-5.9127864005914521E-2</v>
      </c>
      <c r="N49" s="21">
        <f>data!S808</f>
        <v>-3.3473121315533261</v>
      </c>
      <c r="O49" s="21">
        <f>data!T808</f>
        <v>-3.7790513979448104</v>
      </c>
      <c r="P49" s="21">
        <f>data!U808</f>
        <v>-3.3532880420132027</v>
      </c>
      <c r="Q49" s="6"/>
      <c r="R49" s="6"/>
      <c r="S49" s="6"/>
    </row>
    <row r="50" spans="1:19" ht="6" customHeight="1" x14ac:dyDescent="0.2">
      <c r="A50" s="23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6"/>
      <c r="R50" s="6"/>
      <c r="S50" s="6"/>
    </row>
    <row r="51" spans="1:19" ht="12.75" customHeight="1" x14ac:dyDescent="0.2">
      <c r="A51" s="23" t="s">
        <v>70</v>
      </c>
      <c r="B51" s="58">
        <f>data!E810</f>
        <v>0.88494371443630704</v>
      </c>
      <c r="C51" s="58">
        <f>data!F810</f>
        <v>0.94870161624357197</v>
      </c>
      <c r="D51" s="58">
        <f>data!G810</f>
        <v>0.95222190801251105</v>
      </c>
      <c r="E51" s="58">
        <f>data!H810</f>
        <v>0.94935262563951395</v>
      </c>
      <c r="F51" s="58">
        <f>data!I810</f>
        <v>0.94512878730070304</v>
      </c>
      <c r="G51" s="58">
        <f>data!J810</f>
        <v>0.93615018537381101</v>
      </c>
      <c r="H51" s="58">
        <f>data!K810</f>
        <v>0.92633971631326595</v>
      </c>
      <c r="I51" s="58">
        <f>data!L810</f>
        <v>0.92058095159183595</v>
      </c>
      <c r="J51" s="58">
        <f>data!O810</f>
        <v>0.81038557286204083</v>
      </c>
      <c r="K51" s="58">
        <f>data!P810</f>
        <v>0.93324980913939459</v>
      </c>
      <c r="L51" s="58">
        <f>data!Q810</f>
        <v>0.93202091041728596</v>
      </c>
      <c r="M51" s="58">
        <f>data!R810</f>
        <v>0.90545979673822974</v>
      </c>
      <c r="N51" s="58">
        <f>data!S810</f>
        <v>0.9086866079297955</v>
      </c>
      <c r="O51" s="58">
        <f>data!T810</f>
        <v>0.91084279153923531</v>
      </c>
      <c r="P51" s="58">
        <f>data!U810</f>
        <v>0.91148279084675021</v>
      </c>
      <c r="Q51" s="6"/>
      <c r="R51" s="6"/>
      <c r="S51" s="6"/>
    </row>
    <row r="52" spans="1:19" s="27" customFormat="1" ht="12.75" x14ac:dyDescent="0.2">
      <c r="A52" s="24"/>
      <c r="B52" s="59"/>
      <c r="C52" s="59"/>
      <c r="D52" s="59"/>
      <c r="E52" s="60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26"/>
      <c r="R52" s="26"/>
      <c r="S52" s="26"/>
    </row>
    <row r="53" spans="1:19" ht="12.75" customHeight="1" x14ac:dyDescent="0.2">
      <c r="A53" s="2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</row>
    <row r="54" spans="1:19" ht="12.75" customHeight="1" x14ac:dyDescent="0.2">
      <c r="A54" s="2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</row>
    <row r="55" spans="1:19" ht="12.75" customHeight="1" x14ac:dyDescent="0.2">
      <c r="A55" s="2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2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.75" customHeight="1" x14ac:dyDescent="0.2">
      <c r="A57" s="8" t="s">
        <v>1882</v>
      </c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.75" customHeight="1" x14ac:dyDescent="0.2">
      <c r="A58" s="2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A59" s="28"/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A60" s="28"/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S105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.85546875" style="31" customWidth="1"/>
    <col min="2" max="4" width="5.28515625" style="7" customWidth="1"/>
    <col min="5" max="5" width="5.28515625" style="2" customWidth="1"/>
    <col min="6" max="9" width="5.28515625" style="7" customWidth="1"/>
    <col min="10" max="10" width="7.140625" style="7" bestFit="1" customWidth="1"/>
    <col min="11" max="16" width="5.5703125" style="7" customWidth="1"/>
    <col min="17" max="16384" width="9.140625" style="7"/>
  </cols>
  <sheetData>
    <row r="1" spans="1:19" ht="12" customHeight="1" x14ac:dyDescent="0.2">
      <c r="A1" s="4">
        <v>44497</v>
      </c>
      <c r="B1" s="6"/>
      <c r="C1" s="6"/>
      <c r="D1" s="6"/>
      <c r="E1" s="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s="45" customFormat="1" ht="13.5" customHeight="1" x14ac:dyDescent="0.2">
      <c r="A2" s="3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127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ht="12.75" customHeight="1" x14ac:dyDescent="0.2">
      <c r="A5" s="13"/>
      <c r="B5" s="31"/>
      <c r="C5" s="31"/>
      <c r="D5" s="31"/>
      <c r="E5" s="4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6"/>
      <c r="R5" s="6"/>
      <c r="S5" s="6"/>
    </row>
    <row r="6" spans="1:19" s="15" customFormat="1" ht="12.75" customHeight="1" x14ac:dyDescent="0.2">
      <c r="A6" s="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6" customHeight="1" x14ac:dyDescent="0.2">
      <c r="A7" s="23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6"/>
      <c r="R7" s="6"/>
      <c r="S7" s="6"/>
    </row>
    <row r="8" spans="1:19" ht="12.75" customHeight="1" x14ac:dyDescent="0.2">
      <c r="A8" s="23" t="s">
        <v>61</v>
      </c>
      <c r="B8" s="42">
        <f>data!E819</f>
        <v>537.40229849545597</v>
      </c>
      <c r="C8" s="42">
        <f>data!F819</f>
        <v>501.35514252063399</v>
      </c>
      <c r="D8" s="42">
        <f>data!G819</f>
        <v>512.25381675859796</v>
      </c>
      <c r="E8" s="42">
        <f>data!H819</f>
        <v>505.86902974255401</v>
      </c>
      <c r="F8" s="42">
        <f>data!I819</f>
        <v>511.05269689043098</v>
      </c>
      <c r="G8" s="42">
        <f>data!J819</f>
        <v>506.82504892471201</v>
      </c>
      <c r="H8" s="42">
        <f>data!K819</f>
        <v>497.05970186353301</v>
      </c>
      <c r="I8" s="42">
        <f>data!L819</f>
        <v>490.35509989309799</v>
      </c>
      <c r="J8" s="42">
        <f>data!O819</f>
        <v>1912.9217057237151</v>
      </c>
      <c r="K8" s="42">
        <f>data!P819</f>
        <v>2056.8802875172423</v>
      </c>
      <c r="L8" s="42">
        <f>data!Q819</f>
        <v>2005.2925475717741</v>
      </c>
      <c r="M8" s="42">
        <f>data!R819</f>
        <v>1902.1984408660248</v>
      </c>
      <c r="N8" s="42">
        <f>data!S819</f>
        <v>1797.5232386759799</v>
      </c>
      <c r="O8" s="42">
        <f>data!T819</f>
        <v>1692.3946240066562</v>
      </c>
      <c r="P8" s="42">
        <f>data!U819</f>
        <v>1586.8271293598668</v>
      </c>
      <c r="Q8" s="6"/>
      <c r="R8" s="6"/>
      <c r="S8" s="6"/>
    </row>
    <row r="9" spans="1:19" ht="12.75" customHeight="1" x14ac:dyDescent="0.2">
      <c r="A9" s="20" t="s">
        <v>1899</v>
      </c>
      <c r="B9" s="21">
        <f>data!E820</f>
        <v>55.421268490960919</v>
      </c>
      <c r="C9" s="21">
        <f>data!F820</f>
        <v>-24.249794133999593</v>
      </c>
      <c r="D9" s="21">
        <f>data!G820</f>
        <v>8.9830394964353104</v>
      </c>
      <c r="E9" s="21">
        <f>data!H820</f>
        <v>-4.8932030237862829</v>
      </c>
      <c r="F9" s="21">
        <f>data!I820</f>
        <v>4.1622542616489104</v>
      </c>
      <c r="G9" s="21">
        <f>data!J820</f>
        <v>-3.268138348408983</v>
      </c>
      <c r="H9" s="21">
        <f>data!K820</f>
        <v>-7.4871764512939043</v>
      </c>
      <c r="I9" s="21">
        <f>data!L820</f>
        <v>-5.28722395930399</v>
      </c>
      <c r="J9" s="21">
        <f>data!O820</f>
        <v>-24.610878061029638</v>
      </c>
      <c r="K9" s="21">
        <f>data!P820</f>
        <v>7.5255867170508806</v>
      </c>
      <c r="L9" s="21">
        <f>data!Q820</f>
        <v>-2.5080574819323687</v>
      </c>
      <c r="M9" s="21">
        <f>data!R820</f>
        <v>-5.1411005756036303</v>
      </c>
      <c r="N9" s="21">
        <f>data!S820</f>
        <v>-5.5028539578861668</v>
      </c>
      <c r="O9" s="21">
        <f>data!T820</f>
        <v>-5.8485260389044775</v>
      </c>
      <c r="P9" s="21">
        <f>data!U820</f>
        <v>-6.2377588033731612</v>
      </c>
      <c r="Q9" s="6"/>
      <c r="R9" s="6"/>
      <c r="S9" s="6"/>
    </row>
    <row r="10" spans="1:19" ht="6" customHeight="1" x14ac:dyDescent="0.2">
      <c r="A10" s="23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6"/>
      <c r="R10" s="6"/>
      <c r="S10" s="6"/>
    </row>
    <row r="11" spans="1:19" ht="12.75" customHeight="1" x14ac:dyDescent="0.2">
      <c r="A11" s="20" t="s">
        <v>1902</v>
      </c>
      <c r="B11" s="42">
        <f>data!E822</f>
        <v>249.35466650189201</v>
      </c>
      <c r="C11" s="42">
        <f>data!F822</f>
        <v>233.63149641461499</v>
      </c>
      <c r="D11" s="42">
        <f>data!G822</f>
        <v>244.34507059385101</v>
      </c>
      <c r="E11" s="42">
        <f>data!H822</f>
        <v>241.80539621694101</v>
      </c>
      <c r="F11" s="42">
        <f>data!I822</f>
        <v>245.30529450740701</v>
      </c>
      <c r="G11" s="42">
        <f>data!J822</f>
        <v>244.28967358171101</v>
      </c>
      <c r="H11" s="42">
        <f>data!K822</f>
        <v>240.57689570195001</v>
      </c>
      <c r="I11" s="42">
        <f>data!L822</f>
        <v>238.31257854804599</v>
      </c>
      <c r="J11" s="42">
        <f>data!O822</f>
        <v>897.92990982636593</v>
      </c>
      <c r="K11" s="42">
        <f>data!P822</f>
        <v>969.13662972729912</v>
      </c>
      <c r="L11" s="42">
        <f>data!Q822</f>
        <v>968.48444233911403</v>
      </c>
      <c r="M11" s="42">
        <f>data!R822</f>
        <v>922.10505475065997</v>
      </c>
      <c r="N11" s="42">
        <f>data!S822</f>
        <v>867.77257569668609</v>
      </c>
      <c r="O11" s="42">
        <f>data!T822</f>
        <v>813.63148922805101</v>
      </c>
      <c r="P11" s="42">
        <f>data!U822</f>
        <v>759.711124064057</v>
      </c>
      <c r="Q11" s="6"/>
      <c r="R11" s="6"/>
      <c r="S11" s="6"/>
    </row>
    <row r="12" spans="1:19" ht="12.75" customHeight="1" x14ac:dyDescent="0.2">
      <c r="A12" s="49" t="s">
        <v>1899</v>
      </c>
      <c r="B12" s="21">
        <f>data!E823</f>
        <v>42.974582595891611</v>
      </c>
      <c r="C12" s="21">
        <f>data!F823</f>
        <v>-22.935287599290479</v>
      </c>
      <c r="D12" s="21">
        <f>data!G823</f>
        <v>19.643405297291004</v>
      </c>
      <c r="E12" s="21">
        <f>data!H823</f>
        <v>-4.0931502508566968</v>
      </c>
      <c r="F12" s="21">
        <f>data!I823</f>
        <v>5.9165273612894316</v>
      </c>
      <c r="G12" s="21">
        <f>data!J823</f>
        <v>-1.6458363999285111</v>
      </c>
      <c r="H12" s="21">
        <f>data!K823</f>
        <v>-5.9421104931038844</v>
      </c>
      <c r="I12" s="21">
        <f>data!L823</f>
        <v>-3.7119932547525103</v>
      </c>
      <c r="J12" s="21">
        <f>data!O823</f>
        <v>-30.310619271725582</v>
      </c>
      <c r="K12" s="21">
        <f>data!P823</f>
        <v>7.9300977862183597</v>
      </c>
      <c r="L12" s="21">
        <f>data!Q823</f>
        <v>-6.7295711273307468E-2</v>
      </c>
      <c r="M12" s="21">
        <f>data!R823</f>
        <v>-4.788862428851937</v>
      </c>
      <c r="N12" s="21">
        <f>data!S823</f>
        <v>-5.8922222336874164</v>
      </c>
      <c r="O12" s="21">
        <f>data!T823</f>
        <v>-6.2390870586303322</v>
      </c>
      <c r="P12" s="21">
        <f>data!U823</f>
        <v>-6.6271236890243834</v>
      </c>
      <c r="Q12" s="6"/>
      <c r="R12" s="6"/>
      <c r="S12" s="6"/>
    </row>
    <row r="13" spans="1:19" ht="12.75" customHeight="1" x14ac:dyDescent="0.2">
      <c r="A13" s="20" t="s">
        <v>1903</v>
      </c>
      <c r="B13" s="42">
        <f>data!E824</f>
        <v>288.04763199356398</v>
      </c>
      <c r="C13" s="42">
        <f>data!F824</f>
        <v>267.72364610601898</v>
      </c>
      <c r="D13" s="42">
        <f>data!G824</f>
        <v>267.90874616474701</v>
      </c>
      <c r="E13" s="42">
        <f>data!H824</f>
        <v>264.063633525613</v>
      </c>
      <c r="F13" s="42">
        <f>data!I824</f>
        <v>265.747402383024</v>
      </c>
      <c r="G13" s="42">
        <f>data!J824</f>
        <v>262.53537534300102</v>
      </c>
      <c r="H13" s="42">
        <f>data!K824</f>
        <v>256.48280616158303</v>
      </c>
      <c r="I13" s="42">
        <f>data!L824</f>
        <v>252.04252134505199</v>
      </c>
      <c r="J13" s="42">
        <f>data!O824</f>
        <v>1014.9917958973481</v>
      </c>
      <c r="K13" s="42">
        <f>data!P824</f>
        <v>1087.743657789943</v>
      </c>
      <c r="L13" s="42">
        <f>data!Q824</f>
        <v>1036.80810523266</v>
      </c>
      <c r="M13" s="42">
        <f>data!R824</f>
        <v>980.09338611536498</v>
      </c>
      <c r="N13" s="42">
        <f>data!S824</f>
        <v>929.75066297929402</v>
      </c>
      <c r="O13" s="42">
        <f>data!T824</f>
        <v>878.76313477860606</v>
      </c>
      <c r="P13" s="42">
        <f>data!U824</f>
        <v>827.11600529580789</v>
      </c>
      <c r="Q13" s="6"/>
      <c r="R13" s="6"/>
      <c r="S13" s="6"/>
    </row>
    <row r="14" spans="1:19" ht="12.75" customHeight="1" x14ac:dyDescent="0.2">
      <c r="A14" s="49" t="s">
        <v>1899</v>
      </c>
      <c r="B14" s="21">
        <f>data!E825</f>
        <v>67.307414757368093</v>
      </c>
      <c r="C14" s="21">
        <f>data!F825</f>
        <v>-25.37408196255987</v>
      </c>
      <c r="D14" s="21">
        <f>data!G825</f>
        <v>0.27684085880104331</v>
      </c>
      <c r="E14" s="21">
        <f>data!H825</f>
        <v>-5.618513705794788</v>
      </c>
      <c r="F14" s="21">
        <f>data!I825</f>
        <v>2.5750489248087178</v>
      </c>
      <c r="G14" s="21">
        <f>data!J825</f>
        <v>-4.7477571605281499</v>
      </c>
      <c r="H14" s="21">
        <f>data!K825</f>
        <v>-8.9076924788656608</v>
      </c>
      <c r="I14" s="21">
        <f>data!L825</f>
        <v>-6.7471238332604502</v>
      </c>
      <c r="J14" s="21">
        <f>data!O825</f>
        <v>-18.73063461066673</v>
      </c>
      <c r="K14" s="21">
        <f>data!P825</f>
        <v>7.16772905817189</v>
      </c>
      <c r="L14" s="21">
        <f>data!Q825</f>
        <v>-4.6826798016706306</v>
      </c>
      <c r="M14" s="21">
        <f>data!R825</f>
        <v>-5.47012690497517</v>
      </c>
      <c r="N14" s="21">
        <f>data!S825</f>
        <v>-5.1365230955803254</v>
      </c>
      <c r="O14" s="21">
        <f>data!T825</f>
        <v>-5.4840001982148117</v>
      </c>
      <c r="P14" s="21">
        <f>data!U825</f>
        <v>-5.8772526337043107</v>
      </c>
      <c r="Q14" s="6"/>
      <c r="R14" s="6"/>
      <c r="S14" s="6"/>
    </row>
    <row r="15" spans="1:19" ht="6" customHeight="1" x14ac:dyDescent="0.2">
      <c r="A15" s="23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6"/>
      <c r="R15" s="6"/>
      <c r="S15" s="6"/>
    </row>
    <row r="16" spans="1:19" ht="12.75" customHeight="1" x14ac:dyDescent="0.2">
      <c r="A16" s="23" t="s">
        <v>2</v>
      </c>
      <c r="B16" s="42">
        <f>data!E827</f>
        <v>42.645782400000002</v>
      </c>
      <c r="C16" s="42">
        <f>data!F827</f>
        <v>54.0171092</v>
      </c>
      <c r="D16" s="42">
        <f>data!G827</f>
        <v>50.200874042342598</v>
      </c>
      <c r="E16" s="42">
        <f>data!H827</f>
        <v>50.586902974255402</v>
      </c>
      <c r="F16" s="42">
        <f>data!I827</f>
        <v>52.638427779714398</v>
      </c>
      <c r="G16" s="42">
        <f>data!J827</f>
        <v>53.7234551860195</v>
      </c>
      <c r="H16" s="42">
        <f>data!K827</f>
        <v>52.688328397534498</v>
      </c>
      <c r="I16" s="42">
        <f>data!L827</f>
        <v>51.9776405886684</v>
      </c>
      <c r="J16" s="42">
        <f>data!O827</f>
        <v>153.84580640000001</v>
      </c>
      <c r="K16" s="42">
        <f>data!P827</f>
        <v>197.45066861659799</v>
      </c>
      <c r="L16" s="42">
        <f>data!Q827</f>
        <v>211.02785195193681</v>
      </c>
      <c r="M16" s="42">
        <f>data!R827</f>
        <v>201.63303473179857</v>
      </c>
      <c r="N16" s="42">
        <f>data!S827</f>
        <v>190.53746329965389</v>
      </c>
      <c r="O16" s="42">
        <f>data!T827</f>
        <v>181.08622476871219</v>
      </c>
      <c r="P16" s="42">
        <f>data!U827</f>
        <v>169.79050284150577</v>
      </c>
      <c r="Q16" s="6"/>
      <c r="R16" s="6"/>
      <c r="S16" s="6"/>
    </row>
    <row r="17" spans="1:19" ht="12.75" customHeight="1" x14ac:dyDescent="0.2">
      <c r="A17" s="20" t="s">
        <v>1902</v>
      </c>
      <c r="B17" s="42">
        <f>data!E828</f>
        <v>37.6988716416</v>
      </c>
      <c r="C17" s="42">
        <f>data!F828</f>
        <v>48.021210078800003</v>
      </c>
      <c r="D17" s="42">
        <f>data!G828</f>
        <v>44.929782267896599</v>
      </c>
      <c r="E17" s="42">
        <f>data!H828</f>
        <v>45.275278161958603</v>
      </c>
      <c r="F17" s="42">
        <f>data!I828</f>
        <v>47.111392862844397</v>
      </c>
      <c r="G17" s="42">
        <f>data!J828</f>
        <v>48.136215846673402</v>
      </c>
      <c r="H17" s="42">
        <f>data!K828</f>
        <v>47.208742244190901</v>
      </c>
      <c r="I17" s="42">
        <f>data!L828</f>
        <v>46.623943608035503</v>
      </c>
      <c r="J17" s="42">
        <f>data!O828</f>
        <v>133.31586039472688</v>
      </c>
      <c r="K17" s="42">
        <f>data!P828</f>
        <v>175.9251421502552</v>
      </c>
      <c r="L17" s="42">
        <f>data!Q828</f>
        <v>189.08029456174421</v>
      </c>
      <c r="M17" s="42">
        <f>data!R828</f>
        <v>180.96442089164839</v>
      </c>
      <c r="N17" s="42">
        <f>data!S828</f>
        <v>171.38689741782269</v>
      </c>
      <c r="O17" s="42">
        <f>data!T828</f>
        <v>163.1570203709268</v>
      </c>
      <c r="P17" s="42">
        <f>data!U828</f>
        <v>153.23439430126172</v>
      </c>
      <c r="Q17" s="6"/>
      <c r="R17" s="6"/>
      <c r="S17" s="6"/>
    </row>
    <row r="18" spans="1:19" ht="12.75" customHeight="1" x14ac:dyDescent="0.2">
      <c r="A18" s="20" t="s">
        <v>1903</v>
      </c>
      <c r="B18" s="42">
        <f>data!E829</f>
        <v>4.9469107583999996</v>
      </c>
      <c r="C18" s="42">
        <f>data!F829</f>
        <v>5.9958991211999999</v>
      </c>
      <c r="D18" s="42">
        <f>data!G829</f>
        <v>5.2710917744459698</v>
      </c>
      <c r="E18" s="42">
        <f>data!H829</f>
        <v>5.3116248122968202</v>
      </c>
      <c r="F18" s="42">
        <f>data!I829</f>
        <v>5.5270349168700204</v>
      </c>
      <c r="G18" s="42">
        <f>data!J829</f>
        <v>5.58723933934602</v>
      </c>
      <c r="H18" s="42">
        <f>data!K829</f>
        <v>5.4795861533435799</v>
      </c>
      <c r="I18" s="42">
        <f>data!L829</f>
        <v>5.3536969806328401</v>
      </c>
      <c r="J18" s="42">
        <f>data!O829</f>
        <v>20.529946005273217</v>
      </c>
      <c r="K18" s="42">
        <f>data!P829</f>
        <v>21.525526466342789</v>
      </c>
      <c r="L18" s="42">
        <f>data!Q829</f>
        <v>21.947557390192461</v>
      </c>
      <c r="M18" s="42">
        <f>data!R829</f>
        <v>20.668613840150261</v>
      </c>
      <c r="N18" s="42">
        <f>data!S829</f>
        <v>19.150565881831191</v>
      </c>
      <c r="O18" s="42">
        <f>data!T829</f>
        <v>17.92920439778549</v>
      </c>
      <c r="P18" s="42">
        <f>data!U829</f>
        <v>16.55610854024399</v>
      </c>
      <c r="Q18" s="6"/>
      <c r="R18" s="6"/>
      <c r="S18" s="6"/>
    </row>
    <row r="19" spans="1:19" ht="6" customHeight="1" x14ac:dyDescent="0.2">
      <c r="A19" s="2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6"/>
      <c r="R19" s="6"/>
      <c r="S19" s="6"/>
    </row>
    <row r="20" spans="1:19" ht="12.75" customHeight="1" x14ac:dyDescent="0.2">
      <c r="A20" s="23" t="s">
        <v>3</v>
      </c>
      <c r="B20" s="42">
        <f>data!E831</f>
        <v>36.574314000000001</v>
      </c>
      <c r="C20" s="42">
        <f>data!F831</f>
        <v>47.559835800000002</v>
      </c>
      <c r="D20" s="42">
        <f>data!G831</f>
        <v>40.494999999999997</v>
      </c>
      <c r="E20" s="42">
        <f>data!H831</f>
        <v>39.186999999999998</v>
      </c>
      <c r="F20" s="42">
        <f>data!I831</f>
        <v>39.991999999999997</v>
      </c>
      <c r="G20" s="42">
        <f>data!J831</f>
        <v>39.709000000000003</v>
      </c>
      <c r="H20" s="42">
        <f>data!K831</f>
        <v>39.567999999999998</v>
      </c>
      <c r="I20" s="42">
        <f>data!L831</f>
        <v>39.555999999999997</v>
      </c>
      <c r="J20" s="42">
        <f>data!O831</f>
        <v>171.837547</v>
      </c>
      <c r="K20" s="42">
        <f>data!P831</f>
        <v>163.81614980000001</v>
      </c>
      <c r="L20" s="42">
        <f>data!Q831</f>
        <v>158.82499999999999</v>
      </c>
      <c r="M20" s="42">
        <f>data!R831</f>
        <v>156.63</v>
      </c>
      <c r="N20" s="42">
        <f>data!S831</f>
        <v>153.15600000000001</v>
      </c>
      <c r="O20" s="42">
        <f>data!T831</f>
        <v>149.44499999999999</v>
      </c>
      <c r="P20" s="42">
        <f>data!U831</f>
        <v>145.60599999999999</v>
      </c>
      <c r="Q20" s="6"/>
      <c r="R20" s="6"/>
      <c r="S20" s="6"/>
    </row>
    <row r="21" spans="1:19" ht="12.75" customHeight="1" x14ac:dyDescent="0.2">
      <c r="A21" s="20" t="s">
        <v>1902</v>
      </c>
      <c r="B21" s="42">
        <f>data!E832</f>
        <v>20.189021327999999</v>
      </c>
      <c r="C21" s="42">
        <f>data!F832</f>
        <v>24.350635929599999</v>
      </c>
      <c r="D21" s="42">
        <f>data!G832</f>
        <v>20.733440000000002</v>
      </c>
      <c r="E21" s="42">
        <f>data!H832</f>
        <v>20.063744</v>
      </c>
      <c r="F21" s="42">
        <f>data!I832</f>
        <v>20.515896000000001</v>
      </c>
      <c r="G21" s="42">
        <f>data!J832</f>
        <v>20.370716999999999</v>
      </c>
      <c r="H21" s="42">
        <f>data!K832</f>
        <v>20.337952000000001</v>
      </c>
      <c r="I21" s="42">
        <f>data!L832</f>
        <v>20.331783999999999</v>
      </c>
      <c r="J21" s="42">
        <f>data!O832</f>
        <v>81.5702</v>
      </c>
      <c r="K21" s="42">
        <f>data!P832</f>
        <v>85.3368412576</v>
      </c>
      <c r="L21" s="42">
        <f>data!Q832</f>
        <v>81.556348999999997</v>
      </c>
      <c r="M21" s="42">
        <f>data!R832</f>
        <v>80.898355000000009</v>
      </c>
      <c r="N21" s="42">
        <f>data!S832</f>
        <v>79.754513000000003</v>
      </c>
      <c r="O21" s="42">
        <f>data!T832</f>
        <v>78.532163999999995</v>
      </c>
      <c r="P21" s="42">
        <f>data!U832</f>
        <v>76.905795456564988</v>
      </c>
      <c r="Q21" s="6"/>
      <c r="R21" s="6"/>
      <c r="S21" s="6"/>
    </row>
    <row r="22" spans="1:19" ht="12.75" customHeight="1" x14ac:dyDescent="0.2">
      <c r="A22" s="20" t="s">
        <v>1903</v>
      </c>
      <c r="B22" s="42">
        <f>data!E833</f>
        <v>16.385292671999999</v>
      </c>
      <c r="C22" s="42">
        <f>data!F833</f>
        <v>23.209199870399999</v>
      </c>
      <c r="D22" s="42">
        <f>data!G833</f>
        <v>19.761559999999999</v>
      </c>
      <c r="E22" s="42">
        <f>data!H833</f>
        <v>19.123256000000001</v>
      </c>
      <c r="F22" s="42">
        <f>data!I833</f>
        <v>19.476103999999999</v>
      </c>
      <c r="G22" s="42">
        <f>data!J833</f>
        <v>19.338283000000001</v>
      </c>
      <c r="H22" s="42">
        <f>data!K833</f>
        <v>19.230048</v>
      </c>
      <c r="I22" s="42">
        <f>data!L833</f>
        <v>19.224215999999998</v>
      </c>
      <c r="J22" s="42">
        <f>data!O833</f>
        <v>90.267347000000001</v>
      </c>
      <c r="K22" s="42">
        <f>data!P833</f>
        <v>78.479308542399991</v>
      </c>
      <c r="L22" s="42">
        <f>data!Q833</f>
        <v>77.268650999999991</v>
      </c>
      <c r="M22" s="42">
        <f>data!R833</f>
        <v>75.731645</v>
      </c>
      <c r="N22" s="42">
        <f>data!S833</f>
        <v>73.401487000000003</v>
      </c>
      <c r="O22" s="42">
        <f>data!T833</f>
        <v>70.912835999999999</v>
      </c>
      <c r="P22" s="42">
        <f>data!U833</f>
        <v>68.700204543435007</v>
      </c>
      <c r="Q22" s="6"/>
      <c r="R22" s="6"/>
      <c r="S22" s="6"/>
    </row>
    <row r="23" spans="1:19" ht="6" customHeight="1" x14ac:dyDescent="0.2">
      <c r="A23" s="2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6"/>
      <c r="R23" s="6"/>
      <c r="S23" s="6"/>
    </row>
    <row r="24" spans="1:19" ht="12.75" customHeight="1" x14ac:dyDescent="0.2">
      <c r="A24" s="23" t="s">
        <v>0</v>
      </c>
      <c r="B24" s="42">
        <f>data!E835</f>
        <v>531.33083009545601</v>
      </c>
      <c r="C24" s="42">
        <f>data!F835</f>
        <v>494.89786912063403</v>
      </c>
      <c r="D24" s="42">
        <f>data!G835</f>
        <v>502.54794271625502</v>
      </c>
      <c r="E24" s="42">
        <f>data!H835</f>
        <v>494.46912676829902</v>
      </c>
      <c r="F24" s="42">
        <f>data!I835</f>
        <v>498.40626911071701</v>
      </c>
      <c r="G24" s="42">
        <f>data!J835</f>
        <v>492.81059373869198</v>
      </c>
      <c r="H24" s="42">
        <f>data!K835</f>
        <v>483.93937346599802</v>
      </c>
      <c r="I24" s="42">
        <f>data!L835</f>
        <v>477.93345930442899</v>
      </c>
      <c r="J24" s="42">
        <f>data!O835</f>
        <v>1930.9134463237149</v>
      </c>
      <c r="K24" s="42">
        <f>data!P835</f>
        <v>2023.245768700644</v>
      </c>
      <c r="L24" s="42">
        <f>data!Q835</f>
        <v>1953.0896956198358</v>
      </c>
      <c r="M24" s="42">
        <f>data!R835</f>
        <v>1857.195406134226</v>
      </c>
      <c r="N24" s="42">
        <f>data!S835</f>
        <v>1760.1417753763262</v>
      </c>
      <c r="O24" s="42">
        <f>data!T835</f>
        <v>1660.753399237944</v>
      </c>
      <c r="P24" s="42">
        <f>data!U835</f>
        <v>1562.6426265183618</v>
      </c>
      <c r="Q24" s="6"/>
      <c r="R24" s="6"/>
      <c r="S24" s="6"/>
    </row>
    <row r="25" spans="1:19" ht="12.75" customHeight="1" x14ac:dyDescent="0.2">
      <c r="A25" s="20" t="s">
        <v>1899</v>
      </c>
      <c r="B25" s="21">
        <f>data!E836</f>
        <v>56.068010392392388</v>
      </c>
      <c r="C25" s="21">
        <f>data!F836</f>
        <v>-24.733404814261199</v>
      </c>
      <c r="D25" s="21">
        <f>data!G836</f>
        <v>6.32800423952055</v>
      </c>
      <c r="E25" s="21">
        <f>data!H836</f>
        <v>-6.2768827462685346</v>
      </c>
      <c r="F25" s="21">
        <f>data!I836</f>
        <v>3.223186780379578</v>
      </c>
      <c r="G25" s="21">
        <f>data!J836</f>
        <v>-4.4157900419231817</v>
      </c>
      <c r="H25" s="21">
        <f>data!K836</f>
        <v>-7.0084062164354766</v>
      </c>
      <c r="I25" s="21">
        <f>data!L836</f>
        <v>-4.8725376232866831</v>
      </c>
      <c r="J25" s="21">
        <f>data!O836</f>
        <v>-22.979304956962221</v>
      </c>
      <c r="K25" s="21">
        <f>data!P836</f>
        <v>4.7817949868608434</v>
      </c>
      <c r="L25" s="21">
        <f>data!Q836</f>
        <v>-3.4675012875901579</v>
      </c>
      <c r="M25" s="21">
        <f>data!R836</f>
        <v>-4.9098763718159137</v>
      </c>
      <c r="N25" s="21">
        <f>data!S836</f>
        <v>-5.2258168654378707</v>
      </c>
      <c r="O25" s="21">
        <f>data!T836</f>
        <v>-5.6466119677849536</v>
      </c>
      <c r="P25" s="21">
        <f>data!U836</f>
        <v>-5.9076063167837862</v>
      </c>
      <c r="Q25" s="6"/>
      <c r="R25" s="6"/>
      <c r="S25" s="6"/>
    </row>
    <row r="26" spans="1:19" ht="6" customHeight="1" x14ac:dyDescent="0.2">
      <c r="A26" s="2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6"/>
      <c r="R26" s="6"/>
      <c r="S26" s="6"/>
    </row>
    <row r="27" spans="1:19" ht="12.75" customHeight="1" x14ac:dyDescent="0.2">
      <c r="A27" s="23" t="s">
        <v>1902</v>
      </c>
      <c r="B27" s="42">
        <f>data!E838</f>
        <v>231.84481618829199</v>
      </c>
      <c r="C27" s="42">
        <f>data!F838</f>
        <v>209.96092226541501</v>
      </c>
      <c r="D27" s="42">
        <f>data!G838</f>
        <v>220.14872832595501</v>
      </c>
      <c r="E27" s="42">
        <f>data!H838</f>
        <v>216.593862054982</v>
      </c>
      <c r="F27" s="42">
        <f>data!I838</f>
        <v>218.709797644563</v>
      </c>
      <c r="G27" s="42">
        <f>data!J838</f>
        <v>216.524174735038</v>
      </c>
      <c r="H27" s="42">
        <f>data!K838</f>
        <v>213.70610545775901</v>
      </c>
      <c r="I27" s="42">
        <f>data!L838</f>
        <v>212.02041894000999</v>
      </c>
      <c r="J27" s="42">
        <f>data!O838</f>
        <v>846.18424943163893</v>
      </c>
      <c r="K27" s="42">
        <f>data!P838</f>
        <v>878.54832883464394</v>
      </c>
      <c r="L27" s="42">
        <f>data!Q838</f>
        <v>860.96049677737005</v>
      </c>
      <c r="M27" s="42">
        <f>data!R838</f>
        <v>822.03898885901299</v>
      </c>
      <c r="N27" s="42">
        <f>data!S838</f>
        <v>776.14019127886399</v>
      </c>
      <c r="O27" s="42">
        <f>data!T838</f>
        <v>729.00663285712494</v>
      </c>
      <c r="P27" s="42">
        <f>data!U838</f>
        <v>683.38252521936101</v>
      </c>
      <c r="Q27" s="6"/>
      <c r="R27" s="6"/>
      <c r="S27" s="6"/>
    </row>
    <row r="28" spans="1:19" ht="12.75" customHeight="1" x14ac:dyDescent="0.2">
      <c r="A28" s="20" t="s">
        <v>1899</v>
      </c>
      <c r="B28" s="21">
        <f>data!E839</f>
        <v>34.555638122878243</v>
      </c>
      <c r="C28" s="21">
        <f>data!F839</f>
        <v>-32.738843991215745</v>
      </c>
      <c r="D28" s="21">
        <f>data!G839</f>
        <v>20.86786127984378</v>
      </c>
      <c r="E28" s="21">
        <f>data!H839</f>
        <v>-6.3042576807233601</v>
      </c>
      <c r="F28" s="21">
        <f>data!I839</f>
        <v>3.9652911730451845</v>
      </c>
      <c r="G28" s="21">
        <f>data!J839</f>
        <v>-3.9377813384243234</v>
      </c>
      <c r="H28" s="21">
        <f>data!K839</f>
        <v>-5.1052575285913999</v>
      </c>
      <c r="I28" s="21">
        <f>data!L839</f>
        <v>-3.1180138119992939</v>
      </c>
      <c r="J28" s="21">
        <f>data!O839</f>
        <v>-25.737012964355888</v>
      </c>
      <c r="K28" s="21">
        <f>data!P839</f>
        <v>3.8247083214729027</v>
      </c>
      <c r="L28" s="21">
        <f>data!Q839</f>
        <v>-2.001919698669663</v>
      </c>
      <c r="M28" s="21">
        <f>data!R839</f>
        <v>-4.5207077518704679</v>
      </c>
      <c r="N28" s="21">
        <f>data!S839</f>
        <v>-5.5835304896981075</v>
      </c>
      <c r="O28" s="21">
        <f>data!T839</f>
        <v>-6.0728150598767456</v>
      </c>
      <c r="P28" s="21">
        <f>data!U839</f>
        <v>-6.2583940366843898</v>
      </c>
      <c r="Q28" s="6"/>
      <c r="R28" s="6"/>
      <c r="S28" s="6"/>
    </row>
    <row r="29" spans="1:19" ht="12.75" customHeight="1" x14ac:dyDescent="0.2">
      <c r="A29" s="23" t="s">
        <v>1903</v>
      </c>
      <c r="B29" s="42">
        <f>data!E840</f>
        <v>299.48601390716402</v>
      </c>
      <c r="C29" s="42">
        <f>data!F840</f>
        <v>284.93694685521899</v>
      </c>
      <c r="D29" s="42">
        <f>data!G840</f>
        <v>282.39921439030098</v>
      </c>
      <c r="E29" s="42">
        <f>data!H840</f>
        <v>277.87526471331603</v>
      </c>
      <c r="F29" s="42">
        <f>data!I840</f>
        <v>279.69647146615398</v>
      </c>
      <c r="G29" s="42">
        <f>data!J840</f>
        <v>276.286419003655</v>
      </c>
      <c r="H29" s="42">
        <f>data!K840</f>
        <v>270.23326800823901</v>
      </c>
      <c r="I29" s="42">
        <f>data!L840</f>
        <v>265.91304036441898</v>
      </c>
      <c r="J29" s="42">
        <f>data!O840</f>
        <v>1084.7291968920749</v>
      </c>
      <c r="K29" s="42">
        <f>data!P840</f>
        <v>1144.697439866</v>
      </c>
      <c r="L29" s="42">
        <f>data!Q840</f>
        <v>1092.1291988424671</v>
      </c>
      <c r="M29" s="42">
        <f>data!R840</f>
        <v>1035.1564172752142</v>
      </c>
      <c r="N29" s="42">
        <f>data!S840</f>
        <v>984.00158409746291</v>
      </c>
      <c r="O29" s="42">
        <f>data!T840</f>
        <v>931.74676638081996</v>
      </c>
      <c r="P29" s="42">
        <f>data!U840</f>
        <v>879.26010129899998</v>
      </c>
      <c r="Q29" s="6"/>
      <c r="R29" s="6"/>
      <c r="S29" s="6"/>
    </row>
    <row r="30" spans="1:19" ht="12.75" customHeight="1" x14ac:dyDescent="0.2">
      <c r="A30" s="20" t="s">
        <v>1899</v>
      </c>
      <c r="B30" s="21">
        <f>data!E841</f>
        <v>75.740354303454083</v>
      </c>
      <c r="C30" s="21">
        <f>data!F841</f>
        <v>-18.061335011621789</v>
      </c>
      <c r="D30" s="21">
        <f>data!G841</f>
        <v>-3.5152066478966111</v>
      </c>
      <c r="E30" s="21">
        <f>data!H841</f>
        <v>-6.2555380270598997</v>
      </c>
      <c r="F30" s="21">
        <f>data!I841</f>
        <v>2.6475037538132056</v>
      </c>
      <c r="G30" s="21">
        <f>data!J841</f>
        <v>-4.788326247763246</v>
      </c>
      <c r="H30" s="21">
        <f>data!K841</f>
        <v>-8.4797699042624242</v>
      </c>
      <c r="I30" s="21">
        <f>data!L841</f>
        <v>-6.2430892060878147</v>
      </c>
      <c r="J30" s="21">
        <f>data!O841</f>
        <v>-20.68160458859213</v>
      </c>
      <c r="K30" s="21">
        <f>data!P841</f>
        <v>5.5284068268599995</v>
      </c>
      <c r="L30" s="21">
        <f>data!Q841</f>
        <v>-4.5923262508289149</v>
      </c>
      <c r="M30" s="21">
        <f>data!R841</f>
        <v>-5.216670484374708</v>
      </c>
      <c r="N30" s="21">
        <f>data!S841</f>
        <v>-4.9417491235192568</v>
      </c>
      <c r="O30" s="21">
        <f>data!T841</f>
        <v>-5.3104404059035826</v>
      </c>
      <c r="P30" s="21">
        <f>data!U841</f>
        <v>-5.6331470068518463</v>
      </c>
      <c r="Q30" s="6"/>
      <c r="R30" s="6"/>
      <c r="S30" s="6"/>
    </row>
    <row r="31" spans="1:19" ht="6" customHeight="1" x14ac:dyDescent="0.2">
      <c r="A31" s="2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6"/>
      <c r="R31" s="6"/>
      <c r="S31" s="6"/>
    </row>
    <row r="32" spans="1:19" ht="12.75" customHeight="1" x14ac:dyDescent="0.2">
      <c r="A32" s="23" t="s">
        <v>135</v>
      </c>
      <c r="B32" s="42">
        <f>data!E843</f>
        <v>509.262599999999</v>
      </c>
      <c r="C32" s="42">
        <f>data!F843</f>
        <v>505.95569999999998</v>
      </c>
      <c r="D32" s="42">
        <f>data!G843</f>
        <v>520.16077420518297</v>
      </c>
      <c r="E32" s="42">
        <f>data!H843</f>
        <v>486.14777440703</v>
      </c>
      <c r="F32" s="42">
        <f>data!I843</f>
        <v>477.705523728076</v>
      </c>
      <c r="G32" s="42">
        <f>data!J843</f>
        <v>503.82178724171803</v>
      </c>
      <c r="H32" s="42">
        <f>data!K843</f>
        <v>500.90002917905201</v>
      </c>
      <c r="I32" s="42">
        <f>data!L843</f>
        <v>469.89038339773901</v>
      </c>
      <c r="J32" s="42">
        <f>data!O843</f>
        <v>1921.3089000000009</v>
      </c>
      <c r="K32" s="42">
        <f>data!P843</f>
        <v>2021.526848612212</v>
      </c>
      <c r="L32" s="42">
        <f>data!Q843</f>
        <v>1952.3177235465851</v>
      </c>
      <c r="M32" s="42">
        <f>data!R843</f>
        <v>1856.405600534327</v>
      </c>
      <c r="N32" s="42">
        <f>data!S843</f>
        <v>1759.424223895383</v>
      </c>
      <c r="O32" s="42">
        <f>data!T843</f>
        <v>1660.1064723001039</v>
      </c>
      <c r="P32" s="42">
        <f>data!U843</f>
        <v>1561.972522917416</v>
      </c>
      <c r="Q32" s="6"/>
      <c r="R32" s="6"/>
      <c r="S32" s="6"/>
    </row>
    <row r="33" spans="1:19" ht="12.75" customHeight="1" x14ac:dyDescent="0.2">
      <c r="A33" s="20" t="s">
        <v>1904</v>
      </c>
      <c r="B33" s="21">
        <f>data!E844</f>
        <v>-12.994350282486041</v>
      </c>
      <c r="C33" s="21">
        <f>data!F844</f>
        <v>23.387096774193534</v>
      </c>
      <c r="D33" s="21">
        <f>data!G844</f>
        <v>13.434317014856822</v>
      </c>
      <c r="E33" s="21">
        <f>data!H844</f>
        <v>4.0165961751990666</v>
      </c>
      <c r="F33" s="21">
        <f>data!I844</f>
        <v>-6.1966215999217411</v>
      </c>
      <c r="G33" s="21">
        <f>data!J844</f>
        <v>-0.42175881372261476</v>
      </c>
      <c r="H33" s="21">
        <f>data!K844</f>
        <v>-3.7028445783059674</v>
      </c>
      <c r="I33" s="21">
        <f>data!L844</f>
        <v>-3.3441253596441216</v>
      </c>
      <c r="J33" s="21">
        <f>data!O844</f>
        <v>-23.215859030836839</v>
      </c>
      <c r="K33" s="21">
        <f>data!P844</f>
        <v>5.2161288906854564</v>
      </c>
      <c r="L33" s="21">
        <f>data!Q844</f>
        <v>-3.4236065236105784</v>
      </c>
      <c r="M33" s="21">
        <f>data!R844</f>
        <v>-4.9127312555470652</v>
      </c>
      <c r="N33" s="21">
        <f>data!S844</f>
        <v>-5.2241480316063456</v>
      </c>
      <c r="O33" s="21">
        <f>data!T844</f>
        <v>-5.6449007718780031</v>
      </c>
      <c r="P33" s="21">
        <f>data!U844</f>
        <v>-5.9113045470343684</v>
      </c>
      <c r="Q33" s="6"/>
      <c r="R33" s="6"/>
      <c r="S33" s="6"/>
    </row>
    <row r="34" spans="1:19" ht="6" customHeight="1" x14ac:dyDescent="0.2">
      <c r="A34" s="2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6"/>
      <c r="R34" s="6"/>
      <c r="S34" s="6"/>
    </row>
    <row r="35" spans="1:19" ht="12.75" customHeight="1" x14ac:dyDescent="0.2">
      <c r="A35" s="23" t="s">
        <v>1902</v>
      </c>
      <c r="B35" s="42">
        <f>data!E846</f>
        <v>222.21540178152199</v>
      </c>
      <c r="C35" s="42">
        <f>data!F846</f>
        <v>214.65221821666299</v>
      </c>
      <c r="D35" s="42">
        <f>data!G846</f>
        <v>227.864295588153</v>
      </c>
      <c r="E35" s="42">
        <f>data!H846</f>
        <v>212.94883398775499</v>
      </c>
      <c r="F35" s="42">
        <f>data!I846</f>
        <v>209.62593150097001</v>
      </c>
      <c r="G35" s="42">
        <f>data!J846</f>
        <v>221.362117783305</v>
      </c>
      <c r="H35" s="42">
        <f>data!K846</f>
        <v>221.19587768374501</v>
      </c>
      <c r="I35" s="42">
        <f>data!L846</f>
        <v>208.45235671271899</v>
      </c>
      <c r="J35" s="42">
        <f>data!O846</f>
        <v>842.15719999999999</v>
      </c>
      <c r="K35" s="42">
        <f>data!P846</f>
        <v>877.68074957409294</v>
      </c>
      <c r="L35" s="42">
        <f>data!Q846</f>
        <v>860.6362836807391</v>
      </c>
      <c r="M35" s="42">
        <f>data!R846</f>
        <v>821.68108196550997</v>
      </c>
      <c r="N35" s="42">
        <f>data!S846</f>
        <v>775.81511753365794</v>
      </c>
      <c r="O35" s="42">
        <f>data!T846</f>
        <v>728.71476384746893</v>
      </c>
      <c r="P35" s="42">
        <f>data!U846</f>
        <v>683.08207803554103</v>
      </c>
      <c r="Q35" s="6"/>
      <c r="R35" s="6"/>
      <c r="S35" s="6"/>
    </row>
    <row r="36" spans="1:19" ht="12.75" customHeight="1" x14ac:dyDescent="0.2">
      <c r="A36" s="20" t="s">
        <v>1899</v>
      </c>
      <c r="B36" s="21">
        <f>data!E847</f>
        <v>-11.843231639023934</v>
      </c>
      <c r="C36" s="21">
        <f>data!F847</f>
        <v>29.755931986931017</v>
      </c>
      <c r="D36" s="21">
        <f>data!G847</f>
        <v>6.9687621698217965</v>
      </c>
      <c r="E36" s="21">
        <f>data!H847</f>
        <v>0.61766400733834159</v>
      </c>
      <c r="F36" s="21">
        <f>data!I847</f>
        <v>-5.6654355096995976</v>
      </c>
      <c r="G36" s="21">
        <f>data!J847</f>
        <v>3.1259400076961947</v>
      </c>
      <c r="H36" s="21">
        <f>data!K847</f>
        <v>-2.926486524444635</v>
      </c>
      <c r="I36" s="21">
        <f>data!L847</f>
        <v>-2.111529418045349</v>
      </c>
      <c r="J36" s="21">
        <f>data!O847</f>
        <v>-25.96899224806203</v>
      </c>
      <c r="K36" s="21">
        <f>data!P847</f>
        <v>4.2181613568218479</v>
      </c>
      <c r="L36" s="21">
        <f>data!Q847</f>
        <v>-1.9419892599472965</v>
      </c>
      <c r="M36" s="21">
        <f>data!R847</f>
        <v>-4.5263257492034743</v>
      </c>
      <c r="N36" s="21">
        <f>data!S847</f>
        <v>-5.5819667068563783</v>
      </c>
      <c r="O36" s="21">
        <f>data!T847</f>
        <v>-6.0710796453570808</v>
      </c>
      <c r="P36" s="21">
        <f>data!U847</f>
        <v>-6.2620778493626794</v>
      </c>
      <c r="Q36" s="6"/>
      <c r="R36" s="6"/>
      <c r="S36" s="6"/>
    </row>
    <row r="37" spans="1:19" ht="12.75" customHeight="1" x14ac:dyDescent="0.2">
      <c r="A37" s="23" t="s">
        <v>1903</v>
      </c>
      <c r="B37" s="42">
        <f>data!E848</f>
        <v>287.04719821847698</v>
      </c>
      <c r="C37" s="42">
        <f>data!F848</f>
        <v>291.30348178333702</v>
      </c>
      <c r="D37" s="42">
        <f>data!G848</f>
        <v>292.29647861703</v>
      </c>
      <c r="E37" s="42">
        <f>data!H848</f>
        <v>273.19894041927398</v>
      </c>
      <c r="F37" s="42">
        <f>data!I848</f>
        <v>268.07959222710502</v>
      </c>
      <c r="G37" s="42">
        <f>data!J848</f>
        <v>282.45966945841298</v>
      </c>
      <c r="H37" s="42">
        <f>data!K848</f>
        <v>279.70415149530697</v>
      </c>
      <c r="I37" s="42">
        <f>data!L848</f>
        <v>261.43802668502002</v>
      </c>
      <c r="J37" s="42">
        <f>data!O848</f>
        <v>1079.151700000001</v>
      </c>
      <c r="K37" s="42">
        <f>data!P848</f>
        <v>1143.8460990381182</v>
      </c>
      <c r="L37" s="42">
        <f>data!Q848</f>
        <v>1091.6814398658451</v>
      </c>
      <c r="M37" s="42">
        <f>data!R848</f>
        <v>1034.7245185688171</v>
      </c>
      <c r="N37" s="42">
        <f>data!S848</f>
        <v>983.60910636172594</v>
      </c>
      <c r="O37" s="42">
        <f>data!T848</f>
        <v>931.39170845263595</v>
      </c>
      <c r="P37" s="42">
        <f>data!U848</f>
        <v>878.89044488187596</v>
      </c>
      <c r="Q37" s="6"/>
      <c r="R37" s="6"/>
      <c r="S37" s="6"/>
    </row>
    <row r="38" spans="1:19" ht="12.75" customHeight="1" x14ac:dyDescent="0.2">
      <c r="A38" s="20" t="s">
        <v>1899</v>
      </c>
      <c r="B38" s="21">
        <f>data!E849</f>
        <v>-13.865042602981209</v>
      </c>
      <c r="C38" s="21">
        <f>data!F849</f>
        <v>19.080223080145672</v>
      </c>
      <c r="D38" s="21">
        <f>data!G849</f>
        <v>19.043603092535928</v>
      </c>
      <c r="E38" s="21">
        <f>data!H849</f>
        <v>6.8295055554971746</v>
      </c>
      <c r="F38" s="21">
        <f>data!I849</f>
        <v>-6.6078352651034606</v>
      </c>
      <c r="G38" s="21">
        <f>data!J849</f>
        <v>-3.0359446000380501</v>
      </c>
      <c r="H38" s="21">
        <f>data!K849</f>
        <v>-4.30806665249691</v>
      </c>
      <c r="I38" s="21">
        <f>data!L849</f>
        <v>-4.3048899516977182</v>
      </c>
      <c r="J38" s="21">
        <f>data!O849</f>
        <v>-20.920840064620062</v>
      </c>
      <c r="K38" s="21">
        <f>data!P849</f>
        <v>5.9949309293695352</v>
      </c>
      <c r="L38" s="21">
        <f>data!Q849</f>
        <v>-4.5604613431946213</v>
      </c>
      <c r="M38" s="21">
        <f>data!R849</f>
        <v>-5.2173573001321083</v>
      </c>
      <c r="N38" s="21">
        <f>data!S849</f>
        <v>-4.940002028539114</v>
      </c>
      <c r="O38" s="21">
        <f>data!T849</f>
        <v>-5.3087550299566688</v>
      </c>
      <c r="P38" s="21">
        <f>data!U849</f>
        <v>-5.6368618159574062</v>
      </c>
      <c r="Q38" s="6"/>
      <c r="R38" s="6"/>
      <c r="S38" s="6"/>
    </row>
    <row r="39" spans="1:19" ht="6" customHeight="1" x14ac:dyDescent="0.2">
      <c r="A39" s="2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6"/>
      <c r="R39" s="6"/>
      <c r="S39" s="6"/>
    </row>
    <row r="40" spans="1:19" s="45" customFormat="1" ht="12.75" customHeight="1" x14ac:dyDescent="0.2">
      <c r="A40" s="121" t="s">
        <v>128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44"/>
      <c r="R40" s="44"/>
      <c r="S40" s="44"/>
    </row>
    <row r="41" spans="1:19" ht="12.75" customHeight="1" x14ac:dyDescent="0.2">
      <c r="A41" s="23" t="s">
        <v>1</v>
      </c>
      <c r="B41" s="42">
        <f>data!E852</f>
        <v>610</v>
      </c>
      <c r="C41" s="42">
        <f>data!F852</f>
        <v>582.29999999999995</v>
      </c>
      <c r="D41" s="42">
        <f>data!G852</f>
        <v>572.29999999999995</v>
      </c>
      <c r="E41" s="42">
        <f>data!H852</f>
        <v>557.29999999999995</v>
      </c>
      <c r="F41" s="42">
        <f>data!I852</f>
        <v>552</v>
      </c>
      <c r="G41" s="42">
        <f>data!J852</f>
        <v>547</v>
      </c>
      <c r="H41" s="42">
        <f>data!K852</f>
        <v>535</v>
      </c>
      <c r="I41" s="42">
        <f>data!L852</f>
        <v>523</v>
      </c>
      <c r="J41" s="42">
        <f>data!O852</f>
        <v>2840</v>
      </c>
      <c r="K41" s="42">
        <f>data!P852</f>
        <v>2321.8999999999996</v>
      </c>
      <c r="L41" s="42">
        <f>data!Q852</f>
        <v>2157</v>
      </c>
      <c r="M41" s="42">
        <f>data!R852</f>
        <v>1981.2</v>
      </c>
      <c r="N41" s="42">
        <f>data!S852</f>
        <v>1921.2</v>
      </c>
      <c r="O41" s="42">
        <f>data!T852</f>
        <v>1804.56</v>
      </c>
      <c r="P41" s="42">
        <f>data!U852</f>
        <v>1703.7650000000001</v>
      </c>
      <c r="Q41" s="6"/>
      <c r="R41" s="6"/>
      <c r="S41" s="6"/>
    </row>
    <row r="42" spans="1:19" ht="12.75" customHeight="1" x14ac:dyDescent="0.2">
      <c r="A42" s="20" t="s">
        <v>1899</v>
      </c>
      <c r="B42" s="41">
        <f>data!E853</f>
        <v>-35.243452058464328</v>
      </c>
      <c r="C42" s="41">
        <f>data!F853</f>
        <v>-16.963732292300566</v>
      </c>
      <c r="D42" s="41">
        <f>data!G853</f>
        <v>-6.6943756670431096</v>
      </c>
      <c r="E42" s="41">
        <f>data!H853</f>
        <v>-10.07898745153766</v>
      </c>
      <c r="F42" s="41">
        <f>data!I853</f>
        <v>-3.7501328608464566</v>
      </c>
      <c r="G42" s="41">
        <f>data!J853</f>
        <v>-3.5742569004445381</v>
      </c>
      <c r="H42" s="41">
        <f>data!K853</f>
        <v>-8.4905757830521047</v>
      </c>
      <c r="I42" s="41">
        <f>data!L853</f>
        <v>-8.6745906820390939</v>
      </c>
      <c r="J42" s="41">
        <f>data!O853</f>
        <v>-6.4495769807984438</v>
      </c>
      <c r="K42" s="41">
        <f>data!P853</f>
        <v>-18.242957746478883</v>
      </c>
      <c r="L42" s="41">
        <f>data!Q853</f>
        <v>-7.1019423747792576</v>
      </c>
      <c r="M42" s="41">
        <f>data!R853</f>
        <v>-8.1502086230876181</v>
      </c>
      <c r="N42" s="41">
        <f>data!S853</f>
        <v>-3.0284675953967333</v>
      </c>
      <c r="O42" s="41">
        <f>data!T853</f>
        <v>-6.0712054965646463</v>
      </c>
      <c r="P42" s="41">
        <f>data!U853</f>
        <v>-5.5855721062197938</v>
      </c>
      <c r="Q42" s="6"/>
      <c r="R42" s="6"/>
      <c r="S42" s="6"/>
    </row>
    <row r="43" spans="1:19" ht="6" customHeight="1" x14ac:dyDescent="0.2">
      <c r="A43" s="23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6"/>
      <c r="R43" s="6"/>
      <c r="S43" s="6"/>
    </row>
    <row r="44" spans="1:19" ht="12.75" customHeight="1" x14ac:dyDescent="0.2">
      <c r="A44" s="23" t="s">
        <v>70</v>
      </c>
      <c r="B44" s="43">
        <f>data!E855</f>
        <v>0.87103414769746801</v>
      </c>
      <c r="C44" s="43">
        <f>data!F855</f>
        <v>0.84990188755046203</v>
      </c>
      <c r="D44" s="43">
        <f>data!G855</f>
        <v>0.87811976710860595</v>
      </c>
      <c r="E44" s="43">
        <f>data!H855</f>
        <v>0.88725843669172599</v>
      </c>
      <c r="F44" s="43">
        <f>data!I855</f>
        <v>0.90290990780927005</v>
      </c>
      <c r="G44" s="43">
        <f>data!J855</f>
        <v>0.90093344376360596</v>
      </c>
      <c r="H44" s="43">
        <f>data!K855</f>
        <v>0.90455957657195896</v>
      </c>
      <c r="I44" s="43">
        <f>data!L855</f>
        <v>0.913830706127016</v>
      </c>
      <c r="J44" s="43">
        <f>data!O855</f>
        <v>0.67989910081820948</v>
      </c>
      <c r="K44" s="43">
        <f>data!P855</f>
        <v>0.87137506727276981</v>
      </c>
      <c r="L44" s="43">
        <f>data!Q855</f>
        <v>0.90546578378295584</v>
      </c>
      <c r="M44" s="43">
        <f>data!R855</f>
        <v>0.93740935096619527</v>
      </c>
      <c r="N44" s="43">
        <f>data!S855</f>
        <v>0.91616790306908502</v>
      </c>
      <c r="O44" s="43">
        <f>data!T855</f>
        <v>0.92030932705919677</v>
      </c>
      <c r="P44" s="43">
        <f>data!U855</f>
        <v>0.91717028259082778</v>
      </c>
      <c r="Q44" s="6"/>
      <c r="R44" s="6"/>
      <c r="S44" s="6"/>
    </row>
    <row r="45" spans="1:19" s="27" customFormat="1" ht="12.75" x14ac:dyDescent="0.2">
      <c r="A45" s="24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26"/>
      <c r="R45" s="26"/>
      <c r="S45" s="26"/>
    </row>
    <row r="46" spans="1:19" ht="12.75" customHeight="1" x14ac:dyDescent="0.2">
      <c r="A46" s="28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6"/>
      <c r="R46" s="6"/>
      <c r="S46" s="6"/>
    </row>
    <row r="47" spans="1:19" ht="12.75" customHeight="1" x14ac:dyDescent="0.2">
      <c r="B47" s="6"/>
      <c r="C47" s="6"/>
      <c r="D47" s="6"/>
      <c r="E47" s="1"/>
      <c r="F47" s="6"/>
      <c r="G47" s="6"/>
      <c r="H47" s="6"/>
      <c r="I47" s="6"/>
      <c r="J47" s="6"/>
      <c r="K47" s="6"/>
      <c r="L47" s="6"/>
      <c r="M47" s="6"/>
      <c r="N47" s="6"/>
    </row>
    <row r="48" spans="1:19" ht="12.75" customHeight="1" x14ac:dyDescent="0.2">
      <c r="B48" s="6"/>
      <c r="C48" s="6"/>
      <c r="D48" s="6"/>
      <c r="E48" s="1"/>
      <c r="F48" s="6"/>
      <c r="G48" s="6"/>
      <c r="H48" s="6"/>
      <c r="I48" s="6"/>
      <c r="J48" s="6"/>
      <c r="K48" s="6"/>
      <c r="L48" s="6"/>
      <c r="M48" s="6"/>
      <c r="N48" s="6"/>
    </row>
    <row r="49" spans="1:14" ht="12.75" customHeight="1" x14ac:dyDescent="0.2">
      <c r="A49" s="8" t="s">
        <v>1882</v>
      </c>
      <c r="B49" s="6"/>
      <c r="C49" s="6"/>
      <c r="D49" s="6"/>
      <c r="E49" s="1"/>
      <c r="F49" s="6"/>
      <c r="G49" s="6"/>
      <c r="H49" s="6"/>
      <c r="I49" s="6"/>
      <c r="J49" s="6"/>
      <c r="K49" s="6"/>
      <c r="L49" s="6"/>
      <c r="M49" s="6"/>
      <c r="N49" s="6"/>
    </row>
    <row r="50" spans="1:14" ht="12.75" customHeight="1" x14ac:dyDescent="0.2">
      <c r="B50" s="6"/>
      <c r="C50" s="6"/>
      <c r="D50" s="6"/>
      <c r="E50" s="1"/>
      <c r="F50" s="6"/>
      <c r="G50" s="6"/>
      <c r="H50" s="6"/>
      <c r="I50" s="6"/>
      <c r="J50" s="6"/>
      <c r="K50" s="6"/>
      <c r="L50" s="6"/>
      <c r="M50" s="6"/>
      <c r="N50" s="6"/>
    </row>
    <row r="51" spans="1:14" ht="12.75" customHeight="1" x14ac:dyDescent="0.2">
      <c r="B51" s="6"/>
      <c r="C51" s="6"/>
      <c r="D51" s="6"/>
      <c r="E51" s="1"/>
      <c r="F51" s="6"/>
      <c r="G51" s="6"/>
      <c r="H51" s="6"/>
      <c r="I51" s="6"/>
      <c r="J51" s="6"/>
      <c r="K51" s="6"/>
      <c r="L51" s="6"/>
      <c r="M51" s="6"/>
      <c r="N51" s="6"/>
    </row>
    <row r="52" spans="1:14" ht="12.75" customHeight="1" x14ac:dyDescent="0.2">
      <c r="B52" s="6"/>
      <c r="C52" s="6"/>
      <c r="D52" s="6"/>
      <c r="E52" s="1"/>
      <c r="F52" s="6"/>
      <c r="G52" s="6"/>
      <c r="H52" s="6"/>
      <c r="I52" s="6"/>
      <c r="J52" s="6"/>
      <c r="K52" s="6"/>
      <c r="L52" s="6"/>
      <c r="M52" s="6"/>
      <c r="N52" s="6"/>
    </row>
    <row r="53" spans="1:14" ht="12.75" customHeight="1" x14ac:dyDescent="0.2"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</row>
    <row r="54" spans="1:14" ht="12.75" customHeight="1" x14ac:dyDescent="0.2"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</row>
    <row r="55" spans="1:14" ht="12.75" customHeight="1" x14ac:dyDescent="0.2"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4" ht="12.75" customHeight="1" x14ac:dyDescent="0.2"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4" ht="12.75" customHeight="1" x14ac:dyDescent="0.2"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4" ht="12.75" customHeight="1" x14ac:dyDescent="0.2"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4" ht="12.75" customHeight="1" x14ac:dyDescent="0.2"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4" ht="12.75" customHeight="1" x14ac:dyDescent="0.2"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4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4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4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4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373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1.5703125" style="31" customWidth="1"/>
    <col min="2" max="2" width="7.140625" style="7" bestFit="1" customWidth="1"/>
    <col min="3" max="4" width="6.7109375" style="7" customWidth="1"/>
    <col min="5" max="5" width="6.7109375" style="2" customWidth="1"/>
    <col min="6" max="14" width="6.7109375" style="7" customWidth="1"/>
    <col min="15" max="16384" width="9.140625" style="7"/>
  </cols>
  <sheetData>
    <row r="1" spans="1:16" ht="12" customHeight="1" x14ac:dyDescent="0.2">
      <c r="A1" s="4">
        <v>44497</v>
      </c>
      <c r="B1" s="6"/>
      <c r="C1" s="6"/>
      <c r="D1" s="6"/>
      <c r="E1" s="1"/>
      <c r="F1" s="6"/>
      <c r="G1" s="6"/>
      <c r="H1" s="6"/>
      <c r="I1" s="6"/>
      <c r="J1" s="6"/>
      <c r="K1" s="6"/>
      <c r="L1" s="6"/>
      <c r="M1" s="6"/>
    </row>
    <row r="2" spans="1:16" s="45" customFormat="1" ht="13.5" customHeight="1" x14ac:dyDescent="0.2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108"/>
      <c r="L2" s="108"/>
      <c r="M2" s="108"/>
      <c r="N2" s="109"/>
      <c r="O2" s="109"/>
      <c r="P2" s="109"/>
    </row>
    <row r="3" spans="1:16" s="45" customFormat="1" ht="13.5" customHeight="1" x14ac:dyDescent="0.2">
      <c r="A3" s="54" t="s">
        <v>1881</v>
      </c>
      <c r="B3" s="54"/>
      <c r="C3" s="54"/>
      <c r="D3" s="54"/>
      <c r="E3" s="54"/>
      <c r="F3" s="54"/>
      <c r="G3" s="54"/>
      <c r="H3" s="54"/>
      <c r="I3" s="54"/>
      <c r="J3" s="54"/>
      <c r="K3" s="108"/>
      <c r="L3" s="108"/>
      <c r="M3" s="108"/>
      <c r="N3" s="109"/>
      <c r="O3" s="109"/>
      <c r="P3" s="109"/>
    </row>
    <row r="4" spans="1:16" s="45" customFormat="1" ht="13.5" customHeight="1" x14ac:dyDescent="0.2">
      <c r="A4" s="55" t="s">
        <v>60</v>
      </c>
      <c r="B4" s="55"/>
      <c r="C4" s="55"/>
      <c r="D4" s="55"/>
      <c r="E4" s="55"/>
      <c r="F4" s="55"/>
      <c r="G4" s="55"/>
      <c r="H4" s="55"/>
      <c r="I4" s="55"/>
      <c r="J4" s="55"/>
      <c r="K4" s="184"/>
      <c r="L4" s="184"/>
      <c r="M4" s="184"/>
      <c r="N4" s="109"/>
      <c r="O4" s="109"/>
      <c r="P4" s="109"/>
    </row>
    <row r="5" spans="1:16" ht="12.75" customHeight="1" x14ac:dyDescent="0.2">
      <c r="B5" s="6"/>
      <c r="C5" s="6"/>
      <c r="D5" s="6"/>
      <c r="E5" s="1"/>
      <c r="F5" s="6"/>
      <c r="G5" s="6"/>
      <c r="H5" s="6"/>
      <c r="I5" s="6"/>
      <c r="J5" s="6"/>
      <c r="K5" s="6"/>
      <c r="L5" s="6"/>
      <c r="M5" s="6"/>
    </row>
    <row r="6" spans="1:16" s="15" customFormat="1" ht="12.75" customHeight="1" x14ac:dyDescent="0.2">
      <c r="A6" s="6"/>
      <c r="B6" s="48">
        <f>data!E4</f>
        <v>2018</v>
      </c>
      <c r="C6" s="48">
        <f>data!F4</f>
        <v>2019</v>
      </c>
      <c r="D6" s="48">
        <f>data!G4</f>
        <v>2020</v>
      </c>
      <c r="E6" s="48">
        <f>data!H4</f>
        <v>2021</v>
      </c>
      <c r="F6" s="48">
        <f>data!I4</f>
        <v>2022</v>
      </c>
      <c r="G6" s="48">
        <f>data!J4</f>
        <v>2023</v>
      </c>
      <c r="H6" s="48">
        <f>data!K4</f>
        <v>2024</v>
      </c>
      <c r="I6" s="48">
        <f>data!L4</f>
        <v>2025</v>
      </c>
      <c r="J6" s="48">
        <f>data!M4</f>
        <v>2026</v>
      </c>
      <c r="K6" s="14"/>
      <c r="L6" s="14"/>
      <c r="M6" s="14"/>
    </row>
    <row r="7" spans="1:16" ht="6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4"/>
      <c r="L7" s="14"/>
      <c r="M7" s="14"/>
    </row>
    <row r="8" spans="1:16" ht="12.75" customHeight="1" x14ac:dyDescent="0.2">
      <c r="A8" s="23" t="s">
        <v>61</v>
      </c>
      <c r="B8" s="42">
        <f>data!E864</f>
        <v>6474.2986975201102</v>
      </c>
      <c r="C8" s="42">
        <f>data!F864</f>
        <v>5333.3367943103704</v>
      </c>
      <c r="D8" s="42">
        <f>data!G864</f>
        <v>3902.1330997915902</v>
      </c>
      <c r="E8" s="42">
        <f>data!H864</f>
        <v>3918.20030578862</v>
      </c>
      <c r="F8" s="42">
        <f>data!I864</f>
        <v>3908.7632290155698</v>
      </c>
      <c r="G8" s="42">
        <f>data!J864</f>
        <v>3740.8378014551099</v>
      </c>
      <c r="H8" s="42">
        <f>data!K864</f>
        <v>3572.99279772509</v>
      </c>
      <c r="I8" s="42">
        <f>data!L864</f>
        <v>3399.5414183706098</v>
      </c>
      <c r="J8" s="42">
        <f>data!M864</f>
        <v>3243.14887198012</v>
      </c>
      <c r="K8" s="163"/>
      <c r="L8" s="26"/>
      <c r="M8" s="6"/>
    </row>
    <row r="9" spans="1:16" ht="12.75" customHeight="1" x14ac:dyDescent="0.2">
      <c r="A9" s="20" t="s">
        <v>1899</v>
      </c>
      <c r="B9" s="41">
        <f>data!E865</f>
        <v>-4.238727834265676</v>
      </c>
      <c r="C9" s="41">
        <f>data!F865</f>
        <v>-17.622941982067797</v>
      </c>
      <c r="D9" s="41">
        <f>data!G865</f>
        <v>-26.835051858071203</v>
      </c>
      <c r="E9" s="41">
        <f>data!H865</f>
        <v>0.41175443241256993</v>
      </c>
      <c r="F9" s="41">
        <f>data!I865</f>
        <v>-0.24085233108445125</v>
      </c>
      <c r="G9" s="41">
        <f>data!J865</f>
        <v>-4.2961268749642905</v>
      </c>
      <c r="H9" s="41">
        <f>data!K865</f>
        <v>-4.4868292248525616</v>
      </c>
      <c r="I9" s="41">
        <f>data!L865</f>
        <v>-4.8545124262471484</v>
      </c>
      <c r="J9" s="41">
        <f>data!M865</f>
        <v>-4.6004012642813503</v>
      </c>
      <c r="K9" s="26"/>
      <c r="L9" s="26"/>
      <c r="M9" s="6"/>
    </row>
    <row r="10" spans="1:16" ht="6" customHeight="1" x14ac:dyDescent="0.2">
      <c r="A10" s="23"/>
      <c r="B10" s="42"/>
      <c r="C10" s="42"/>
      <c r="D10" s="42"/>
      <c r="E10" s="42"/>
      <c r="F10" s="42"/>
      <c r="G10" s="42"/>
      <c r="H10" s="42"/>
      <c r="I10" s="42"/>
      <c r="J10" s="42"/>
      <c r="K10" s="26"/>
      <c r="L10" s="26"/>
      <c r="M10" s="6"/>
    </row>
    <row r="11" spans="1:16" ht="12.75" customHeight="1" x14ac:dyDescent="0.2">
      <c r="A11" s="20" t="s">
        <v>1905</v>
      </c>
      <c r="B11" s="42">
        <f>data!E867</f>
        <v>907.90844429987601</v>
      </c>
      <c r="C11" s="42">
        <f>data!F867</f>
        <v>747.29616844325994</v>
      </c>
      <c r="D11" s="42">
        <f>data!G867</f>
        <v>467.22878224992297</v>
      </c>
      <c r="E11" s="42">
        <f>data!H867</f>
        <v>504.64872653585098</v>
      </c>
      <c r="F11" s="42">
        <f>data!I867</f>
        <v>525.03758761055406</v>
      </c>
      <c r="G11" s="42">
        <f>data!J867</f>
        <v>509.215899141357</v>
      </c>
      <c r="H11" s="42">
        <f>data!K867</f>
        <v>482.37563082963402</v>
      </c>
      <c r="I11" s="42">
        <f>data!L867</f>
        <v>452.78946709872201</v>
      </c>
      <c r="J11" s="42">
        <f>data!M867</f>
        <v>441.36394299090102</v>
      </c>
      <c r="K11" s="6"/>
      <c r="L11" s="6"/>
      <c r="M11" s="6"/>
    </row>
    <row r="12" spans="1:16" ht="12.75" customHeight="1" x14ac:dyDescent="0.2">
      <c r="A12" s="49" t="s">
        <v>1899</v>
      </c>
      <c r="B12" s="41">
        <f>data!E868</f>
        <v>-7.6166046368931433</v>
      </c>
      <c r="C12" s="41">
        <f>data!F868</f>
        <v>-17.690360395366799</v>
      </c>
      <c r="D12" s="41">
        <f>data!G868</f>
        <v>-37.47742836374541</v>
      </c>
      <c r="E12" s="41">
        <f>data!H868</f>
        <v>8.0089124873115924</v>
      </c>
      <c r="F12" s="41">
        <f>data!I868</f>
        <v>4.04020856540388</v>
      </c>
      <c r="G12" s="41">
        <f>data!J868</f>
        <v>-3.0134391979822928</v>
      </c>
      <c r="H12" s="41">
        <f>data!K868</f>
        <v>-5.2709014696872618</v>
      </c>
      <c r="I12" s="41">
        <f>data!L868</f>
        <v>-6.1334283574870918</v>
      </c>
      <c r="J12" s="41">
        <f>data!M868</f>
        <v>-2.5233634918742198</v>
      </c>
      <c r="K12" s="6"/>
      <c r="L12" s="6"/>
      <c r="M12" s="6"/>
    </row>
    <row r="13" spans="1:16" ht="12.75" customHeight="1" x14ac:dyDescent="0.2">
      <c r="A13" s="20" t="s">
        <v>1906</v>
      </c>
      <c r="B13" s="42">
        <f>data!E869</f>
        <v>2246.2058761640301</v>
      </c>
      <c r="C13" s="42">
        <f>data!F869</f>
        <v>1893.8058480360901</v>
      </c>
      <c r="D13" s="42">
        <f>data!G869</f>
        <v>1443.62681558039</v>
      </c>
      <c r="E13" s="42">
        <f>data!H869</f>
        <v>1490.9530781344999</v>
      </c>
      <c r="F13" s="42">
        <f>data!I869</f>
        <v>1510.68261808785</v>
      </c>
      <c r="G13" s="42">
        <f>data!J869</f>
        <v>1416.2942636944799</v>
      </c>
      <c r="H13" s="42">
        <f>data!K869</f>
        <v>1331.11539511045</v>
      </c>
      <c r="I13" s="42">
        <f>data!L869</f>
        <v>1243.0029111802301</v>
      </c>
      <c r="J13" s="42">
        <f>data!M869</f>
        <v>1211.67340747607</v>
      </c>
      <c r="K13" s="6"/>
      <c r="L13" s="6"/>
      <c r="M13" s="6"/>
    </row>
    <row r="14" spans="1:16" ht="12.75" customHeight="1" x14ac:dyDescent="0.2">
      <c r="A14" s="49" t="s">
        <v>1899</v>
      </c>
      <c r="B14" s="41">
        <f>data!E870</f>
        <v>-9.2163534553375452</v>
      </c>
      <c r="C14" s="41">
        <f>data!F870</f>
        <v>-15.68867893488699</v>
      </c>
      <c r="D14" s="41">
        <f>data!G870</f>
        <v>-23.771129069146323</v>
      </c>
      <c r="E14" s="41">
        <f>data!H870</f>
        <v>3.2782892395278207</v>
      </c>
      <c r="F14" s="41">
        <f>data!I870</f>
        <v>1.323283760078886</v>
      </c>
      <c r="G14" s="41">
        <f>data!J870</f>
        <v>-6.2480598679848676</v>
      </c>
      <c r="H14" s="41">
        <f>data!K870</f>
        <v>-6.0142069884429379</v>
      </c>
      <c r="I14" s="41">
        <f>data!L870</f>
        <v>-6.6194474388832969</v>
      </c>
      <c r="J14" s="41">
        <f>data!M870</f>
        <v>-2.5204690529978535</v>
      </c>
      <c r="K14" s="6"/>
      <c r="L14" s="6"/>
      <c r="M14" s="6"/>
    </row>
    <row r="15" spans="1:16" ht="12.75" customHeight="1" x14ac:dyDescent="0.2">
      <c r="A15" s="20" t="s">
        <v>1907</v>
      </c>
      <c r="B15" s="42">
        <f>data!E871</f>
        <v>425.38371007485398</v>
      </c>
      <c r="C15" s="42">
        <f>data!F871</f>
        <v>325.52428612057702</v>
      </c>
      <c r="D15" s="42">
        <f>data!G871</f>
        <v>367.285526393363</v>
      </c>
      <c r="E15" s="42">
        <f>data!H871</f>
        <v>373.30131963923702</v>
      </c>
      <c r="F15" s="42">
        <f>data!I871</f>
        <v>377.205745774398</v>
      </c>
      <c r="G15" s="42">
        <f>data!J871</f>
        <v>376.48338078875997</v>
      </c>
      <c r="H15" s="42">
        <f>data!K871</f>
        <v>377.25545011765098</v>
      </c>
      <c r="I15" s="42">
        <f>data!L871</f>
        <v>377.68192089533301</v>
      </c>
      <c r="J15" s="42">
        <f>data!M871</f>
        <v>384.168562873312</v>
      </c>
      <c r="K15" s="6"/>
      <c r="L15" s="6"/>
      <c r="M15" s="6"/>
    </row>
    <row r="16" spans="1:16" ht="12.75" customHeight="1" x14ac:dyDescent="0.2">
      <c r="A16" s="49" t="s">
        <v>1899</v>
      </c>
      <c r="B16" s="41">
        <f>data!E872</f>
        <v>28.307298264615376</v>
      </c>
      <c r="C16" s="41">
        <f>data!F872</f>
        <v>-23.475140582300359</v>
      </c>
      <c r="D16" s="41">
        <f>data!G872</f>
        <v>12.828916935960111</v>
      </c>
      <c r="E16" s="41">
        <f>data!H872</f>
        <v>1.6379064279900657</v>
      </c>
      <c r="F16" s="41">
        <f>data!I872</f>
        <v>1.0459181175502597</v>
      </c>
      <c r="G16" s="41">
        <f>data!J872</f>
        <v>-0.19150423707227082</v>
      </c>
      <c r="H16" s="41">
        <f>data!K872</f>
        <v>0.20507394702879989</v>
      </c>
      <c r="I16" s="41">
        <f>data!L872</f>
        <v>0.11304562400595852</v>
      </c>
      <c r="J16" s="41">
        <f>data!M872</f>
        <v>1.7174880816645199</v>
      </c>
      <c r="K16" s="6"/>
      <c r="L16" s="6"/>
      <c r="M16" s="6"/>
    </row>
    <row r="17" spans="1:13" ht="12.75" customHeight="1" x14ac:dyDescent="0.2">
      <c r="A17" s="20" t="s">
        <v>1908</v>
      </c>
      <c r="B17" s="42">
        <f>data!E873</f>
        <v>497.13524156587499</v>
      </c>
      <c r="C17" s="42">
        <f>data!F873</f>
        <v>466.01459495120298</v>
      </c>
      <c r="D17" s="42">
        <f>data!G873</f>
        <v>365.87907126254601</v>
      </c>
      <c r="E17" s="42">
        <f>data!H873</f>
        <v>363.72309317187302</v>
      </c>
      <c r="F17" s="42">
        <f>data!I873</f>
        <v>353.70436717028701</v>
      </c>
      <c r="G17" s="42">
        <f>data!J873</f>
        <v>338.10584522147798</v>
      </c>
      <c r="H17" s="42">
        <f>data!K873</f>
        <v>321.219266680641</v>
      </c>
      <c r="I17" s="42">
        <f>data!L873</f>
        <v>305.29906292301098</v>
      </c>
      <c r="J17" s="42">
        <f>data!M873</f>
        <v>297.12718000852601</v>
      </c>
      <c r="K17" s="6"/>
      <c r="L17" s="6"/>
      <c r="M17" s="6"/>
    </row>
    <row r="18" spans="1:13" ht="12.75" customHeight="1" x14ac:dyDescent="0.2">
      <c r="A18" s="49" t="s">
        <v>1899</v>
      </c>
      <c r="B18" s="41">
        <f>data!E874</f>
        <v>0.22609605521692888</v>
      </c>
      <c r="C18" s="41">
        <f>data!F874</f>
        <v>-6.2599960760472921</v>
      </c>
      <c r="D18" s="41">
        <f>data!G874</f>
        <v>-21.48763681943101</v>
      </c>
      <c r="E18" s="41">
        <f>data!H874</f>
        <v>-0.58925974728024633</v>
      </c>
      <c r="F18" s="41">
        <f>data!I874</f>
        <v>-2.7544926867900998</v>
      </c>
      <c r="G18" s="41">
        <f>data!J874</f>
        <v>-4.410045053613743</v>
      </c>
      <c r="H18" s="41">
        <f>data!K874</f>
        <v>-4.9944651296328075</v>
      </c>
      <c r="I18" s="41">
        <f>data!L874</f>
        <v>-4.9561795972400402</v>
      </c>
      <c r="J18" s="41">
        <f>data!M874</f>
        <v>-2.6766812961183994</v>
      </c>
      <c r="K18" s="6"/>
      <c r="L18" s="6"/>
      <c r="M18" s="6"/>
    </row>
    <row r="19" spans="1:13" ht="12.75" customHeight="1" x14ac:dyDescent="0.2">
      <c r="A19" s="20" t="s">
        <v>1909</v>
      </c>
      <c r="B19" s="42">
        <f>data!E875</f>
        <v>1098.0276717019599</v>
      </c>
      <c r="C19" s="42">
        <f>data!F875</f>
        <v>855.67752659662904</v>
      </c>
      <c r="D19" s="42">
        <f>data!G875</f>
        <v>602.93122555939203</v>
      </c>
      <c r="E19" s="42">
        <f>data!H875</f>
        <v>568.34062336636396</v>
      </c>
      <c r="F19" s="42">
        <f>data!I875</f>
        <v>552.301787632897</v>
      </c>
      <c r="G19" s="42">
        <f>data!J875</f>
        <v>532.86861776860201</v>
      </c>
      <c r="H19" s="42">
        <f>data!K875</f>
        <v>514.75396760596698</v>
      </c>
      <c r="I19" s="42">
        <f>data!L875</f>
        <v>496.16941737310202</v>
      </c>
      <c r="J19" s="42">
        <f>data!M875</f>
        <v>442.24662299403701</v>
      </c>
      <c r="K19" s="6"/>
      <c r="L19" s="6"/>
      <c r="M19" s="6"/>
    </row>
    <row r="20" spans="1:13" ht="12.75" customHeight="1" x14ac:dyDescent="0.2">
      <c r="A20" s="49" t="s">
        <v>1899</v>
      </c>
      <c r="B20" s="41">
        <f>data!E876</f>
        <v>-6.3872439496577504</v>
      </c>
      <c r="C20" s="41">
        <f>data!F876</f>
        <v>-22.071405971917301</v>
      </c>
      <c r="D20" s="41">
        <f>data!G876</f>
        <v>-29.537564465729272</v>
      </c>
      <c r="E20" s="41">
        <f>data!H876</f>
        <v>-5.7370726090584139</v>
      </c>
      <c r="F20" s="41">
        <f>data!I876</f>
        <v>-2.8220463352534253</v>
      </c>
      <c r="G20" s="41">
        <f>data!J876</f>
        <v>-3.5185781214982725</v>
      </c>
      <c r="H20" s="41">
        <f>data!K876</f>
        <v>-3.3994589958197374</v>
      </c>
      <c r="I20" s="41">
        <f>data!L876</f>
        <v>-3.6103753253808879</v>
      </c>
      <c r="J20" s="41">
        <f>data!M876</f>
        <v>-10.867819033376048</v>
      </c>
      <c r="K20" s="6"/>
      <c r="L20" s="6"/>
      <c r="M20" s="6"/>
    </row>
    <row r="21" spans="1:13" ht="12.75" customHeight="1" x14ac:dyDescent="0.2">
      <c r="A21" s="20" t="s">
        <v>1910</v>
      </c>
      <c r="B21" s="42">
        <f>data!E877</f>
        <v>1299.6377537135099</v>
      </c>
      <c r="C21" s="42">
        <f>data!F877</f>
        <v>1045.0183701626199</v>
      </c>
      <c r="D21" s="42">
        <f>data!G877</f>
        <v>655.17266951100703</v>
      </c>
      <c r="E21" s="42">
        <f>data!H877</f>
        <v>617.23346494078805</v>
      </c>
      <c r="F21" s="42">
        <f>data!I877</f>
        <v>589.83112273958398</v>
      </c>
      <c r="G21" s="42">
        <f>data!J877</f>
        <v>567.869794840439</v>
      </c>
      <c r="H21" s="42">
        <f>data!K877</f>
        <v>546.27308738073998</v>
      </c>
      <c r="I21" s="42">
        <f>data!L877</f>
        <v>524.59863890021302</v>
      </c>
      <c r="J21" s="42">
        <f>data!M877</f>
        <v>466.56915563727199</v>
      </c>
      <c r="K21" s="6"/>
      <c r="L21" s="6"/>
      <c r="M21" s="6"/>
    </row>
    <row r="22" spans="1:13" ht="12.75" customHeight="1" x14ac:dyDescent="0.2">
      <c r="A22" s="49" t="s">
        <v>1899</v>
      </c>
      <c r="B22" s="41">
        <f>data!E878</f>
        <v>-0.28682020236655559</v>
      </c>
      <c r="C22" s="41">
        <f>data!F878</f>
        <v>-19.591565636144015</v>
      </c>
      <c r="D22" s="41">
        <f>data!G878</f>
        <v>-37.305152883671056</v>
      </c>
      <c r="E22" s="41">
        <f>data!H878</f>
        <v>-5.7907184374060066</v>
      </c>
      <c r="F22" s="41">
        <f>data!I878</f>
        <v>-4.4395425325541638</v>
      </c>
      <c r="G22" s="41">
        <f>data!J878</f>
        <v>-3.7233247030338701</v>
      </c>
      <c r="H22" s="41">
        <f>data!K878</f>
        <v>-3.8031090323737526</v>
      </c>
      <c r="I22" s="41">
        <f>data!L878</f>
        <v>-3.967694726542581</v>
      </c>
      <c r="J22" s="41">
        <f>data!M878</f>
        <v>-11.061691540907558</v>
      </c>
      <c r="K22" s="6"/>
      <c r="L22" s="6"/>
      <c r="M22" s="6"/>
    </row>
    <row r="23" spans="1:13" ht="6" customHeight="1" x14ac:dyDescent="0.2">
      <c r="A23" s="23"/>
      <c r="B23" s="42"/>
      <c r="C23" s="42"/>
      <c r="D23" s="42"/>
      <c r="E23" s="42"/>
      <c r="F23" s="42"/>
      <c r="G23" s="42"/>
      <c r="H23" s="42"/>
      <c r="I23" s="42"/>
      <c r="J23" s="42"/>
      <c r="K23" s="6"/>
      <c r="L23" s="6"/>
      <c r="M23" s="6"/>
    </row>
    <row r="24" spans="1:13" ht="12.75" customHeight="1" x14ac:dyDescent="0.2">
      <c r="A24" s="23" t="s">
        <v>2</v>
      </c>
      <c r="B24" s="42">
        <f>data!E880</f>
        <v>1662.6487973000001</v>
      </c>
      <c r="C24" s="42">
        <f>data!F880</f>
        <v>1529.1469442</v>
      </c>
      <c r="D24" s="42">
        <f>data!G880</f>
        <v>1118.1995752</v>
      </c>
      <c r="E24" s="42">
        <f>data!H880</f>
        <v>1246.0170563484601</v>
      </c>
      <c r="F24" s="42">
        <f>data!I880</f>
        <v>1285.1135800718801</v>
      </c>
      <c r="G24" s="42">
        <f>data!J880</f>
        <v>1208.7635277399399</v>
      </c>
      <c r="H24" s="42">
        <f>data!K880</f>
        <v>1144.1043838273499</v>
      </c>
      <c r="I24" s="42">
        <f>data!L880</f>
        <v>1064.9759203112101</v>
      </c>
      <c r="J24" s="42">
        <f>data!M880</f>
        <v>997.79712697271498</v>
      </c>
      <c r="K24" s="6"/>
      <c r="L24" s="6"/>
      <c r="M24" s="6"/>
    </row>
    <row r="25" spans="1:13" ht="12.75" customHeight="1" x14ac:dyDescent="0.2">
      <c r="A25" s="20" t="s">
        <v>1899</v>
      </c>
      <c r="B25" s="41">
        <f>data!E881</f>
        <v>18.067068683675338</v>
      </c>
      <c r="C25" s="41">
        <f>data!F881</f>
        <v>-8.0294679981001256</v>
      </c>
      <c r="D25" s="41">
        <f>data!G881</f>
        <v>-26.874288998758999</v>
      </c>
      <c r="E25" s="41">
        <f>data!H881</f>
        <v>11.430650125725439</v>
      </c>
      <c r="F25" s="41">
        <f>data!I881</f>
        <v>3.1377197867575868</v>
      </c>
      <c r="G25" s="41">
        <f>data!J881</f>
        <v>-5.9411131837599607</v>
      </c>
      <c r="H25" s="41">
        <f>data!K881</f>
        <v>-5.3491971281996786</v>
      </c>
      <c r="I25" s="41">
        <f>data!L881</f>
        <v>-6.9161926686648112</v>
      </c>
      <c r="J25" s="41">
        <f>data!M881</f>
        <v>-6.3080105434556666</v>
      </c>
      <c r="K25" s="6"/>
      <c r="L25" s="6"/>
      <c r="M25" s="6"/>
    </row>
    <row r="26" spans="1:13" ht="12.75" customHeight="1" x14ac:dyDescent="0.2">
      <c r="A26" s="20" t="s">
        <v>1905</v>
      </c>
      <c r="B26" s="42">
        <f>data!E882</f>
        <v>287.48058956400001</v>
      </c>
      <c r="C26" s="42">
        <f>data!F882</f>
        <v>275.05978498000002</v>
      </c>
      <c r="D26" s="42">
        <f>data!G882</f>
        <v>197.98273614799999</v>
      </c>
      <c r="E26" s="42">
        <f>data!H882</f>
        <v>224.64582626791301</v>
      </c>
      <c r="F26" s="42">
        <f>data!I882</f>
        <v>244.87477443710199</v>
      </c>
      <c r="G26" s="42">
        <f>data!J882</f>
        <v>233.34934496195501</v>
      </c>
      <c r="H26" s="42">
        <f>data!K882</f>
        <v>221.49249975953501</v>
      </c>
      <c r="I26" s="42">
        <f>data!L882</f>
        <v>205.73368722422401</v>
      </c>
      <c r="J26" s="42">
        <f>data!M882</f>
        <v>201.37350960967501</v>
      </c>
      <c r="K26" s="6"/>
      <c r="L26" s="6"/>
      <c r="M26" s="6"/>
    </row>
    <row r="27" spans="1:13" ht="12.75" customHeight="1" x14ac:dyDescent="0.2">
      <c r="A27" s="20" t="s">
        <v>1906</v>
      </c>
      <c r="B27" s="42">
        <f>data!E883</f>
        <v>670.11283643599995</v>
      </c>
      <c r="C27" s="42">
        <f>data!F883</f>
        <v>623.90995701999998</v>
      </c>
      <c r="D27" s="42">
        <f>data!G883</f>
        <v>473.40504555199999</v>
      </c>
      <c r="E27" s="42">
        <f>data!H883</f>
        <v>533.47403773564599</v>
      </c>
      <c r="F27" s="42">
        <f>data!I883</f>
        <v>572.97623127356701</v>
      </c>
      <c r="G27" s="42">
        <f>data!J883</f>
        <v>540.59816205899403</v>
      </c>
      <c r="H27" s="42">
        <f>data!K883</f>
        <v>511.79999069425401</v>
      </c>
      <c r="I27" s="42">
        <f>data!L883</f>
        <v>474.15556614816501</v>
      </c>
      <c r="J27" s="42">
        <f>data!M883</f>
        <v>465.17379886353001</v>
      </c>
      <c r="K27" s="6"/>
      <c r="L27" s="6"/>
      <c r="M27" s="6"/>
    </row>
    <row r="28" spans="1:13" ht="12.75" customHeight="1" x14ac:dyDescent="0.2">
      <c r="A28" s="20" t="s">
        <v>1911</v>
      </c>
      <c r="B28" s="42">
        <f>data!E884</f>
        <v>31.489404100000002</v>
      </c>
      <c r="C28" s="42">
        <f>data!F884</f>
        <v>20.690170999999999</v>
      </c>
      <c r="D28" s="42">
        <f>data!G884</f>
        <v>18.615642399999999</v>
      </c>
      <c r="E28" s="42">
        <f>data!H884</f>
        <v>23.447006103202799</v>
      </c>
      <c r="F28" s="42">
        <f>data!I884</f>
        <v>25.294361001360901</v>
      </c>
      <c r="G28" s="42">
        <f>data!J884</f>
        <v>24.0187854019286</v>
      </c>
      <c r="H28" s="42">
        <f>data!K884</f>
        <v>22.835051775319101</v>
      </c>
      <c r="I28" s="42">
        <f>data!L884</f>
        <v>21.244348125382501</v>
      </c>
      <c r="J28" s="42">
        <f>data!M884</f>
        <v>20.898347955430499</v>
      </c>
      <c r="K28" s="6"/>
      <c r="L28" s="6"/>
      <c r="M28" s="6"/>
    </row>
    <row r="29" spans="1:13" ht="12.75" customHeight="1" x14ac:dyDescent="0.2">
      <c r="A29" s="20" t="s">
        <v>1908</v>
      </c>
      <c r="B29" s="42">
        <f>data!E885</f>
        <v>0</v>
      </c>
      <c r="C29" s="42">
        <f>data!F885</f>
        <v>0</v>
      </c>
      <c r="D29" s="42">
        <f>data!G885</f>
        <v>0</v>
      </c>
      <c r="E29" s="42">
        <f>data!H885</f>
        <v>0</v>
      </c>
      <c r="F29" s="42">
        <f>data!I885</f>
        <v>0</v>
      </c>
      <c r="G29" s="42">
        <f>data!J885</f>
        <v>0</v>
      </c>
      <c r="H29" s="42">
        <f>data!K885</f>
        <v>0</v>
      </c>
      <c r="I29" s="42">
        <f>data!L885</f>
        <v>0</v>
      </c>
      <c r="J29" s="42">
        <f>data!M885</f>
        <v>0</v>
      </c>
      <c r="K29" s="6"/>
      <c r="L29" s="6"/>
      <c r="M29" s="6"/>
    </row>
    <row r="30" spans="1:13" ht="12.75" customHeight="1" x14ac:dyDescent="0.2">
      <c r="A30" s="20" t="s">
        <v>1909</v>
      </c>
      <c r="B30" s="42">
        <f>data!E886</f>
        <v>349.09196862781499</v>
      </c>
      <c r="C30" s="42">
        <f>data!F886</f>
        <v>313.56693418626003</v>
      </c>
      <c r="D30" s="42">
        <f>data!G886</f>
        <v>231.79791333124999</v>
      </c>
      <c r="E30" s="42">
        <f>data!H886</f>
        <v>246.779019205136</v>
      </c>
      <c r="F30" s="42">
        <f>data!I886</f>
        <v>235.27550998748799</v>
      </c>
      <c r="G30" s="42">
        <f>data!J886</f>
        <v>219.09287915684601</v>
      </c>
      <c r="H30" s="42">
        <f>data!K886</f>
        <v>207.309922668063</v>
      </c>
      <c r="I30" s="42">
        <f>data!L886</f>
        <v>194.77782503454</v>
      </c>
      <c r="J30" s="42">
        <f>data!M886</f>
        <v>166.45260953987699</v>
      </c>
      <c r="K30" s="6"/>
      <c r="L30" s="6"/>
      <c r="M30" s="6"/>
    </row>
    <row r="31" spans="1:13" ht="12.75" customHeight="1" x14ac:dyDescent="0.2">
      <c r="A31" s="20" t="s">
        <v>1910</v>
      </c>
      <c r="B31" s="42">
        <f>data!E887</f>
        <v>324.473998572185</v>
      </c>
      <c r="C31" s="42">
        <f>data!F887</f>
        <v>295.92009701374002</v>
      </c>
      <c r="D31" s="42">
        <f>data!G887</f>
        <v>196.39823776874999</v>
      </c>
      <c r="E31" s="42">
        <f>data!H887</f>
        <v>217.671167036561</v>
      </c>
      <c r="F31" s="42">
        <f>data!I887</f>
        <v>206.69270337236699</v>
      </c>
      <c r="G31" s="42">
        <f>data!J887</f>
        <v>191.70435616021501</v>
      </c>
      <c r="H31" s="42">
        <f>data!K887</f>
        <v>180.66691893017901</v>
      </c>
      <c r="I31" s="42">
        <f>data!L887</f>
        <v>169.06449377889899</v>
      </c>
      <c r="J31" s="42">
        <f>data!M887</f>
        <v>143.89886100420199</v>
      </c>
      <c r="K31" s="6"/>
      <c r="L31" s="6"/>
      <c r="M31" s="6"/>
    </row>
    <row r="32" spans="1:13" ht="6" customHeight="1" x14ac:dyDescent="0.2">
      <c r="A32" s="23"/>
      <c r="B32" s="42"/>
      <c r="C32" s="42"/>
      <c r="D32" s="42"/>
      <c r="E32" s="42"/>
      <c r="F32" s="42"/>
      <c r="G32" s="42"/>
      <c r="H32" s="42"/>
      <c r="I32" s="42"/>
      <c r="J32" s="42"/>
      <c r="K32" s="6"/>
      <c r="L32" s="6"/>
      <c r="M32" s="6"/>
    </row>
    <row r="33" spans="1:13" ht="12.75" customHeight="1" x14ac:dyDescent="0.2">
      <c r="A33" s="23" t="s">
        <v>3</v>
      </c>
      <c r="B33" s="42">
        <f>data!E889</f>
        <v>547.37141080000004</v>
      </c>
      <c r="C33" s="42">
        <f>data!F889</f>
        <v>620.70152719999999</v>
      </c>
      <c r="D33" s="42">
        <f>data!G889</f>
        <v>616.14822179999999</v>
      </c>
      <c r="E33" s="42">
        <f>data!H889</f>
        <v>713.30505630000005</v>
      </c>
      <c r="F33" s="42">
        <f>data!I889</f>
        <v>650.76800000000003</v>
      </c>
      <c r="G33" s="42">
        <f>data!J889</f>
        <v>654.98400000000004</v>
      </c>
      <c r="H33" s="42">
        <f>data!K889</f>
        <v>643.16600000000005</v>
      </c>
      <c r="I33" s="42">
        <f>data!L889</f>
        <v>623.77499999999998</v>
      </c>
      <c r="J33" s="42">
        <f>data!M889</f>
        <v>607.69799999999998</v>
      </c>
      <c r="K33" s="6"/>
      <c r="L33" s="6"/>
      <c r="M33" s="6"/>
    </row>
    <row r="34" spans="1:13" ht="12.75" customHeight="1" x14ac:dyDescent="0.2">
      <c r="A34" s="20" t="s">
        <v>1899</v>
      </c>
      <c r="B34" s="41">
        <f>data!E890</f>
        <v>-11.884408520968382</v>
      </c>
      <c r="C34" s="41">
        <f>data!F890</f>
        <v>13.396775014761131</v>
      </c>
      <c r="D34" s="41">
        <f>data!G890</f>
        <v>-0.73357406103704559</v>
      </c>
      <c r="E34" s="41">
        <f>data!H890</f>
        <v>15.768419198901285</v>
      </c>
      <c r="F34" s="41">
        <f>data!I890</f>
        <v>-8.7672245903298816</v>
      </c>
      <c r="G34" s="41">
        <f>data!J890</f>
        <v>0.64784992501167871</v>
      </c>
      <c r="H34" s="41">
        <f>data!K890</f>
        <v>-1.804318884125411</v>
      </c>
      <c r="I34" s="41">
        <f>data!L890</f>
        <v>-3.0149292717587817</v>
      </c>
      <c r="J34" s="41">
        <f>data!M890</f>
        <v>-2.5773716484309261</v>
      </c>
      <c r="K34" s="6"/>
      <c r="L34" s="6"/>
      <c r="M34" s="6"/>
    </row>
    <row r="35" spans="1:13" ht="12.75" customHeight="1" x14ac:dyDescent="0.2">
      <c r="A35" s="20" t="s">
        <v>1905</v>
      </c>
      <c r="B35" s="42">
        <f>data!E891</f>
        <v>16.274357200000001</v>
      </c>
      <c r="C35" s="42">
        <f>data!F891</f>
        <v>27.270020160000001</v>
      </c>
      <c r="D35" s="42">
        <f>data!G891</f>
        <v>14.219670000000001</v>
      </c>
      <c r="E35" s="42">
        <f>data!H891</f>
        <v>19.611111597356899</v>
      </c>
      <c r="F35" s="42">
        <f>data!I891</f>
        <v>19.097708851516401</v>
      </c>
      <c r="G35" s="42">
        <f>data!J891</f>
        <v>20.030521051578798</v>
      </c>
      <c r="H35" s="42">
        <f>data!K891</f>
        <v>19.584620585163599</v>
      </c>
      <c r="I35" s="42">
        <f>data!L891</f>
        <v>18.8851307961055</v>
      </c>
      <c r="J35" s="42">
        <f>data!M891</f>
        <v>18.214796033341901</v>
      </c>
      <c r="K35" s="6"/>
      <c r="L35" s="6"/>
      <c r="M35" s="6"/>
    </row>
    <row r="36" spans="1:13" ht="12.75" customHeight="1" x14ac:dyDescent="0.2">
      <c r="A36" s="20" t="s">
        <v>1906</v>
      </c>
      <c r="B36" s="42">
        <f>data!E892</f>
        <v>168.59021039999999</v>
      </c>
      <c r="C36" s="42">
        <f>data!F892</f>
        <v>173.12260834</v>
      </c>
      <c r="D36" s="42">
        <f>data!G892</f>
        <v>143.71698653826999</v>
      </c>
      <c r="E36" s="42">
        <f>data!H892</f>
        <v>185.48944734790601</v>
      </c>
      <c r="F36" s="42">
        <f>data!I892</f>
        <v>185.22446864720999</v>
      </c>
      <c r="G36" s="42">
        <f>data!J892</f>
        <v>194.25387885076799</v>
      </c>
      <c r="H36" s="42">
        <f>data!K892</f>
        <v>189.91229202181501</v>
      </c>
      <c r="I36" s="42">
        <f>data!L892</f>
        <v>183.351310995727</v>
      </c>
      <c r="J36" s="42">
        <f>data!M892</f>
        <v>177.05674776059999</v>
      </c>
      <c r="K36" s="6"/>
      <c r="L36" s="6"/>
      <c r="M36" s="6"/>
    </row>
    <row r="37" spans="1:13" ht="12.75" customHeight="1" x14ac:dyDescent="0.2">
      <c r="A37" s="20" t="s">
        <v>1911</v>
      </c>
      <c r="B37" s="42">
        <f>data!E893</f>
        <v>33.265209400000003</v>
      </c>
      <c r="C37" s="42">
        <f>data!F893</f>
        <v>30.083971600000002</v>
      </c>
      <c r="D37" s="42">
        <f>data!G893</f>
        <v>48.906631561730002</v>
      </c>
      <c r="E37" s="42">
        <f>data!H893</f>
        <v>43.941753454737601</v>
      </c>
      <c r="F37" s="42">
        <f>data!I893</f>
        <v>37.892822501273699</v>
      </c>
      <c r="G37" s="42">
        <f>data!J893</f>
        <v>39.439600097653603</v>
      </c>
      <c r="H37" s="42">
        <f>data!K893</f>
        <v>38.265087393020899</v>
      </c>
      <c r="I37" s="42">
        <f>data!L893</f>
        <v>36.374558208167997</v>
      </c>
      <c r="J37" s="42">
        <f>data!M893</f>
        <v>34.579456206057699</v>
      </c>
      <c r="K37" s="6"/>
      <c r="L37" s="6"/>
      <c r="M37" s="6"/>
    </row>
    <row r="38" spans="1:13" ht="12.75" customHeight="1" x14ac:dyDescent="0.2">
      <c r="A38" s="20" t="s">
        <v>1908</v>
      </c>
      <c r="B38" s="42">
        <f>data!E894</f>
        <v>0</v>
      </c>
      <c r="C38" s="42">
        <f>data!F894</f>
        <v>0</v>
      </c>
      <c r="D38" s="42">
        <f>data!G894</f>
        <v>0</v>
      </c>
      <c r="E38" s="42">
        <f>data!H894</f>
        <v>0</v>
      </c>
      <c r="F38" s="42">
        <f>data!I894</f>
        <v>0</v>
      </c>
      <c r="G38" s="42">
        <f>data!J894</f>
        <v>0</v>
      </c>
      <c r="H38" s="42">
        <f>data!K894</f>
        <v>0</v>
      </c>
      <c r="I38" s="42">
        <f>data!L894</f>
        <v>0</v>
      </c>
      <c r="J38" s="42">
        <f>data!M894</f>
        <v>0</v>
      </c>
      <c r="K38" s="6"/>
      <c r="L38" s="6"/>
      <c r="M38" s="6"/>
    </row>
    <row r="39" spans="1:13" ht="12.75" customHeight="1" x14ac:dyDescent="0.2">
      <c r="A39" s="20" t="s">
        <v>1909</v>
      </c>
      <c r="B39" s="42">
        <f>data!E895</f>
        <v>143.02006378826101</v>
      </c>
      <c r="C39" s="42">
        <f>data!F895</f>
        <v>163.834893057252</v>
      </c>
      <c r="D39" s="42">
        <f>data!G895</f>
        <v>183.040460652478</v>
      </c>
      <c r="E39" s="42">
        <f>data!H895</f>
        <v>208.54602410687301</v>
      </c>
      <c r="F39" s="42">
        <f>data!I895</f>
        <v>184.338409198275</v>
      </c>
      <c r="G39" s="42">
        <f>data!J895</f>
        <v>181.85034017241301</v>
      </c>
      <c r="H39" s="42">
        <f>data!K895</f>
        <v>179.987219068965</v>
      </c>
      <c r="I39" s="42">
        <f>data!L895</f>
        <v>176.09631672413701</v>
      </c>
      <c r="J39" s="42">
        <f>data!M895</f>
        <v>173.50669093965499</v>
      </c>
      <c r="K39" s="6"/>
      <c r="L39" s="6"/>
      <c r="M39" s="6"/>
    </row>
    <row r="40" spans="1:13" ht="12.75" customHeight="1" x14ac:dyDescent="0.2">
      <c r="A40" s="20" t="s">
        <v>1910</v>
      </c>
      <c r="B40" s="42">
        <f>data!E896</f>
        <v>186.221570011739</v>
      </c>
      <c r="C40" s="42">
        <f>data!F896</f>
        <v>226.390034042748</v>
      </c>
      <c r="D40" s="42">
        <f>data!G896</f>
        <v>226.26447304752199</v>
      </c>
      <c r="E40" s="42">
        <f>data!H896</f>
        <v>255.716719793127</v>
      </c>
      <c r="F40" s="42">
        <f>data!I896</f>
        <v>224.214590801725</v>
      </c>
      <c r="G40" s="42">
        <f>data!J896</f>
        <v>219.40965982758701</v>
      </c>
      <c r="H40" s="42">
        <f>data!K896</f>
        <v>215.41678093103499</v>
      </c>
      <c r="I40" s="42">
        <f>data!L896</f>
        <v>209.06768327586201</v>
      </c>
      <c r="J40" s="42">
        <f>data!M896</f>
        <v>204.34030906034499</v>
      </c>
      <c r="K40" s="6"/>
      <c r="L40" s="6"/>
      <c r="M40" s="6"/>
    </row>
    <row r="41" spans="1:13" ht="6" customHeight="1" x14ac:dyDescent="0.2">
      <c r="A41" s="23"/>
      <c r="B41" s="42"/>
      <c r="C41" s="42"/>
      <c r="D41" s="42"/>
      <c r="E41" s="42"/>
      <c r="F41" s="42"/>
      <c r="G41" s="42"/>
      <c r="H41" s="42"/>
      <c r="I41" s="42"/>
      <c r="J41" s="42"/>
      <c r="K41" s="6"/>
      <c r="L41" s="6"/>
      <c r="M41" s="6"/>
    </row>
    <row r="42" spans="1:13" ht="12.75" customHeight="1" x14ac:dyDescent="0.2">
      <c r="A42" s="23" t="s">
        <v>0</v>
      </c>
      <c r="B42" s="42">
        <f>data!E898</f>
        <v>5359.0213110201103</v>
      </c>
      <c r="C42" s="42">
        <f>data!F898</f>
        <v>4424.8913773103704</v>
      </c>
      <c r="D42" s="42">
        <f>data!G898</f>
        <v>3400.0817463915901</v>
      </c>
      <c r="E42" s="42">
        <f>data!H898</f>
        <v>3385.4883057401598</v>
      </c>
      <c r="F42" s="42">
        <f>data!I898</f>
        <v>3274.41764894369</v>
      </c>
      <c r="G42" s="42">
        <f>data!J898</f>
        <v>3187.0582737151699</v>
      </c>
      <c r="H42" s="42">
        <f>data!K898</f>
        <v>3072.0544138977298</v>
      </c>
      <c r="I42" s="42">
        <f>data!L898</f>
        <v>2958.3404980594</v>
      </c>
      <c r="J42" s="42">
        <f>data!M898</f>
        <v>2853.0497450073999</v>
      </c>
      <c r="K42" s="6"/>
      <c r="L42" s="6"/>
      <c r="M42" s="6"/>
    </row>
    <row r="43" spans="1:13" ht="12.75" customHeight="1" x14ac:dyDescent="0.2">
      <c r="A43" s="20" t="s">
        <v>1899</v>
      </c>
      <c r="B43" s="41">
        <f>data!E899</f>
        <v>-10.291951746651806</v>
      </c>
      <c r="C43" s="41">
        <f>data!F899</f>
        <v>-17.430980014743113</v>
      </c>
      <c r="D43" s="41">
        <f>data!G899</f>
        <v>-23.160108204547647</v>
      </c>
      <c r="E43" s="41">
        <f>data!H899</f>
        <v>-0.42920852320441627</v>
      </c>
      <c r="F43" s="41">
        <f>data!I899</f>
        <v>-3.2807868988395938</v>
      </c>
      <c r="G43" s="41">
        <f>data!J899</f>
        <v>-2.6679362437684651</v>
      </c>
      <c r="H43" s="41">
        <f>data!K899</f>
        <v>-3.6084642934181232</v>
      </c>
      <c r="I43" s="41">
        <f>data!L899</f>
        <v>-3.701559299337176</v>
      </c>
      <c r="J43" s="41">
        <f>data!M899</f>
        <v>-3.5591154270804282</v>
      </c>
      <c r="K43" s="6"/>
      <c r="L43" s="6"/>
      <c r="M43" s="6"/>
    </row>
    <row r="44" spans="1:13" ht="6" customHeight="1" x14ac:dyDescent="0.2">
      <c r="A44" s="20"/>
      <c r="B44" s="42"/>
      <c r="C44" s="42"/>
      <c r="D44" s="42"/>
      <c r="E44" s="42"/>
      <c r="F44" s="42"/>
      <c r="G44" s="42"/>
      <c r="H44" s="42"/>
      <c r="I44" s="42"/>
      <c r="J44" s="42"/>
      <c r="K44" s="6"/>
      <c r="L44" s="6"/>
      <c r="M44" s="6"/>
    </row>
    <row r="45" spans="1:13" ht="12.75" customHeight="1" x14ac:dyDescent="0.2">
      <c r="A45" s="20" t="s">
        <v>1905</v>
      </c>
      <c r="B45" s="42">
        <f>data!E901</f>
        <v>636.70221193587599</v>
      </c>
      <c r="C45" s="42">
        <f>data!F901</f>
        <v>499.50640362325998</v>
      </c>
      <c r="D45" s="42">
        <f>data!G901</f>
        <v>283.46571610192302</v>
      </c>
      <c r="E45" s="42">
        <f>data!H901</f>
        <v>299.61401186529503</v>
      </c>
      <c r="F45" s="42">
        <f>data!I901</f>
        <v>299.26052202496902</v>
      </c>
      <c r="G45" s="42">
        <f>data!J901</f>
        <v>295.89707523098002</v>
      </c>
      <c r="H45" s="42">
        <f>data!K901</f>
        <v>280.46775165526202</v>
      </c>
      <c r="I45" s="42">
        <f>data!L901</f>
        <v>265.94091067060299</v>
      </c>
      <c r="J45" s="42">
        <f>data!M901</f>
        <v>258.20522941456801</v>
      </c>
      <c r="K45" s="6"/>
      <c r="L45" s="6"/>
      <c r="M45" s="6"/>
    </row>
    <row r="46" spans="1:13" ht="12.75" customHeight="1" x14ac:dyDescent="0.2">
      <c r="A46" s="49" t="s">
        <v>1899</v>
      </c>
      <c r="B46" s="41">
        <f>data!E902</f>
        <v>-11.88976873551516</v>
      </c>
      <c r="C46" s="41">
        <f>data!F902</f>
        <v>-21.54787681598841</v>
      </c>
      <c r="D46" s="41">
        <f>data!G902</f>
        <v>-43.250834414583437</v>
      </c>
      <c r="E46" s="41">
        <f>data!H902</f>
        <v>5.6967367995802709</v>
      </c>
      <c r="F46" s="41">
        <f>data!I902</f>
        <v>-0.11798174528797611</v>
      </c>
      <c r="G46" s="41">
        <f>data!J902</f>
        <v>-1.1239193099143119</v>
      </c>
      <c r="H46" s="41">
        <f>data!K902</f>
        <v>-5.2144224689188778</v>
      </c>
      <c r="I46" s="41">
        <f>data!L902</f>
        <v>-5.1795049159572333</v>
      </c>
      <c r="J46" s="41">
        <f>data!M902</f>
        <v>-2.9087970092786741</v>
      </c>
      <c r="K46" s="6"/>
      <c r="L46" s="6"/>
      <c r="M46" s="6"/>
    </row>
    <row r="47" spans="1:13" ht="12.75" customHeight="1" x14ac:dyDescent="0.2">
      <c r="A47" s="20" t="s">
        <v>1906</v>
      </c>
      <c r="B47" s="42">
        <f>data!E903</f>
        <v>1744.6832501280301</v>
      </c>
      <c r="C47" s="42">
        <f>data!F903</f>
        <v>1443.0184993560899</v>
      </c>
      <c r="D47" s="42">
        <f>data!G903</f>
        <v>1113.93875656666</v>
      </c>
      <c r="E47" s="42">
        <f>data!H903</f>
        <v>1142.96848774676</v>
      </c>
      <c r="F47" s="42">
        <f>data!I903</f>
        <v>1122.9308554615</v>
      </c>
      <c r="G47" s="42">
        <f>data!J903</f>
        <v>1069.9499804862501</v>
      </c>
      <c r="H47" s="42">
        <f>data!K903</f>
        <v>1009.22769643801</v>
      </c>
      <c r="I47" s="42">
        <f>data!L903</f>
        <v>952.19865602779203</v>
      </c>
      <c r="J47" s="42">
        <f>data!M903</f>
        <v>923.55635637313901</v>
      </c>
      <c r="K47" s="6"/>
      <c r="L47" s="6"/>
      <c r="M47" s="6"/>
    </row>
    <row r="48" spans="1:13" ht="12.75" customHeight="1" x14ac:dyDescent="0.2">
      <c r="A48" s="49" t="s">
        <v>1899</v>
      </c>
      <c r="B48" s="41">
        <f>data!E904</f>
        <v>-16.600468407908998</v>
      </c>
      <c r="C48" s="41">
        <f>data!F904</f>
        <v>-17.290516817296385</v>
      </c>
      <c r="D48" s="41">
        <f>data!G904</f>
        <v>-22.804956619494021</v>
      </c>
      <c r="E48" s="41">
        <f>data!H904</f>
        <v>2.6060437352565469</v>
      </c>
      <c r="F48" s="41">
        <f>data!I904</f>
        <v>-1.7531220239292988</v>
      </c>
      <c r="G48" s="41">
        <f>data!J904</f>
        <v>-4.7180888046286622</v>
      </c>
      <c r="H48" s="41">
        <f>data!K904</f>
        <v>-5.6752451194628906</v>
      </c>
      <c r="I48" s="41">
        <f>data!L904</f>
        <v>-5.6507605381320269</v>
      </c>
      <c r="J48" s="41">
        <f>data!M904</f>
        <v>-3.0080172318387555</v>
      </c>
      <c r="K48" s="6"/>
      <c r="L48" s="6"/>
      <c r="M48" s="6"/>
    </row>
    <row r="49" spans="1:13" ht="12.75" customHeight="1" x14ac:dyDescent="0.2">
      <c r="A49" s="20" t="s">
        <v>1911</v>
      </c>
      <c r="B49" s="42">
        <f>data!E905</f>
        <v>427.15951537485398</v>
      </c>
      <c r="C49" s="42">
        <f>data!F905</f>
        <v>334.91808672057698</v>
      </c>
      <c r="D49" s="42">
        <f>data!G905</f>
        <v>397.57651555509301</v>
      </c>
      <c r="E49" s="42">
        <f>data!H905</f>
        <v>393.79606699077198</v>
      </c>
      <c r="F49" s="42">
        <f>data!I905</f>
        <v>389.80420727431101</v>
      </c>
      <c r="G49" s="42">
        <f>data!J905</f>
        <v>391.90419548448398</v>
      </c>
      <c r="H49" s="42">
        <f>data!K905</f>
        <v>392.68548573535202</v>
      </c>
      <c r="I49" s="42">
        <f>data!L905</f>
        <v>392.812130978119</v>
      </c>
      <c r="J49" s="42">
        <f>data!M905</f>
        <v>397.849671123939</v>
      </c>
      <c r="K49" s="6"/>
      <c r="L49" s="6"/>
      <c r="M49" s="6"/>
    </row>
    <row r="50" spans="1:13" ht="12.75" customHeight="1" x14ac:dyDescent="0.2">
      <c r="A50" s="49" t="s">
        <v>1899</v>
      </c>
      <c r="B50" s="41">
        <f>data!E906</f>
        <v>30.826233820710836</v>
      </c>
      <c r="C50" s="41">
        <f>data!F906</f>
        <v>-21.594141142643288</v>
      </c>
      <c r="D50" s="41">
        <f>data!G906</f>
        <v>18.708583178666039</v>
      </c>
      <c r="E50" s="41">
        <f>data!H906</f>
        <v>-0.95087320714675183</v>
      </c>
      <c r="F50" s="41">
        <f>data!I906</f>
        <v>-1.0136870454205194</v>
      </c>
      <c r="G50" s="41">
        <f>data!J906</f>
        <v>0.53872897495310657</v>
      </c>
      <c r="H50" s="41">
        <f>data!K906</f>
        <v>0.1993574602849435</v>
      </c>
      <c r="I50" s="41">
        <f>data!L906</f>
        <v>3.2251062839727673E-2</v>
      </c>
      <c r="J50" s="41">
        <f>data!M906</f>
        <v>1.2824298814999135</v>
      </c>
      <c r="K50" s="6"/>
      <c r="L50" s="6"/>
      <c r="M50" s="6"/>
    </row>
    <row r="51" spans="1:13" ht="12.75" customHeight="1" x14ac:dyDescent="0.2">
      <c r="A51" s="20" t="s">
        <v>1908</v>
      </c>
      <c r="B51" s="42">
        <f>data!E907</f>
        <v>497.13524156587499</v>
      </c>
      <c r="C51" s="42">
        <f>data!F907</f>
        <v>466.01459495120298</v>
      </c>
      <c r="D51" s="42">
        <f>data!G907</f>
        <v>365.87907126254601</v>
      </c>
      <c r="E51" s="42">
        <f>data!H907</f>
        <v>363.72309317187302</v>
      </c>
      <c r="F51" s="42">
        <f>data!I907</f>
        <v>353.70436717028701</v>
      </c>
      <c r="G51" s="42">
        <f>data!J907</f>
        <v>338.10584522147798</v>
      </c>
      <c r="H51" s="42">
        <f>data!K907</f>
        <v>321.219266680641</v>
      </c>
      <c r="I51" s="42">
        <f>data!L907</f>
        <v>305.29906292301098</v>
      </c>
      <c r="J51" s="42">
        <f>data!M907</f>
        <v>297.12718000852601</v>
      </c>
      <c r="K51" s="6"/>
      <c r="L51" s="6"/>
      <c r="M51" s="6"/>
    </row>
    <row r="52" spans="1:13" ht="12.75" customHeight="1" x14ac:dyDescent="0.2">
      <c r="A52" s="49" t="s">
        <v>1899</v>
      </c>
      <c r="B52" s="41">
        <f>data!E908</f>
        <v>0.22609605521692888</v>
      </c>
      <c r="C52" s="41">
        <f>data!F908</f>
        <v>-6.2599960760472921</v>
      </c>
      <c r="D52" s="41">
        <f>data!G908</f>
        <v>-21.48763681943101</v>
      </c>
      <c r="E52" s="41">
        <f>data!H908</f>
        <v>-0.58925974728024633</v>
      </c>
      <c r="F52" s="41">
        <f>data!I908</f>
        <v>-2.7544926867900998</v>
      </c>
      <c r="G52" s="41">
        <f>data!J908</f>
        <v>-4.410045053613743</v>
      </c>
      <c r="H52" s="41">
        <f>data!K908</f>
        <v>-4.9944651296328075</v>
      </c>
      <c r="I52" s="41">
        <f>data!L908</f>
        <v>-4.9561795972400402</v>
      </c>
      <c r="J52" s="41">
        <f>data!M908</f>
        <v>-2.6766812961183994</v>
      </c>
      <c r="K52" s="6"/>
      <c r="L52" s="6"/>
      <c r="M52" s="6"/>
    </row>
    <row r="53" spans="1:13" ht="12.75" customHeight="1" x14ac:dyDescent="0.2">
      <c r="A53" s="20" t="s">
        <v>1909</v>
      </c>
      <c r="B53" s="42">
        <f>data!E909</f>
        <v>891.95576686240497</v>
      </c>
      <c r="C53" s="42">
        <f>data!F909</f>
        <v>705.94548546762201</v>
      </c>
      <c r="D53" s="42">
        <f>data!G909</f>
        <v>554.17377288062005</v>
      </c>
      <c r="E53" s="42">
        <f>data!H909</f>
        <v>530.10762826810105</v>
      </c>
      <c r="F53" s="42">
        <f>data!I909</f>
        <v>501.36468684368498</v>
      </c>
      <c r="G53" s="42">
        <f>data!J909</f>
        <v>495.62607878416901</v>
      </c>
      <c r="H53" s="42">
        <f>data!K909</f>
        <v>487.43126400686901</v>
      </c>
      <c r="I53" s="42">
        <f>data!L909</f>
        <v>477.4879090627</v>
      </c>
      <c r="J53" s="42">
        <f>data!M909</f>
        <v>449.30070439381399</v>
      </c>
      <c r="K53" s="6"/>
      <c r="L53" s="6"/>
      <c r="M53" s="6"/>
    </row>
    <row r="54" spans="1:13" ht="12.75" customHeight="1" x14ac:dyDescent="0.2">
      <c r="A54" s="49" t="s">
        <v>1899</v>
      </c>
      <c r="B54" s="41">
        <f>data!E910</f>
        <v>-16.576987135557776</v>
      </c>
      <c r="C54" s="41">
        <f>data!F910</f>
        <v>-20.854204693255529</v>
      </c>
      <c r="D54" s="41">
        <f>data!G910</f>
        <v>-21.499069788153335</v>
      </c>
      <c r="E54" s="41">
        <f>data!H910</f>
        <v>-4.3427072500060948</v>
      </c>
      <c r="F54" s="41">
        <f>data!I910</f>
        <v>-5.4220954183061387</v>
      </c>
      <c r="G54" s="41">
        <f>data!J910</f>
        <v>-1.1445975773928252</v>
      </c>
      <c r="H54" s="41">
        <f>data!K910</f>
        <v>-1.6534268732191992</v>
      </c>
      <c r="I54" s="41">
        <f>data!L910</f>
        <v>-2.0399501793198271</v>
      </c>
      <c r="J54" s="41">
        <f>data!M910</f>
        <v>-5.9032289894454077</v>
      </c>
      <c r="K54" s="6"/>
      <c r="L54" s="6"/>
      <c r="M54" s="6"/>
    </row>
    <row r="55" spans="1:13" ht="12.75" customHeight="1" x14ac:dyDescent="0.2">
      <c r="A55" s="20" t="s">
        <v>1910</v>
      </c>
      <c r="B55" s="42">
        <f>data!E911</f>
        <v>1161.38532515307</v>
      </c>
      <c r="C55" s="42">
        <f>data!F911</f>
        <v>975.48830719162299</v>
      </c>
      <c r="D55" s="42">
        <f>data!G911</f>
        <v>685.03890478977905</v>
      </c>
      <c r="E55" s="42">
        <f>data!H911</f>
        <v>655.27901769735399</v>
      </c>
      <c r="F55" s="42">
        <f>data!I911</f>
        <v>607.35301016894198</v>
      </c>
      <c r="G55" s="42">
        <f>data!J911</f>
        <v>595.57509850781003</v>
      </c>
      <c r="H55" s="42">
        <f>data!K911</f>
        <v>581.02294938159605</v>
      </c>
      <c r="I55" s="42">
        <f>data!L911</f>
        <v>564.60182839717697</v>
      </c>
      <c r="J55" s="42">
        <f>data!M911</f>
        <v>527.01060369341405</v>
      </c>
      <c r="K55" s="6"/>
      <c r="L55" s="6"/>
      <c r="M55" s="6"/>
    </row>
    <row r="56" spans="1:13" ht="12.75" customHeight="1" x14ac:dyDescent="0.2">
      <c r="A56" s="49" t="s">
        <v>1899</v>
      </c>
      <c r="B56" s="41">
        <f>data!E912</f>
        <v>-8.3755399469223271</v>
      </c>
      <c r="C56" s="41">
        <f>data!F912</f>
        <v>-16.006489313694907</v>
      </c>
      <c r="D56" s="41">
        <f>data!G912</f>
        <v>-29.774770262293735</v>
      </c>
      <c r="E56" s="41">
        <f>data!H912</f>
        <v>-4.3442623308463935</v>
      </c>
      <c r="F56" s="41">
        <f>data!I912</f>
        <v>-7.3138321591348472</v>
      </c>
      <c r="G56" s="41">
        <f>data!J912</f>
        <v>-1.9392201016433241</v>
      </c>
      <c r="H56" s="41">
        <f>data!K912</f>
        <v>-2.4433776970652077</v>
      </c>
      <c r="I56" s="41">
        <f>data!L912</f>
        <v>-2.8262430945105832</v>
      </c>
      <c r="J56" s="41">
        <f>data!M912</f>
        <v>-6.6580061935822883</v>
      </c>
      <c r="K56" s="6"/>
      <c r="L56" s="6"/>
      <c r="M56" s="6"/>
    </row>
    <row r="57" spans="1:13" ht="6" customHeight="1" x14ac:dyDescent="0.2">
      <c r="A57" s="197"/>
      <c r="B57" s="41"/>
      <c r="C57" s="41"/>
      <c r="D57" s="41"/>
      <c r="E57" s="41"/>
      <c r="F57" s="41"/>
      <c r="G57" s="41"/>
      <c r="H57" s="41"/>
      <c r="I57" s="41"/>
      <c r="J57" s="41"/>
      <c r="K57" s="6"/>
      <c r="L57" s="6"/>
      <c r="M57" s="6"/>
    </row>
    <row r="58" spans="1:13" ht="12.75" customHeight="1" x14ac:dyDescent="0.2">
      <c r="A58" s="20" t="s">
        <v>51</v>
      </c>
      <c r="B58" s="42">
        <f>data!E914</f>
        <v>3305.6802190046401</v>
      </c>
      <c r="C58" s="42">
        <f>data!F914</f>
        <v>2743.4575846511302</v>
      </c>
      <c r="D58" s="42">
        <f>data!G914</f>
        <v>2160.8600594862201</v>
      </c>
      <c r="E58" s="42">
        <f>data!H914</f>
        <v>2200.1016597746998</v>
      </c>
      <c r="F58" s="42">
        <f>data!I914</f>
        <v>2165.6999519310598</v>
      </c>
      <c r="G58" s="42">
        <f>data!J914</f>
        <v>2095.8570964231999</v>
      </c>
      <c r="H58" s="42">
        <f>data!K914</f>
        <v>2003.6002005092701</v>
      </c>
      <c r="I58" s="42">
        <f>data!L914</f>
        <v>1916.2507605995199</v>
      </c>
      <c r="J58" s="42">
        <f>data!M914</f>
        <v>1876.73843692017</v>
      </c>
      <c r="K58" s="6"/>
      <c r="L58" s="6"/>
      <c r="M58" s="6"/>
    </row>
    <row r="59" spans="1:13" ht="12.75" customHeight="1" x14ac:dyDescent="0.2">
      <c r="A59" s="49" t="s">
        <v>1899</v>
      </c>
      <c r="B59" s="41">
        <f>data!E915</f>
        <v>-9.1122237462022646</v>
      </c>
      <c r="C59" s="41">
        <f>data!F915</f>
        <v>-17.007774409673495</v>
      </c>
      <c r="D59" s="41">
        <f>data!G915</f>
        <v>-21.235886001095061</v>
      </c>
      <c r="E59" s="41">
        <f>data!H915</f>
        <v>1.8160176600149791</v>
      </c>
      <c r="F59" s="41">
        <f>data!I915</f>
        <v>-1.5636417385896162</v>
      </c>
      <c r="G59" s="41">
        <f>data!J915</f>
        <v>-3.2249553058162128</v>
      </c>
      <c r="H59" s="41">
        <f>data!K915</f>
        <v>-4.4018695774333043</v>
      </c>
      <c r="I59" s="41">
        <f>data!L915</f>
        <v>-4.3596242347923475</v>
      </c>
      <c r="J59" s="41">
        <f>data!M915</f>
        <v>-2.0619599737034422</v>
      </c>
      <c r="K59" s="6"/>
      <c r="L59" s="6"/>
      <c r="M59" s="6"/>
    </row>
    <row r="60" spans="1:13" ht="12.75" customHeight="1" x14ac:dyDescent="0.2">
      <c r="A60" s="20" t="s">
        <v>52</v>
      </c>
      <c r="B60" s="42">
        <f>data!E916</f>
        <v>2053.3410920154702</v>
      </c>
      <c r="C60" s="42">
        <f>data!F916</f>
        <v>1681.43379265924</v>
      </c>
      <c r="D60" s="42">
        <f>data!G916</f>
        <v>1239.22168690536</v>
      </c>
      <c r="E60" s="42">
        <f>data!H916</f>
        <v>1185.38664596546</v>
      </c>
      <c r="F60" s="42">
        <f>data!I916</f>
        <v>1108.71769701263</v>
      </c>
      <c r="G60" s="42">
        <f>data!J916</f>
        <v>1091.20117729198</v>
      </c>
      <c r="H60" s="42">
        <f>data!K916</f>
        <v>1068.4542133884599</v>
      </c>
      <c r="I60" s="42">
        <f>data!L916</f>
        <v>1042.0897374598801</v>
      </c>
      <c r="J60" s="42">
        <f>data!M916</f>
        <v>976.31130808722799</v>
      </c>
      <c r="K60" s="6"/>
      <c r="L60" s="6"/>
      <c r="M60" s="6"/>
    </row>
    <row r="61" spans="1:13" ht="12.75" customHeight="1" x14ac:dyDescent="0.2">
      <c r="A61" s="49" t="s">
        <v>1899</v>
      </c>
      <c r="B61" s="41">
        <f>data!E917</f>
        <v>-12.128176299076399</v>
      </c>
      <c r="C61" s="41">
        <f>data!F917</f>
        <v>-18.1123000363852</v>
      </c>
      <c r="D61" s="41">
        <f>data!G917</f>
        <v>-26.299703722173195</v>
      </c>
      <c r="E61" s="41">
        <f>data!H917</f>
        <v>-4.3442623308456829</v>
      </c>
      <c r="F61" s="41">
        <f>data!I917</f>
        <v>-6.4678431475314602</v>
      </c>
      <c r="G61" s="41">
        <f>data!J917</f>
        <v>-1.5798899726997329</v>
      </c>
      <c r="H61" s="41">
        <f>data!K917</f>
        <v>-2.0845802201176933</v>
      </c>
      <c r="I61" s="41">
        <f>data!L917</f>
        <v>-2.4675344622366535</v>
      </c>
      <c r="J61" s="41">
        <f>data!M917</f>
        <v>-6.3121655466052973</v>
      </c>
      <c r="K61" s="6"/>
      <c r="L61" s="6"/>
      <c r="M61" s="6"/>
    </row>
    <row r="62" spans="1:13" ht="6" customHeight="1" x14ac:dyDescent="0.2">
      <c r="A62" s="23"/>
      <c r="B62" s="41"/>
      <c r="C62" s="41"/>
      <c r="D62" s="41"/>
      <c r="E62" s="41"/>
      <c r="F62" s="41"/>
      <c r="G62" s="41"/>
      <c r="H62" s="41"/>
      <c r="I62" s="41"/>
      <c r="J62" s="41"/>
      <c r="K62" s="6"/>
      <c r="L62" s="6"/>
      <c r="M62" s="6"/>
    </row>
    <row r="63" spans="1:13" ht="12.75" customHeight="1" x14ac:dyDescent="0.2">
      <c r="A63" s="23" t="s">
        <v>1</v>
      </c>
      <c r="B63" s="42">
        <f>data!E919</f>
        <v>5576.4187658773299</v>
      </c>
      <c r="C63" s="42">
        <f>data!F919</f>
        <v>5171.2025397939333</v>
      </c>
      <c r="D63" s="42">
        <f>data!G919</f>
        <v>4431.5457986142901</v>
      </c>
      <c r="E63" s="42">
        <f>data!H919</f>
        <v>3426.6822429906542</v>
      </c>
      <c r="F63" s="42">
        <f>data!I919</f>
        <v>3422.5171624713957</v>
      </c>
      <c r="G63" s="42">
        <f>data!J919</f>
        <v>3420</v>
      </c>
      <c r="H63" s="42">
        <f>data!K919</f>
        <v>3385.1071428571427</v>
      </c>
      <c r="I63" s="42">
        <f>data!L919</f>
        <v>3256.2702702702704</v>
      </c>
      <c r="J63" s="42">
        <f>data!M919</f>
        <v>3146.4419314420802</v>
      </c>
      <c r="K63" s="6"/>
      <c r="L63" s="6"/>
      <c r="M63" s="6"/>
    </row>
    <row r="64" spans="1:13" ht="12.75" customHeight="1" x14ac:dyDescent="0.2">
      <c r="A64" s="20" t="s">
        <v>1899</v>
      </c>
      <c r="B64" s="241">
        <f>data!E920</f>
        <v>-17.328931240250689</v>
      </c>
      <c r="C64" s="41">
        <f>data!F920</f>
        <v>-7.2666032286340387</v>
      </c>
      <c r="D64" s="41">
        <f>data!G920</f>
        <v>-14.303379832597262</v>
      </c>
      <c r="E64" s="41">
        <f>data!H920</f>
        <v>-22.675237970864448</v>
      </c>
      <c r="F64" s="41">
        <f>data!I920</f>
        <v>-0.1215484898775876</v>
      </c>
      <c r="G64" s="41">
        <f>data!J920</f>
        <v>-7.3547110267169202E-2</v>
      </c>
      <c r="H64" s="41">
        <f>data!K920</f>
        <v>-1.0202589807853046</v>
      </c>
      <c r="I64" s="41">
        <f>data!L920</f>
        <v>-3.8059909819613491</v>
      </c>
      <c r="J64" s="41">
        <f>data!M920</f>
        <v>-3.372826261717965</v>
      </c>
      <c r="K64" s="6"/>
      <c r="L64" s="6"/>
      <c r="M64" s="6"/>
    </row>
    <row r="65" spans="1:13" ht="12.75" customHeight="1" x14ac:dyDescent="0.2">
      <c r="A65" s="20" t="s">
        <v>51</v>
      </c>
      <c r="B65" s="42">
        <f>data!E921</f>
        <v>3490.3754716981098</v>
      </c>
      <c r="C65" s="42">
        <f>data!F921</f>
        <v>3090.8490566037699</v>
      </c>
      <c r="D65" s="42">
        <f>data!G921</f>
        <v>2675</v>
      </c>
      <c r="E65" s="42">
        <f>data!H921</f>
        <v>2185</v>
      </c>
      <c r="F65" s="42">
        <f>data!I921</f>
        <v>2240</v>
      </c>
      <c r="G65" s="42">
        <f>data!J921</f>
        <v>2240</v>
      </c>
      <c r="H65" s="42">
        <f>data!K921</f>
        <v>2220</v>
      </c>
      <c r="I65" s="42">
        <f>data!L921</f>
        <v>2115</v>
      </c>
      <c r="J65" s="42">
        <f>data!M921</f>
        <v>2068.9549999999999</v>
      </c>
      <c r="K65" s="6"/>
      <c r="L65" s="6"/>
      <c r="M65" s="6"/>
    </row>
    <row r="66" spans="1:13" ht="12.75" customHeight="1" x14ac:dyDescent="0.2">
      <c r="A66" s="49" t="s">
        <v>1899</v>
      </c>
      <c r="B66" s="41">
        <f>data!E922</f>
        <v>-16.257705820780309</v>
      </c>
      <c r="C66" s="41">
        <f>data!F922</f>
        <v>-11.446516809836659</v>
      </c>
      <c r="D66" s="41">
        <f>data!G922</f>
        <v>-13.454201385709386</v>
      </c>
      <c r="E66" s="41">
        <f>data!H922</f>
        <v>-18.31775700934579</v>
      </c>
      <c r="F66" s="41">
        <f>data!I922</f>
        <v>2.517162471395884</v>
      </c>
      <c r="G66" s="41">
        <f>data!J922</f>
        <v>0</v>
      </c>
      <c r="H66" s="41">
        <f>data!K922</f>
        <v>-0.89285714285713969</v>
      </c>
      <c r="I66" s="41">
        <f>data!L922</f>
        <v>-4.7297297297297263</v>
      </c>
      <c r="J66" s="41">
        <f>data!M922</f>
        <v>-2.1770685579196258</v>
      </c>
      <c r="K66" s="6"/>
      <c r="L66" s="6"/>
      <c r="M66" s="6"/>
    </row>
    <row r="67" spans="1:13" ht="12.75" customHeight="1" x14ac:dyDescent="0.2">
      <c r="A67" s="20" t="s">
        <v>52</v>
      </c>
      <c r="B67" s="42">
        <f>data!E923</f>
        <v>2102.3009999999999</v>
      </c>
      <c r="C67" s="42">
        <f>data!F923</f>
        <v>2091.8000000000002</v>
      </c>
      <c r="D67" s="42">
        <f>data!G923</f>
        <v>1770</v>
      </c>
      <c r="E67" s="42">
        <f>data!H923</f>
        <v>1260</v>
      </c>
      <c r="F67" s="42">
        <f>data!I923</f>
        <v>1180</v>
      </c>
      <c r="G67" s="42">
        <f>data!J923</f>
        <v>1180</v>
      </c>
      <c r="H67" s="42">
        <f>data!K923</f>
        <v>1166</v>
      </c>
      <c r="I67" s="42">
        <f>data!L923</f>
        <v>1146</v>
      </c>
      <c r="J67" s="42">
        <f>data!M923</f>
        <v>1079.664</v>
      </c>
      <c r="K67" s="6"/>
      <c r="L67" s="6"/>
      <c r="M67" s="6"/>
    </row>
    <row r="68" spans="1:13" ht="12.75" customHeight="1" x14ac:dyDescent="0.2">
      <c r="A68" s="49" t="s">
        <v>1899</v>
      </c>
      <c r="B68" s="41">
        <f>data!E924</f>
        <v>-18.490064345633293</v>
      </c>
      <c r="C68" s="41">
        <f>data!F924</f>
        <v>-0.49950030942285117</v>
      </c>
      <c r="D68" s="41">
        <f>data!G924</f>
        <v>-15.383879912037489</v>
      </c>
      <c r="E68" s="41">
        <f>data!H924</f>
        <v>-28.8135593220339</v>
      </c>
      <c r="F68" s="41">
        <f>data!I924</f>
        <v>-6.3492063492063489</v>
      </c>
      <c r="G68" s="41">
        <f>data!J924</f>
        <v>0</v>
      </c>
      <c r="H68" s="41">
        <f>data!K924</f>
        <v>-1.1864406779661052</v>
      </c>
      <c r="I68" s="41">
        <f>data!L924</f>
        <v>-1.715265866209259</v>
      </c>
      <c r="J68" s="41">
        <f>data!M924</f>
        <v>-5.788481675392676</v>
      </c>
      <c r="K68" s="6"/>
      <c r="L68" s="6"/>
      <c r="M68" s="6"/>
    </row>
    <row r="69" spans="1:13" ht="6" customHeight="1" x14ac:dyDescent="0.2">
      <c r="A69" s="23"/>
      <c r="B69" s="41"/>
      <c r="C69" s="41"/>
      <c r="D69" s="41"/>
      <c r="E69" s="41"/>
      <c r="F69" s="41"/>
      <c r="G69" s="41"/>
      <c r="H69" s="41"/>
      <c r="I69" s="41"/>
      <c r="J69" s="41"/>
      <c r="K69" s="6"/>
      <c r="L69" s="6"/>
      <c r="M69" s="6"/>
    </row>
    <row r="70" spans="1:13" ht="12.75" customHeight="1" x14ac:dyDescent="0.2">
      <c r="A70" s="23" t="s">
        <v>70</v>
      </c>
      <c r="B70" s="198">
        <f>data!E926</f>
        <v>0.96101486204954756</v>
      </c>
      <c r="C70" s="198">
        <f>data!F926</f>
        <v>0.85567937887938483</v>
      </c>
      <c r="D70" s="198">
        <f>data!G926</f>
        <v>0.76724508803559455</v>
      </c>
      <c r="E70" s="198">
        <f>data!H926</f>
        <v>0.98797847762664381</v>
      </c>
      <c r="F70" s="198">
        <f>data!I926</f>
        <v>0.95672789748093967</v>
      </c>
      <c r="G70" s="198">
        <f>data!J926</f>
        <v>0.93188838412724262</v>
      </c>
      <c r="H70" s="198">
        <f>data!K926</f>
        <v>0.90752058480040132</v>
      </c>
      <c r="I70" s="198">
        <f>data!L926</f>
        <v>0.90850582185054862</v>
      </c>
      <c r="J70" s="198">
        <f>data!M926</f>
        <v>0.90675429808418151</v>
      </c>
      <c r="K70" s="6"/>
      <c r="L70" s="6"/>
      <c r="M70" s="6"/>
    </row>
    <row r="71" spans="1:13" ht="12.75" customHeight="1" x14ac:dyDescent="0.2">
      <c r="A71" s="20" t="s">
        <v>51</v>
      </c>
      <c r="B71" s="198">
        <f>data!E927</f>
        <v>0.94708441708031676</v>
      </c>
      <c r="C71" s="198">
        <f>data!F927</f>
        <v>0.88760645842267238</v>
      </c>
      <c r="D71" s="198">
        <f>data!G927</f>
        <v>0.80779815307896075</v>
      </c>
      <c r="E71" s="198">
        <f>data!H927</f>
        <v>1.0069115147710297</v>
      </c>
      <c r="F71" s="198">
        <f>data!I927</f>
        <v>0.96683033568350885</v>
      </c>
      <c r="G71" s="198">
        <f>data!J927</f>
        <v>0.9356504894746428</v>
      </c>
      <c r="H71" s="198">
        <f>data!K927</f>
        <v>0.90252261284201352</v>
      </c>
      <c r="I71" s="198">
        <f>data!L927</f>
        <v>0.90602872841584869</v>
      </c>
      <c r="J71" s="198">
        <f>data!M927</f>
        <v>0.90709485557693137</v>
      </c>
      <c r="K71" s="6"/>
      <c r="L71" s="6"/>
      <c r="M71" s="6"/>
    </row>
    <row r="72" spans="1:13" ht="12.75" customHeight="1" x14ac:dyDescent="0.2">
      <c r="A72" s="20" t="s">
        <v>52</v>
      </c>
      <c r="B72" s="198">
        <f>data!E928</f>
        <v>0.97671127589030793</v>
      </c>
      <c r="C72" s="198">
        <f>data!F928</f>
        <v>0.80382148994131364</v>
      </c>
      <c r="D72" s="198">
        <f>data!G928</f>
        <v>0.70012524683918642</v>
      </c>
      <c r="E72" s="198">
        <f>data!H928</f>
        <v>0.94078305235353976</v>
      </c>
      <c r="F72" s="198">
        <f>data!I928</f>
        <v>0.93959126865477116</v>
      </c>
      <c r="G72" s="198">
        <f>data!J928</f>
        <v>0.92474676041693216</v>
      </c>
      <c r="H72" s="198">
        <f>data!K928</f>
        <v>0.91634152091634646</v>
      </c>
      <c r="I72" s="198">
        <f>data!L928</f>
        <v>0.90932786863863879</v>
      </c>
      <c r="J72" s="198">
        <f>data!M928</f>
        <v>0.90427328139794227</v>
      </c>
      <c r="K72" s="6"/>
      <c r="L72" s="6"/>
      <c r="M72" s="6"/>
    </row>
    <row r="73" spans="1:13" ht="12.75" x14ac:dyDescent="0.2">
      <c r="A73" s="24"/>
      <c r="B73" s="46"/>
      <c r="C73" s="46"/>
      <c r="D73" s="46"/>
      <c r="E73" s="46"/>
      <c r="F73" s="46"/>
      <c r="G73" s="46"/>
      <c r="H73" s="46"/>
      <c r="I73" s="46"/>
      <c r="J73" s="46"/>
      <c r="K73" s="6"/>
      <c r="L73" s="6"/>
      <c r="M73" s="6"/>
    </row>
    <row r="74" spans="1:13" s="27" customFormat="1" ht="12.75" customHeight="1" x14ac:dyDescent="0.2">
      <c r="A74" s="233" t="s">
        <v>55</v>
      </c>
      <c r="B74" s="53"/>
      <c r="C74" s="53"/>
      <c r="D74" s="53"/>
      <c r="E74" s="53"/>
      <c r="F74" s="53"/>
      <c r="G74" s="53"/>
      <c r="H74" s="53"/>
      <c r="I74" s="53"/>
      <c r="J74" s="53"/>
    </row>
    <row r="75" spans="1:13" s="27" customFormat="1" ht="12.75" x14ac:dyDescent="0.2">
      <c r="A75" s="26"/>
      <c r="B75" s="26"/>
      <c r="C75" s="26"/>
      <c r="D75" s="26"/>
      <c r="E75" s="53"/>
      <c r="F75" s="26"/>
      <c r="G75" s="26"/>
      <c r="H75" s="26"/>
      <c r="I75" s="26"/>
      <c r="J75" s="26"/>
    </row>
    <row r="76" spans="1:13" s="27" customFormat="1" ht="12.75" customHeight="1" x14ac:dyDescent="0.2">
      <c r="A76" s="52"/>
      <c r="B76" s="26"/>
      <c r="C76" s="26"/>
      <c r="D76" s="26"/>
      <c r="E76" s="53"/>
      <c r="F76" s="26"/>
      <c r="G76" s="26"/>
      <c r="H76" s="26"/>
      <c r="I76" s="26"/>
      <c r="J76" s="26"/>
    </row>
    <row r="77" spans="1:13" s="27" customFormat="1" ht="12.75" customHeight="1" x14ac:dyDescent="0.2">
      <c r="A77" s="52"/>
      <c r="B77" s="26"/>
      <c r="C77" s="26"/>
      <c r="D77" s="26"/>
      <c r="E77" s="53"/>
      <c r="F77" s="26"/>
      <c r="G77" s="26"/>
      <c r="H77" s="26"/>
      <c r="I77" s="26"/>
      <c r="J77" s="26"/>
    </row>
    <row r="78" spans="1:13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</row>
    <row r="79" spans="1:13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</row>
    <row r="80" spans="1:13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</row>
    <row r="81" spans="1:10" ht="12.75" customHeight="1" x14ac:dyDescent="0.2">
      <c r="A81" s="8" t="s">
        <v>1882</v>
      </c>
      <c r="B81" s="6"/>
      <c r="C81" s="6"/>
      <c r="D81" s="6"/>
      <c r="E81" s="1"/>
      <c r="F81" s="6"/>
      <c r="G81" s="6"/>
      <c r="H81" s="6"/>
      <c r="I81" s="6"/>
      <c r="J81" s="6"/>
    </row>
    <row r="82" spans="1:10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</row>
    <row r="83" spans="1:10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</row>
    <row r="84" spans="1:10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</row>
    <row r="85" spans="1:10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</row>
    <row r="86" spans="1:10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</row>
    <row r="87" spans="1:10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</row>
    <row r="88" spans="1:10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</row>
    <row r="89" spans="1:10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</row>
    <row r="90" spans="1:10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</row>
    <row r="91" spans="1:10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</row>
    <row r="92" spans="1:10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</row>
    <row r="93" spans="1:10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</row>
    <row r="94" spans="1:10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</row>
    <row r="95" spans="1:10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</row>
    <row r="96" spans="1:10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</row>
    <row r="97" spans="2:10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</row>
    <row r="98" spans="2:10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</row>
    <row r="99" spans="2:10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</row>
    <row r="100" spans="2:10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</row>
    <row r="101" spans="2:10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</row>
    <row r="102" spans="2:10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</row>
    <row r="103" spans="2:10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</row>
    <row r="104" spans="2:10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</row>
    <row r="105" spans="2:10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</row>
    <row r="106" spans="2:10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</row>
    <row r="107" spans="2:10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</row>
    <row r="108" spans="2:10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</row>
    <row r="109" spans="2:10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</row>
    <row r="110" spans="2:10" ht="12.75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</row>
    <row r="111" spans="2:10" ht="12.75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</row>
    <row r="112" spans="2:10" ht="12.75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</row>
    <row r="113" spans="2:10" ht="12.75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</row>
    <row r="114" spans="2:10" ht="12.75" customHeight="1" x14ac:dyDescent="0.2">
      <c r="B114" s="6"/>
      <c r="C114" s="6"/>
      <c r="D114" s="6"/>
      <c r="E114" s="1"/>
      <c r="F114" s="6"/>
      <c r="G114" s="6"/>
      <c r="H114" s="6"/>
      <c r="I114" s="6"/>
      <c r="J114" s="6"/>
    </row>
    <row r="115" spans="2:10" ht="12.75" customHeight="1" x14ac:dyDescent="0.2">
      <c r="B115" s="6"/>
      <c r="C115" s="6"/>
      <c r="D115" s="6"/>
      <c r="E115" s="1"/>
      <c r="F115" s="6"/>
      <c r="G115" s="6"/>
      <c r="H115" s="6"/>
      <c r="I115" s="6"/>
      <c r="J115" s="6"/>
    </row>
    <row r="116" spans="2:10" ht="12.75" customHeight="1" x14ac:dyDescent="0.2">
      <c r="B116" s="6"/>
      <c r="C116" s="6"/>
      <c r="D116" s="6"/>
      <c r="E116" s="1"/>
      <c r="F116" s="6"/>
      <c r="G116" s="6"/>
      <c r="H116" s="6"/>
      <c r="I116" s="6"/>
      <c r="J116" s="6"/>
    </row>
    <row r="117" spans="2:10" ht="12.75" customHeight="1" x14ac:dyDescent="0.2">
      <c r="B117" s="6"/>
      <c r="C117" s="6"/>
      <c r="D117" s="6"/>
      <c r="E117" s="1"/>
      <c r="F117" s="6"/>
      <c r="G117" s="6"/>
      <c r="H117" s="6"/>
      <c r="I117" s="6"/>
      <c r="J117" s="6"/>
    </row>
    <row r="118" spans="2:10" ht="12.75" customHeight="1" x14ac:dyDescent="0.2"/>
    <row r="119" spans="2:10" ht="12.75" customHeight="1" x14ac:dyDescent="0.2"/>
    <row r="120" spans="2:10" ht="12.75" customHeight="1" x14ac:dyDescent="0.2"/>
    <row r="121" spans="2:10" ht="12.75" customHeight="1" x14ac:dyDescent="0.2"/>
    <row r="122" spans="2:10" ht="12.75" customHeight="1" x14ac:dyDescent="0.2"/>
    <row r="123" spans="2:10" ht="12.75" customHeight="1" x14ac:dyDescent="0.2"/>
    <row r="124" spans="2:10" ht="12.75" customHeight="1" x14ac:dyDescent="0.2"/>
    <row r="125" spans="2:10" ht="12.75" customHeight="1" x14ac:dyDescent="0.2"/>
    <row r="126" spans="2:10" ht="12.75" customHeight="1" x14ac:dyDescent="0.2"/>
    <row r="127" spans="2:10" ht="12.75" customHeight="1" x14ac:dyDescent="0.2"/>
    <row r="128" spans="2:10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  <rowBreaks count="1" manualBreakCount="1">
    <brk id="40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718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8" style="40" customWidth="1"/>
    <col min="2" max="9" width="5.28515625" style="107" customWidth="1"/>
    <col min="10" max="16" width="5.5703125" style="10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05"/>
      <c r="Q1" s="6"/>
      <c r="R1" s="6"/>
      <c r="S1" s="6"/>
    </row>
    <row r="2" spans="1:19" s="45" customFormat="1" ht="13.5" customHeight="1" x14ac:dyDescent="0.2">
      <c r="A2" s="3" t="s">
        <v>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59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60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6" customHeight="1" x14ac:dyDescent="0.2">
      <c r="A5" s="1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"/>
      <c r="R5" s="10"/>
      <c r="S5" s="10"/>
    </row>
    <row r="6" spans="1:19" s="15" customFormat="1" ht="12" customHeight="1" x14ac:dyDescent="0.2">
      <c r="A6" s="53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6" customHeight="1" x14ac:dyDescent="0.2">
      <c r="A7" s="121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4"/>
      <c r="R7" s="14"/>
      <c r="S7" s="14"/>
    </row>
    <row r="8" spans="1:19" ht="12" customHeight="1" x14ac:dyDescent="0.2">
      <c r="A8" s="78" t="s">
        <v>61</v>
      </c>
      <c r="B8" s="22">
        <f>data!E17</f>
        <v>3040.4522280992201</v>
      </c>
      <c r="C8" s="22">
        <f>data!F17</f>
        <v>3173.2738519603499</v>
      </c>
      <c r="D8" s="22">
        <f>data!G17</f>
        <v>3162.7567203040999</v>
      </c>
      <c r="E8" s="22">
        <f>data!H17</f>
        <v>3154.4990438844602</v>
      </c>
      <c r="F8" s="22">
        <f>data!I17</f>
        <v>3178.5936680059999</v>
      </c>
      <c r="G8" s="22">
        <f>data!J17</f>
        <v>3162.8745594337302</v>
      </c>
      <c r="H8" s="22">
        <f>data!K17</f>
        <v>3116.3038060112399</v>
      </c>
      <c r="I8" s="22">
        <f>data!L17</f>
        <v>3087.1192750925402</v>
      </c>
      <c r="J8" s="22">
        <f>data!O17</f>
        <v>12157.609727102499</v>
      </c>
      <c r="K8" s="22">
        <f>data!P17</f>
        <v>12530.98184424813</v>
      </c>
      <c r="L8" s="22">
        <f>data!Q17</f>
        <v>12544.891308543511</v>
      </c>
      <c r="M8" s="22">
        <f>data!R17</f>
        <v>12016.797976242671</v>
      </c>
      <c r="N8" s="22">
        <f>data!S17</f>
        <v>11499.827293980748</v>
      </c>
      <c r="O8" s="22">
        <f>data!T17</f>
        <v>10989.69294267752</v>
      </c>
      <c r="P8" s="22">
        <f>data!U17</f>
        <v>10527.085106106051</v>
      </c>
      <c r="Q8" s="6"/>
      <c r="R8" s="6"/>
      <c r="S8" s="6"/>
    </row>
    <row r="9" spans="1:19" ht="12" customHeight="1" x14ac:dyDescent="0.2">
      <c r="A9" s="20" t="s">
        <v>1899</v>
      </c>
      <c r="B9" s="172">
        <f>data!E18</f>
        <v>-0.64547398304865733</v>
      </c>
      <c r="C9" s="172">
        <f>data!F18</f>
        <v>18.652659217487514</v>
      </c>
      <c r="D9" s="172">
        <f>data!G18</f>
        <v>-1.3191375756049581</v>
      </c>
      <c r="E9" s="172">
        <f>data!H18</f>
        <v>-1.0402814144716805</v>
      </c>
      <c r="F9" s="172">
        <f>data!I18</f>
        <v>3.0904547085279748</v>
      </c>
      <c r="G9" s="172">
        <f>data!J18</f>
        <v>-1.9634958756042444</v>
      </c>
      <c r="H9" s="172">
        <f>data!K18</f>
        <v>-5.7608656127112772</v>
      </c>
      <c r="I9" s="172">
        <f>data!L18</f>
        <v>-3.6937489795548069</v>
      </c>
      <c r="J9" s="172">
        <f>data!O18</f>
        <v>-22.051296906572503</v>
      </c>
      <c r="K9" s="172">
        <f>data!P18</f>
        <v>3.0710980655456188</v>
      </c>
      <c r="L9" s="172">
        <f>data!Q18</f>
        <v>0.11100059411357499</v>
      </c>
      <c r="M9" s="172">
        <f>data!R18</f>
        <v>-4.2096285995016132</v>
      </c>
      <c r="N9" s="172">
        <f>data!S18</f>
        <v>-4.3020668507865345</v>
      </c>
      <c r="O9" s="172">
        <f>data!T18</f>
        <v>-4.4360175006301406</v>
      </c>
      <c r="P9" s="172">
        <f>data!U18</f>
        <v>-4.2094700824166997</v>
      </c>
      <c r="Q9" s="6"/>
      <c r="R9" s="6"/>
      <c r="S9" s="6"/>
    </row>
    <row r="10" spans="1:19" ht="6" customHeight="1" x14ac:dyDescent="0.2">
      <c r="A10" s="173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4"/>
      <c r="R10" s="14"/>
      <c r="S10" s="14"/>
    </row>
    <row r="11" spans="1:19" ht="12" customHeight="1" x14ac:dyDescent="0.2">
      <c r="A11" s="20" t="s">
        <v>62</v>
      </c>
      <c r="B11" s="22">
        <f>data!E20</f>
        <v>289.81286394780699</v>
      </c>
      <c r="C11" s="22">
        <f>data!F20</f>
        <v>302.79224968633298</v>
      </c>
      <c r="D11" s="22">
        <f>data!G20</f>
        <v>298.34269942487401</v>
      </c>
      <c r="E11" s="22">
        <f>data!H20</f>
        <v>294.62627524813797</v>
      </c>
      <c r="F11" s="22">
        <f>data!I20</f>
        <v>289.98981179007097</v>
      </c>
      <c r="G11" s="22">
        <f>data!J20</f>
        <v>288.55069696021098</v>
      </c>
      <c r="H11" s="22">
        <f>data!K20</f>
        <v>282.39007251432298</v>
      </c>
      <c r="I11" s="22">
        <f>data!L20</f>
        <v>281.20232910787598</v>
      </c>
      <c r="J11" s="22">
        <f>data!O20</f>
        <v>1258.1129043053638</v>
      </c>
      <c r="K11" s="22">
        <f>data!P20</f>
        <v>1185.5740883071521</v>
      </c>
      <c r="L11" s="22">
        <f>data!Q20</f>
        <v>1142.1329103724811</v>
      </c>
      <c r="M11" s="22">
        <f>data!R20</f>
        <v>1100.738412609041</v>
      </c>
      <c r="N11" s="22">
        <f>data!S20</f>
        <v>1061.0270549867068</v>
      </c>
      <c r="O11" s="22">
        <f>data!T20</f>
        <v>1020.768056273316</v>
      </c>
      <c r="P11" s="22">
        <f>data!U20</f>
        <v>908.81577863130701</v>
      </c>
      <c r="Q11" s="6"/>
      <c r="R11" s="6"/>
      <c r="S11" s="6"/>
    </row>
    <row r="12" spans="1:19" ht="12" customHeight="1" x14ac:dyDescent="0.2">
      <c r="A12" s="49" t="s">
        <v>1899</v>
      </c>
      <c r="B12" s="172">
        <f>data!E21</f>
        <v>-17.366124377767925</v>
      </c>
      <c r="C12" s="172">
        <f>data!F21</f>
        <v>19.153933637094507</v>
      </c>
      <c r="D12" s="172">
        <f>data!G21</f>
        <v>-5.7497217731630252</v>
      </c>
      <c r="E12" s="172">
        <f>data!H21</f>
        <v>-4.8904248883648886</v>
      </c>
      <c r="F12" s="172">
        <f>data!I21</f>
        <v>-6.147669968479903</v>
      </c>
      <c r="G12" s="172">
        <f>data!J21</f>
        <v>-1.9703278644428852</v>
      </c>
      <c r="H12" s="172">
        <f>data!K21</f>
        <v>-8.270465587413705</v>
      </c>
      <c r="I12" s="172">
        <f>data!L21</f>
        <v>-1.6718305213456968</v>
      </c>
      <c r="J12" s="172">
        <f>data!O21</f>
        <v>-33.807775012799702</v>
      </c>
      <c r="K12" s="172">
        <f>data!P21</f>
        <v>-5.7656841250080193</v>
      </c>
      <c r="L12" s="172">
        <f>data!Q21</f>
        <v>-3.6641470459850778</v>
      </c>
      <c r="M12" s="172">
        <f>data!R21</f>
        <v>-3.6243152953135849</v>
      </c>
      <c r="N12" s="172">
        <f>data!S21</f>
        <v>-3.6077016271475193</v>
      </c>
      <c r="O12" s="172">
        <f>data!T21</f>
        <v>-3.7943423331363801</v>
      </c>
      <c r="P12" s="172">
        <f>data!U21</f>
        <v>-10.967455040739749</v>
      </c>
      <c r="Q12" s="6"/>
      <c r="R12" s="6"/>
      <c r="S12" s="6"/>
    </row>
    <row r="13" spans="1:19" ht="12" customHeight="1" x14ac:dyDescent="0.2">
      <c r="A13" s="20" t="s">
        <v>63</v>
      </c>
      <c r="B13" s="22">
        <f>data!E22</f>
        <v>627.64792425332996</v>
      </c>
      <c r="C13" s="22">
        <f>data!F22</f>
        <v>711.87624331646305</v>
      </c>
      <c r="D13" s="22">
        <f>data!G22</f>
        <v>698.29668328139405</v>
      </c>
      <c r="E13" s="22">
        <f>data!H22</f>
        <v>694.80536663027601</v>
      </c>
      <c r="F13" s="22">
        <f>data!I22</f>
        <v>703.18150425795704</v>
      </c>
      <c r="G13" s="22">
        <f>data!J22</f>
        <v>697.34105349424897</v>
      </c>
      <c r="H13" s="22">
        <f>data!K22</f>
        <v>687.05849947739296</v>
      </c>
      <c r="I13" s="22">
        <f>data!L22</f>
        <v>679.04926141349495</v>
      </c>
      <c r="J13" s="22">
        <f>data!O22</f>
        <v>2644.0201954862227</v>
      </c>
      <c r="K13" s="22">
        <f>data!P22</f>
        <v>2732.6262174814628</v>
      </c>
      <c r="L13" s="22">
        <f>data!Q22</f>
        <v>2766.6303186430941</v>
      </c>
      <c r="M13" s="22">
        <f>data!R22</f>
        <v>2640.099388846073</v>
      </c>
      <c r="N13" s="22">
        <f>data!S22</f>
        <v>2511.965742738379</v>
      </c>
      <c r="O13" s="22">
        <f>data!T22</f>
        <v>2378.7733620972963</v>
      </c>
      <c r="P13" s="22">
        <f>data!U22</f>
        <v>2334.3330933488069</v>
      </c>
      <c r="Q13" s="6"/>
      <c r="R13" s="6"/>
      <c r="S13" s="6"/>
    </row>
    <row r="14" spans="1:19" ht="12" customHeight="1" x14ac:dyDescent="0.2">
      <c r="A14" s="49" t="s">
        <v>1899</v>
      </c>
      <c r="B14" s="172">
        <f>data!E23</f>
        <v>-16.401436230289487</v>
      </c>
      <c r="C14" s="172">
        <f>data!F23</f>
        <v>65.483086396108064</v>
      </c>
      <c r="D14" s="172">
        <f>data!G23</f>
        <v>-7.4147257541874803</v>
      </c>
      <c r="E14" s="172">
        <f>data!H23</f>
        <v>-1.9849558363196806</v>
      </c>
      <c r="F14" s="172">
        <f>data!I23</f>
        <v>4.9100511987871984</v>
      </c>
      <c r="G14" s="172">
        <f>data!J23</f>
        <v>-3.2811379710412405</v>
      </c>
      <c r="H14" s="172">
        <f>data!K23</f>
        <v>-5.7689713098560542</v>
      </c>
      <c r="I14" s="172">
        <f>data!L23</f>
        <v>-4.5820111753396544</v>
      </c>
      <c r="J14" s="172">
        <f>data!O23</f>
        <v>-22.974168449356615</v>
      </c>
      <c r="K14" s="172">
        <f>data!P23</f>
        <v>3.3511855222023268</v>
      </c>
      <c r="L14" s="172">
        <f>data!Q23</f>
        <v>1.2443744023275638</v>
      </c>
      <c r="M14" s="172">
        <f>data!R23</f>
        <v>-4.5734671865765852</v>
      </c>
      <c r="N14" s="172">
        <f>data!S23</f>
        <v>-4.8533644850278996</v>
      </c>
      <c r="O14" s="172">
        <f>data!T23</f>
        <v>-5.3023167623251544</v>
      </c>
      <c r="P14" s="172">
        <f>data!U23</f>
        <v>-1.8682010424611373</v>
      </c>
      <c r="Q14" s="6"/>
      <c r="R14" s="6"/>
      <c r="S14" s="6"/>
    </row>
    <row r="15" spans="1:19" ht="12" customHeight="1" x14ac:dyDescent="0.2">
      <c r="A15" s="20" t="s">
        <v>64</v>
      </c>
      <c r="B15" s="22">
        <f>data!E24</f>
        <v>1585.58914140263</v>
      </c>
      <c r="C15" s="22">
        <f>data!F24</f>
        <v>1657.25021643692</v>
      </c>
      <c r="D15" s="22">
        <f>data!G24</f>
        <v>1653.86352083923</v>
      </c>
      <c r="E15" s="22">
        <f>data!H24</f>
        <v>1659.19837226349</v>
      </c>
      <c r="F15" s="22">
        <f>data!I24</f>
        <v>1674.36965506754</v>
      </c>
      <c r="G15" s="22">
        <f>data!J24</f>
        <v>1670.15776005456</v>
      </c>
      <c r="H15" s="22">
        <f>data!K24</f>
        <v>1649.79553215599</v>
      </c>
      <c r="I15" s="22">
        <f>data!L24</f>
        <v>1636.51258467807</v>
      </c>
      <c r="J15" s="22">
        <f>data!O24</f>
        <v>6342.5549215871997</v>
      </c>
      <c r="K15" s="22">
        <f>data!P24</f>
        <v>6555.9012509422701</v>
      </c>
      <c r="L15" s="22">
        <f>data!Q24</f>
        <v>6630.8355319561606</v>
      </c>
      <c r="M15" s="22">
        <f>data!R24</f>
        <v>6373.7617339215303</v>
      </c>
      <c r="N15" s="22">
        <f>data!S24</f>
        <v>6129.3112575796795</v>
      </c>
      <c r="O15" s="22">
        <f>data!T24</f>
        <v>5897.75690030025</v>
      </c>
      <c r="P15" s="22">
        <f>data!U24</f>
        <v>5697.1091047660702</v>
      </c>
      <c r="Q15" s="6"/>
      <c r="R15" s="6"/>
      <c r="S15" s="6"/>
    </row>
    <row r="16" spans="1:19" ht="12" customHeight="1" x14ac:dyDescent="0.2">
      <c r="A16" s="49" t="s">
        <v>1900</v>
      </c>
      <c r="B16" s="172">
        <f>data!E25</f>
        <v>-4.4429566565004821</v>
      </c>
      <c r="C16" s="172">
        <f>data!F25</f>
        <v>19.341003606110583</v>
      </c>
      <c r="D16" s="172">
        <f>data!G25</f>
        <v>-0.81492301173579273</v>
      </c>
      <c r="E16" s="172">
        <f>data!H25</f>
        <v>1.2965325804238605</v>
      </c>
      <c r="F16" s="172">
        <f>data!I25</f>
        <v>3.7079683438992892</v>
      </c>
      <c r="G16" s="172">
        <f>data!J25</f>
        <v>-1.0024140211095565</v>
      </c>
      <c r="H16" s="172">
        <f>data!K25</f>
        <v>-4.7882583321125356</v>
      </c>
      <c r="I16" s="172">
        <f>data!L25</f>
        <v>-3.1818221483788807</v>
      </c>
      <c r="J16" s="172">
        <f>data!O25</f>
        <v>-17.908504581954233</v>
      </c>
      <c r="K16" s="172">
        <f>data!P25</f>
        <v>3.3637285288446783</v>
      </c>
      <c r="L16" s="172">
        <f>data!Q25</f>
        <v>1.1430050292950966</v>
      </c>
      <c r="M16" s="172">
        <f>data!R25</f>
        <v>-3.8769442673658228</v>
      </c>
      <c r="N16" s="172">
        <f>data!S25</f>
        <v>-3.8352622289106186</v>
      </c>
      <c r="O16" s="172">
        <f>data!T25</f>
        <v>-3.777820175033253</v>
      </c>
      <c r="P16" s="172">
        <f>data!U25</f>
        <v>-3.4021035272573719</v>
      </c>
      <c r="Q16" s="6"/>
      <c r="R16" s="6"/>
      <c r="S16" s="6"/>
    </row>
    <row r="17" spans="1:19" ht="12" customHeight="1" x14ac:dyDescent="0.2">
      <c r="A17" s="20" t="s">
        <v>65</v>
      </c>
      <c r="B17" s="22">
        <f>data!E26</f>
        <v>537.40229849545597</v>
      </c>
      <c r="C17" s="22">
        <f>data!F26</f>
        <v>501.35514252063399</v>
      </c>
      <c r="D17" s="22">
        <f>data!G26</f>
        <v>512.25381675859796</v>
      </c>
      <c r="E17" s="22">
        <f>data!H26</f>
        <v>505.86902974255401</v>
      </c>
      <c r="F17" s="22">
        <f>data!I26</f>
        <v>511.05269689043098</v>
      </c>
      <c r="G17" s="22">
        <f>data!J26</f>
        <v>506.82504892471201</v>
      </c>
      <c r="H17" s="22">
        <f>data!K26</f>
        <v>497.05970186353301</v>
      </c>
      <c r="I17" s="22">
        <f>data!L26</f>
        <v>490.35509989309799</v>
      </c>
      <c r="J17" s="22">
        <f>data!O26</f>
        <v>1912.9217057237151</v>
      </c>
      <c r="K17" s="22">
        <f>data!P26</f>
        <v>2056.8802875172423</v>
      </c>
      <c r="L17" s="22">
        <f>data!Q26</f>
        <v>2005.2925475717741</v>
      </c>
      <c r="M17" s="22">
        <f>data!R26</f>
        <v>1902.1984408660248</v>
      </c>
      <c r="N17" s="22">
        <f>data!S26</f>
        <v>1797.5232386759799</v>
      </c>
      <c r="O17" s="22">
        <f>data!T26</f>
        <v>1692.3946240066562</v>
      </c>
      <c r="P17" s="22">
        <f>data!U26</f>
        <v>1586.8271293598668</v>
      </c>
      <c r="Q17" s="6"/>
      <c r="R17" s="6"/>
      <c r="S17" s="6"/>
    </row>
    <row r="18" spans="1:19" ht="12" customHeight="1" x14ac:dyDescent="0.2">
      <c r="A18" s="49" t="s">
        <v>1899</v>
      </c>
      <c r="B18" s="172">
        <f>data!E27</f>
        <v>55.421268490960919</v>
      </c>
      <c r="C18" s="172">
        <f>data!F27</f>
        <v>-24.249794133999593</v>
      </c>
      <c r="D18" s="172">
        <f>data!G27</f>
        <v>8.9830394964353104</v>
      </c>
      <c r="E18" s="172">
        <f>data!H27</f>
        <v>-4.8932030237862829</v>
      </c>
      <c r="F18" s="172">
        <f>data!I27</f>
        <v>4.1622542616489104</v>
      </c>
      <c r="G18" s="172">
        <f>data!J27</f>
        <v>-3.268138348408983</v>
      </c>
      <c r="H18" s="172">
        <f>data!K27</f>
        <v>-7.4871764512939043</v>
      </c>
      <c r="I18" s="172">
        <f>data!L27</f>
        <v>-5.28722395930399</v>
      </c>
      <c r="J18" s="172">
        <f>data!O27</f>
        <v>-24.610878061029638</v>
      </c>
      <c r="K18" s="172">
        <f>data!P27</f>
        <v>7.5255867170508806</v>
      </c>
      <c r="L18" s="172">
        <f>data!Q27</f>
        <v>-2.5080574819323687</v>
      </c>
      <c r="M18" s="172">
        <f>data!R27</f>
        <v>-5.1411005756036303</v>
      </c>
      <c r="N18" s="172">
        <f>data!S27</f>
        <v>-5.5028539578861668</v>
      </c>
      <c r="O18" s="172">
        <f>data!T27</f>
        <v>-5.8485260389044775</v>
      </c>
      <c r="P18" s="172">
        <f>data!U27</f>
        <v>-6.2377588033731612</v>
      </c>
      <c r="Q18" s="6"/>
      <c r="R18" s="6"/>
      <c r="S18" s="6"/>
    </row>
    <row r="19" spans="1:19" ht="6" customHeight="1" x14ac:dyDescent="0.2">
      <c r="A19" s="78"/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4"/>
      <c r="Q19" s="6"/>
      <c r="R19" s="6"/>
      <c r="S19" s="6"/>
    </row>
    <row r="20" spans="1:19" ht="12" customHeight="1" x14ac:dyDescent="0.2">
      <c r="A20" s="78" t="s">
        <v>66</v>
      </c>
      <c r="B20" s="22">
        <f>data!E29</f>
        <v>472.3895627</v>
      </c>
      <c r="C20" s="22">
        <f>data!F29</f>
        <v>554.48004830000002</v>
      </c>
      <c r="D20" s="22">
        <f>data!G29</f>
        <v>552.39338753746995</v>
      </c>
      <c r="E20" s="22">
        <f>data!H29</f>
        <v>554.33901948267999</v>
      </c>
      <c r="F20" s="22">
        <f>data!I29</f>
        <v>562.41390981112897</v>
      </c>
      <c r="G20" s="22">
        <f>data!J29</f>
        <v>562.38430688839298</v>
      </c>
      <c r="H20" s="22">
        <f>data!K29</f>
        <v>551.30668611712599</v>
      </c>
      <c r="I20" s="22">
        <f>data!L29</f>
        <v>542.79760219039497</v>
      </c>
      <c r="J20" s="22">
        <f>data!O29</f>
        <v>1848.2892410999998</v>
      </c>
      <c r="K20" s="22">
        <f>data!P29</f>
        <v>2133.6020180201504</v>
      </c>
      <c r="L20" s="22">
        <f>data!Q29</f>
        <v>2218.9025050070431</v>
      </c>
      <c r="M20" s="22">
        <f>data!R29</f>
        <v>2092.4646106460959</v>
      </c>
      <c r="N20" s="22">
        <f>data!S29</f>
        <v>1975.184426030052</v>
      </c>
      <c r="O20" s="22">
        <f>data!T29</f>
        <v>1871.168302150051</v>
      </c>
      <c r="P20" s="22">
        <f>data!U29</f>
        <v>1775.8243432632041</v>
      </c>
      <c r="Q20" s="6"/>
      <c r="R20" s="6"/>
      <c r="S20" s="6"/>
    </row>
    <row r="21" spans="1:19" ht="12" customHeight="1" x14ac:dyDescent="0.2">
      <c r="A21" s="20" t="s">
        <v>62</v>
      </c>
      <c r="B21" s="22">
        <f>data!E30</f>
        <v>119.9776389</v>
      </c>
      <c r="C21" s="22">
        <f>data!F30</f>
        <v>115.6588275</v>
      </c>
      <c r="D21" s="22">
        <f>data!G30</f>
        <v>114.086248260072</v>
      </c>
      <c r="E21" s="22">
        <f>data!H30</f>
        <v>114.727471581625</v>
      </c>
      <c r="F21" s="22">
        <f>data!I30</f>
        <v>113.502012334634</v>
      </c>
      <c r="G21" s="22">
        <f>data!J30</f>
        <v>113.227293487187</v>
      </c>
      <c r="H21" s="22">
        <f>data!K30</f>
        <v>108.550743874506</v>
      </c>
      <c r="I21" s="22">
        <f>data!L30</f>
        <v>106.688163663528</v>
      </c>
      <c r="J21" s="22">
        <f>data!O30</f>
        <v>428.19615110000001</v>
      </c>
      <c r="K21" s="22">
        <f>data!P30</f>
        <v>464.450186241697</v>
      </c>
      <c r="L21" s="22">
        <f>data!Q30</f>
        <v>441.96821335985499</v>
      </c>
      <c r="M21" s="22">
        <f>data!R30</f>
        <v>410.79723531706077</v>
      </c>
      <c r="N21" s="22">
        <f>data!S30</f>
        <v>387.976841598242</v>
      </c>
      <c r="O21" s="22">
        <f>data!T30</f>
        <v>363.84231881343885</v>
      </c>
      <c r="P21" s="22">
        <f>data!U30</f>
        <v>310.35147054407969</v>
      </c>
      <c r="Q21" s="6"/>
      <c r="R21" s="6"/>
      <c r="S21" s="6"/>
    </row>
    <row r="22" spans="1:19" ht="12" customHeight="1" x14ac:dyDescent="0.2">
      <c r="A22" s="20" t="s">
        <v>63</v>
      </c>
      <c r="B22" s="22">
        <f>data!E31</f>
        <v>161.28963830000001</v>
      </c>
      <c r="C22" s="22">
        <f>data!F31</f>
        <v>200.9570061</v>
      </c>
      <c r="D22" s="22">
        <f>data!G31</f>
        <v>209.48900498441799</v>
      </c>
      <c r="E22" s="22">
        <f>data!H31</f>
        <v>209.83122072234301</v>
      </c>
      <c r="F22" s="22">
        <f>data!I31</f>
        <v>213.76717729441901</v>
      </c>
      <c r="G22" s="22">
        <f>data!J31</f>
        <v>213.38636236924</v>
      </c>
      <c r="H22" s="22">
        <f>data!K31</f>
        <v>210.23990084008199</v>
      </c>
      <c r="I22" s="22">
        <f>data!L31</f>
        <v>205.75192620828901</v>
      </c>
      <c r="J22" s="22">
        <f>data!O31</f>
        <v>690.00342409999996</v>
      </c>
      <c r="K22" s="22">
        <f>data!P31</f>
        <v>781.56687010676103</v>
      </c>
      <c r="L22" s="22">
        <f>data!Q31</f>
        <v>843.14536671202995</v>
      </c>
      <c r="M22" s="22">
        <f>data!R31</f>
        <v>797.96629242287702</v>
      </c>
      <c r="N22" s="22">
        <f>data!S31</f>
        <v>756.12754222910894</v>
      </c>
      <c r="O22" s="22">
        <f>data!T31</f>
        <v>701.13360149777009</v>
      </c>
      <c r="P22" s="22">
        <f>data!U31</f>
        <v>687.44565642863608</v>
      </c>
      <c r="Q22" s="6"/>
      <c r="R22" s="6"/>
      <c r="S22" s="6"/>
    </row>
    <row r="23" spans="1:19" ht="12" customHeight="1" x14ac:dyDescent="0.2">
      <c r="A23" s="20" t="s">
        <v>64</v>
      </c>
      <c r="B23" s="22">
        <f>data!E32</f>
        <v>148.4765031</v>
      </c>
      <c r="C23" s="22">
        <f>data!F32</f>
        <v>183.8471055</v>
      </c>
      <c r="D23" s="22">
        <f>data!G32</f>
        <v>178.617260250637</v>
      </c>
      <c r="E23" s="22">
        <f>data!H32</f>
        <v>179.19342420445699</v>
      </c>
      <c r="F23" s="22">
        <f>data!I32</f>
        <v>182.50629240236199</v>
      </c>
      <c r="G23" s="22">
        <f>data!J32</f>
        <v>182.04719584594699</v>
      </c>
      <c r="H23" s="22">
        <f>data!K32</f>
        <v>179.82771300500301</v>
      </c>
      <c r="I23" s="22">
        <f>data!L32</f>
        <v>178.37987172991001</v>
      </c>
      <c r="J23" s="22">
        <f>data!O32</f>
        <v>576.24385949999999</v>
      </c>
      <c r="K23" s="22">
        <f>data!P32</f>
        <v>690.13429305509396</v>
      </c>
      <c r="L23" s="22">
        <f>data!Q32</f>
        <v>722.76107298322199</v>
      </c>
      <c r="M23" s="22">
        <f>data!R32</f>
        <v>682.06804817436</v>
      </c>
      <c r="N23" s="22">
        <f>data!S32</f>
        <v>640.542578903047</v>
      </c>
      <c r="O23" s="22">
        <f>data!T32</f>
        <v>625.10615707012994</v>
      </c>
      <c r="P23" s="22">
        <f>data!U32</f>
        <v>608.23671344898298</v>
      </c>
      <c r="Q23" s="6"/>
      <c r="R23" s="6"/>
      <c r="S23" s="6"/>
    </row>
    <row r="24" spans="1:19" ht="12" customHeight="1" x14ac:dyDescent="0.2">
      <c r="A24" s="20" t="s">
        <v>65</v>
      </c>
      <c r="B24" s="22">
        <f>data!E33</f>
        <v>42.645782400000002</v>
      </c>
      <c r="C24" s="22">
        <f>data!F33</f>
        <v>54.0171092</v>
      </c>
      <c r="D24" s="22">
        <f>data!G33</f>
        <v>50.200874042342598</v>
      </c>
      <c r="E24" s="22">
        <f>data!H33</f>
        <v>50.586902974255402</v>
      </c>
      <c r="F24" s="22">
        <f>data!I33</f>
        <v>52.638427779714398</v>
      </c>
      <c r="G24" s="22">
        <f>data!J33</f>
        <v>53.7234551860195</v>
      </c>
      <c r="H24" s="22">
        <f>data!K33</f>
        <v>52.688328397534498</v>
      </c>
      <c r="I24" s="22">
        <f>data!L33</f>
        <v>51.9776405886684</v>
      </c>
      <c r="J24" s="22">
        <f>data!O33</f>
        <v>153.84580640000001</v>
      </c>
      <c r="K24" s="22">
        <f>data!P33</f>
        <v>197.45066861659799</v>
      </c>
      <c r="L24" s="22">
        <f>data!Q33</f>
        <v>211.02785195193681</v>
      </c>
      <c r="M24" s="22">
        <f>data!R33</f>
        <v>201.63303473179857</v>
      </c>
      <c r="N24" s="22">
        <f>data!S33</f>
        <v>190.53746329965389</v>
      </c>
      <c r="O24" s="22">
        <f>data!T33</f>
        <v>181.08622476871219</v>
      </c>
      <c r="P24" s="22">
        <f>data!U33</f>
        <v>169.79050284150577</v>
      </c>
      <c r="Q24" s="6"/>
      <c r="R24" s="6"/>
      <c r="S24" s="6"/>
    </row>
    <row r="25" spans="1:19" ht="6" customHeight="1" x14ac:dyDescent="0.2">
      <c r="A25" s="78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6"/>
      <c r="R25" s="6"/>
      <c r="S25" s="6"/>
    </row>
    <row r="26" spans="1:19" ht="12" customHeight="1" x14ac:dyDescent="0.2">
      <c r="A26" s="78" t="s">
        <v>67</v>
      </c>
      <c r="B26" s="22">
        <f>data!E35</f>
        <v>308.24386509999999</v>
      </c>
      <c r="C26" s="22">
        <f>data!F35</f>
        <v>328.2263595</v>
      </c>
      <c r="D26" s="22">
        <f>data!G35</f>
        <v>306.55799999999999</v>
      </c>
      <c r="E26" s="22">
        <f>data!H35</f>
        <v>295.90199999999999</v>
      </c>
      <c r="F26" s="22">
        <f>data!I35</f>
        <v>297.58699999999999</v>
      </c>
      <c r="G26" s="22">
        <f>data!J35</f>
        <v>300.762</v>
      </c>
      <c r="H26" s="22">
        <f>data!K35</f>
        <v>302.79199999999997</v>
      </c>
      <c r="I26" s="22">
        <f>data!L35</f>
        <v>305.49900000000002</v>
      </c>
      <c r="J26" s="22">
        <f>data!O35</f>
        <v>1176.5531326</v>
      </c>
      <c r="K26" s="22">
        <f>data!P35</f>
        <v>1238.9302246</v>
      </c>
      <c r="L26" s="22">
        <f>data!Q35</f>
        <v>1206.6399999999999</v>
      </c>
      <c r="M26" s="22">
        <f>data!R35</f>
        <v>1241.7339999999999</v>
      </c>
      <c r="N26" s="22">
        <f>data!S35</f>
        <v>1245.537</v>
      </c>
      <c r="O26" s="22">
        <f>data!T35</f>
        <v>1227.711</v>
      </c>
      <c r="P26" s="22">
        <f>data!U35</f>
        <v>1203.415</v>
      </c>
      <c r="Q26" s="6"/>
      <c r="R26" s="6"/>
      <c r="S26" s="6"/>
    </row>
    <row r="27" spans="1:19" ht="12" customHeight="1" x14ac:dyDescent="0.2">
      <c r="A27" s="20" t="s">
        <v>62</v>
      </c>
      <c r="B27" s="22">
        <f>data!E36</f>
        <v>113.44761370000001</v>
      </c>
      <c r="C27" s="22">
        <f>data!F36</f>
        <v>129.27113019999999</v>
      </c>
      <c r="D27" s="22">
        <f>data!G36</f>
        <v>114.952</v>
      </c>
      <c r="E27" s="22">
        <f>data!H36</f>
        <v>106.592</v>
      </c>
      <c r="F27" s="22">
        <f>data!I36</f>
        <v>103.042</v>
      </c>
      <c r="G27" s="22">
        <f>data!J36</f>
        <v>102.43899999999999</v>
      </c>
      <c r="H27" s="22">
        <f>data!K36</f>
        <v>101.685</v>
      </c>
      <c r="I27" s="22">
        <f>data!L36</f>
        <v>101.387</v>
      </c>
      <c r="J27" s="22">
        <f>data!O36</f>
        <v>409.30493369999999</v>
      </c>
      <c r="K27" s="22">
        <f>data!P36</f>
        <v>464.26274389999998</v>
      </c>
      <c r="L27" s="22">
        <f>data!Q36</f>
        <v>408.553</v>
      </c>
      <c r="M27" s="22">
        <f>data!R36</f>
        <v>401.26</v>
      </c>
      <c r="N27" s="22">
        <f>data!S36</f>
        <v>395.404</v>
      </c>
      <c r="O27" s="22">
        <f>data!T36</f>
        <v>385.16399999999999</v>
      </c>
      <c r="P27" s="22">
        <f>data!U36</f>
        <v>377.84699999999998</v>
      </c>
      <c r="Q27" s="6"/>
      <c r="R27" s="6"/>
      <c r="S27" s="6"/>
    </row>
    <row r="28" spans="1:19" ht="12" customHeight="1" x14ac:dyDescent="0.2">
      <c r="A28" s="20" t="s">
        <v>63</v>
      </c>
      <c r="B28" s="22">
        <f>data!E37</f>
        <v>68.806668299999998</v>
      </c>
      <c r="C28" s="22">
        <f>data!F37</f>
        <v>63.235644100000002</v>
      </c>
      <c r="D28" s="22">
        <f>data!G37</f>
        <v>59</v>
      </c>
      <c r="E28" s="22">
        <f>data!H37</f>
        <v>58</v>
      </c>
      <c r="F28" s="22">
        <f>data!I37</f>
        <v>58.6</v>
      </c>
      <c r="G28" s="22">
        <f>data!J37</f>
        <v>59.95</v>
      </c>
      <c r="H28" s="22">
        <f>data!K37</f>
        <v>61.360999999999997</v>
      </c>
      <c r="I28" s="22">
        <f>data!L37</f>
        <v>62.304000000000002</v>
      </c>
      <c r="J28" s="22">
        <f>data!O37</f>
        <v>206.84328809999997</v>
      </c>
      <c r="K28" s="22">
        <f>data!P37</f>
        <v>249.04231240000001</v>
      </c>
      <c r="L28" s="22">
        <f>data!Q37</f>
        <v>242.215</v>
      </c>
      <c r="M28" s="22">
        <f>data!R37</f>
        <v>253.72399999999999</v>
      </c>
      <c r="N28" s="22">
        <f>data!S37</f>
        <v>247.762</v>
      </c>
      <c r="O28" s="22">
        <f>data!T37</f>
        <v>238.61099999999999</v>
      </c>
      <c r="P28" s="22">
        <f>data!U37</f>
        <v>229.85099999999997</v>
      </c>
      <c r="Q28" s="6"/>
      <c r="R28" s="6"/>
      <c r="S28" s="6"/>
    </row>
    <row r="29" spans="1:19" ht="12" customHeight="1" x14ac:dyDescent="0.2">
      <c r="A29" s="20" t="s">
        <v>64</v>
      </c>
      <c r="B29" s="22">
        <f>data!E38</f>
        <v>89.415269100000003</v>
      </c>
      <c r="C29" s="22">
        <f>data!F38</f>
        <v>88.159749399999995</v>
      </c>
      <c r="D29" s="22">
        <f>data!G38</f>
        <v>92.111000000000004</v>
      </c>
      <c r="E29" s="22">
        <f>data!H38</f>
        <v>92.123000000000005</v>
      </c>
      <c r="F29" s="22">
        <f>data!I38</f>
        <v>95.953000000000003</v>
      </c>
      <c r="G29" s="22">
        <f>data!J38</f>
        <v>98.664000000000001</v>
      </c>
      <c r="H29" s="22">
        <f>data!K38</f>
        <v>100.178</v>
      </c>
      <c r="I29" s="22">
        <f>data!L38</f>
        <v>102.252</v>
      </c>
      <c r="J29" s="22">
        <f>data!O38</f>
        <v>388.56736380000001</v>
      </c>
      <c r="K29" s="22">
        <f>data!P38</f>
        <v>361.80901849999998</v>
      </c>
      <c r="L29" s="22">
        <f>data!Q38</f>
        <v>397.04700000000003</v>
      </c>
      <c r="M29" s="22">
        <f>data!R38</f>
        <v>430.12</v>
      </c>
      <c r="N29" s="22">
        <f>data!S38</f>
        <v>449.21499999999997</v>
      </c>
      <c r="O29" s="22">
        <f>data!T38</f>
        <v>454.49099999999999</v>
      </c>
      <c r="P29" s="22">
        <f>data!U38</f>
        <v>450.11099999999999</v>
      </c>
      <c r="Q29" s="6"/>
      <c r="R29" s="6"/>
      <c r="S29" s="6"/>
    </row>
    <row r="30" spans="1:19" ht="12" customHeight="1" x14ac:dyDescent="0.2">
      <c r="A30" s="20" t="s">
        <v>65</v>
      </c>
      <c r="B30" s="22">
        <f>data!E39</f>
        <v>36.574314000000001</v>
      </c>
      <c r="C30" s="22">
        <f>data!F39</f>
        <v>47.559835800000002</v>
      </c>
      <c r="D30" s="22">
        <f>data!G39</f>
        <v>40.494999999999997</v>
      </c>
      <c r="E30" s="22">
        <f>data!H39</f>
        <v>39.186999999999998</v>
      </c>
      <c r="F30" s="22">
        <f>data!I39</f>
        <v>39.991999999999997</v>
      </c>
      <c r="G30" s="22">
        <f>data!J39</f>
        <v>39.709000000000003</v>
      </c>
      <c r="H30" s="22">
        <f>data!K39</f>
        <v>39.567999999999998</v>
      </c>
      <c r="I30" s="22">
        <f>data!L39</f>
        <v>39.555999999999997</v>
      </c>
      <c r="J30" s="22">
        <f>data!O39</f>
        <v>171.837547</v>
      </c>
      <c r="K30" s="22">
        <f>data!P39</f>
        <v>163.81614980000001</v>
      </c>
      <c r="L30" s="22">
        <f>data!Q39</f>
        <v>158.82499999999999</v>
      </c>
      <c r="M30" s="22">
        <f>data!R39</f>
        <v>156.63</v>
      </c>
      <c r="N30" s="22">
        <f>data!S39</f>
        <v>153.15600000000001</v>
      </c>
      <c r="O30" s="22">
        <f>data!T39</f>
        <v>149.44499999999999</v>
      </c>
      <c r="P30" s="22">
        <f>data!U39</f>
        <v>145.60599999999999</v>
      </c>
      <c r="Q30" s="6"/>
      <c r="R30" s="6"/>
      <c r="S30" s="6"/>
    </row>
    <row r="31" spans="1:19" ht="6" customHeight="1" x14ac:dyDescent="0.2">
      <c r="A31" s="78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6"/>
      <c r="R31" s="6"/>
      <c r="S31" s="6"/>
    </row>
    <row r="32" spans="1:19" ht="12" customHeight="1" x14ac:dyDescent="0.2">
      <c r="A32" s="78" t="s">
        <v>68</v>
      </c>
      <c r="B32" s="22">
        <f>data!E41</f>
        <v>164.14569760000001</v>
      </c>
      <c r="C32" s="22">
        <f>data!F41</f>
        <v>226.25368880000002</v>
      </c>
      <c r="D32" s="22">
        <f>data!G41</f>
        <v>245.83538753746996</v>
      </c>
      <c r="E32" s="22">
        <f>data!H41</f>
        <v>258.43701948268</v>
      </c>
      <c r="F32" s="22">
        <f>data!I41</f>
        <v>264.82690981112898</v>
      </c>
      <c r="G32" s="22">
        <f>data!J41</f>
        <v>261.62230688839298</v>
      </c>
      <c r="H32" s="22">
        <f>data!K41</f>
        <v>248.51468611712602</v>
      </c>
      <c r="I32" s="22">
        <f>data!L41</f>
        <v>237.29860219039494</v>
      </c>
      <c r="J32" s="22">
        <f>data!O41</f>
        <v>671.73610849999977</v>
      </c>
      <c r="K32" s="22">
        <f>data!P41</f>
        <v>894.67179342015038</v>
      </c>
      <c r="L32" s="22">
        <f>data!Q41</f>
        <v>1012.2625050070433</v>
      </c>
      <c r="M32" s="22">
        <f>data!R41</f>
        <v>850.73061064609601</v>
      </c>
      <c r="N32" s="22">
        <f>data!S41</f>
        <v>729.64742603005197</v>
      </c>
      <c r="O32" s="22">
        <f>data!T41</f>
        <v>643.45730215005096</v>
      </c>
      <c r="P32" s="22">
        <f>data!U41</f>
        <v>572.40934326320416</v>
      </c>
      <c r="Q32" s="6"/>
      <c r="R32" s="6"/>
      <c r="S32" s="6"/>
    </row>
    <row r="33" spans="1:19" ht="12" customHeight="1" x14ac:dyDescent="0.2">
      <c r="A33" s="20" t="s">
        <v>62</v>
      </c>
      <c r="B33" s="22">
        <f>data!E42</f>
        <v>6.5300251999999972</v>
      </c>
      <c r="C33" s="22">
        <f>data!F42</f>
        <v>-13.612302699999987</v>
      </c>
      <c r="D33" s="22">
        <f>data!G42</f>
        <v>-0.86575173992800103</v>
      </c>
      <c r="E33" s="22">
        <f>data!H42</f>
        <v>8.1354715816249978</v>
      </c>
      <c r="F33" s="22">
        <f>data!I42</f>
        <v>10.460012334634001</v>
      </c>
      <c r="G33" s="22">
        <f>data!J42</f>
        <v>10.788293487187005</v>
      </c>
      <c r="H33" s="22">
        <f>data!K42</f>
        <v>6.8657438745059949</v>
      </c>
      <c r="I33" s="22">
        <f>data!L42</f>
        <v>5.3011636635280013</v>
      </c>
      <c r="J33" s="22">
        <f>data!O42</f>
        <v>18.891217400000016</v>
      </c>
      <c r="K33" s="22">
        <f>data!P42</f>
        <v>0.18744234169702167</v>
      </c>
      <c r="L33" s="22">
        <f>data!Q42</f>
        <v>33.415213359854988</v>
      </c>
      <c r="M33" s="22">
        <f>data!R42</f>
        <v>9.5372353170607767</v>
      </c>
      <c r="N33" s="22">
        <f>data!S42</f>
        <v>-7.4271584017579926</v>
      </c>
      <c r="O33" s="22">
        <f>data!T42</f>
        <v>-21.321681186561136</v>
      </c>
      <c r="P33" s="22">
        <f>data!U42</f>
        <v>-67.495529455920291</v>
      </c>
      <c r="Q33" s="6"/>
      <c r="R33" s="6"/>
      <c r="S33" s="6"/>
    </row>
    <row r="34" spans="1:19" ht="12" customHeight="1" x14ac:dyDescent="0.2">
      <c r="A34" s="20" t="s">
        <v>63</v>
      </c>
      <c r="B34" s="22">
        <f>data!E43</f>
        <v>92.482970000000009</v>
      </c>
      <c r="C34" s="22">
        <f>data!F43</f>
        <v>137.721362</v>
      </c>
      <c r="D34" s="22">
        <f>data!G43</f>
        <v>150.48900498441799</v>
      </c>
      <c r="E34" s="22">
        <f>data!H43</f>
        <v>151.83122072234301</v>
      </c>
      <c r="F34" s="22">
        <f>data!I43</f>
        <v>155.16717729441902</v>
      </c>
      <c r="G34" s="22">
        <f>data!J43</f>
        <v>153.43636236923999</v>
      </c>
      <c r="H34" s="22">
        <f>data!K43</f>
        <v>148.878900840082</v>
      </c>
      <c r="I34" s="22">
        <f>data!L43</f>
        <v>143.447926208289</v>
      </c>
      <c r="J34" s="22">
        <f>data!O43</f>
        <v>483.16013599999997</v>
      </c>
      <c r="K34" s="22">
        <f>data!P43</f>
        <v>532.52455770676102</v>
      </c>
      <c r="L34" s="22">
        <f>data!Q43</f>
        <v>600.93036671202992</v>
      </c>
      <c r="M34" s="22">
        <f>data!R43</f>
        <v>544.24229242287697</v>
      </c>
      <c r="N34" s="22">
        <f>data!S43</f>
        <v>508.36554222910894</v>
      </c>
      <c r="O34" s="22">
        <f>data!T43</f>
        <v>462.5226014977701</v>
      </c>
      <c r="P34" s="22">
        <f>data!U43</f>
        <v>457.59465642863609</v>
      </c>
      <c r="Q34" s="6"/>
      <c r="R34" s="6"/>
      <c r="S34" s="6"/>
    </row>
    <row r="35" spans="1:19" ht="12" customHeight="1" x14ac:dyDescent="0.2">
      <c r="A35" s="20" t="s">
        <v>64</v>
      </c>
      <c r="B35" s="22">
        <f>data!E44</f>
        <v>59.061233999999999</v>
      </c>
      <c r="C35" s="22">
        <f>data!F44</f>
        <v>95.687356100000002</v>
      </c>
      <c r="D35" s="22">
        <f>data!G44</f>
        <v>86.506260250636998</v>
      </c>
      <c r="E35" s="22">
        <f>data!H44</f>
        <v>87.070424204456984</v>
      </c>
      <c r="F35" s="22">
        <f>data!I44</f>
        <v>86.55329240236199</v>
      </c>
      <c r="G35" s="22">
        <f>data!J44</f>
        <v>83.383195845946986</v>
      </c>
      <c r="H35" s="22">
        <f>data!K44</f>
        <v>79.649713005003008</v>
      </c>
      <c r="I35" s="22">
        <f>data!L44</f>
        <v>76.127871729910012</v>
      </c>
      <c r="J35" s="22">
        <f>data!O44</f>
        <v>187.67649569999998</v>
      </c>
      <c r="K35" s="22">
        <f>data!P44</f>
        <v>328.32527455509398</v>
      </c>
      <c r="L35" s="22">
        <f>data!Q44</f>
        <v>325.71407298322197</v>
      </c>
      <c r="M35" s="22">
        <f>data!R44</f>
        <v>251.94804817436</v>
      </c>
      <c r="N35" s="22">
        <f>data!S44</f>
        <v>191.32757890304703</v>
      </c>
      <c r="O35" s="22">
        <f>data!T44</f>
        <v>170.61515707012995</v>
      </c>
      <c r="P35" s="22">
        <f>data!U44</f>
        <v>158.12571344898299</v>
      </c>
      <c r="Q35" s="6"/>
      <c r="R35" s="6"/>
      <c r="S35" s="6"/>
    </row>
    <row r="36" spans="1:19" ht="12" customHeight="1" x14ac:dyDescent="0.2">
      <c r="A36" s="20" t="s">
        <v>65</v>
      </c>
      <c r="B36" s="22">
        <f>data!E45</f>
        <v>6.0714684000000005</v>
      </c>
      <c r="C36" s="22">
        <f>data!F45</f>
        <v>6.4572733999999983</v>
      </c>
      <c r="D36" s="22">
        <f>data!G45</f>
        <v>9.7058740423426002</v>
      </c>
      <c r="E36" s="22">
        <f>data!H45</f>
        <v>11.399902974255404</v>
      </c>
      <c r="F36" s="22">
        <f>data!I45</f>
        <v>12.646427779714401</v>
      </c>
      <c r="G36" s="22">
        <f>data!J45</f>
        <v>14.014455186019497</v>
      </c>
      <c r="H36" s="22">
        <f>data!K45</f>
        <v>13.1203283975345</v>
      </c>
      <c r="I36" s="22">
        <f>data!L45</f>
        <v>12.421640588668403</v>
      </c>
      <c r="J36" s="22">
        <f>data!O45</f>
        <v>-17.991740599999986</v>
      </c>
      <c r="K36" s="22">
        <f>data!P45</f>
        <v>33.634518816597989</v>
      </c>
      <c r="L36" s="22">
        <f>data!Q45</f>
        <v>52.202851951936822</v>
      </c>
      <c r="M36" s="22">
        <f>data!R45</f>
        <v>45.003034731798579</v>
      </c>
      <c r="N36" s="22">
        <f>data!S45</f>
        <v>37.381463299653888</v>
      </c>
      <c r="O36" s="22">
        <f>data!T45</f>
        <v>31.641224768712192</v>
      </c>
      <c r="P36" s="22">
        <f>data!U45</f>
        <v>24.184502841505775</v>
      </c>
      <c r="Q36" s="6"/>
      <c r="R36" s="6"/>
      <c r="S36" s="6"/>
    </row>
    <row r="37" spans="1:19" ht="6" customHeight="1" x14ac:dyDescent="0.2">
      <c r="A37" s="20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6"/>
      <c r="R37" s="6"/>
      <c r="S37" s="6"/>
    </row>
    <row r="38" spans="1:19" ht="12" customHeight="1" x14ac:dyDescent="0.2">
      <c r="A38" s="78" t="s">
        <v>0</v>
      </c>
      <c r="B38" s="22">
        <f>data!E47</f>
        <v>2876.3065304992201</v>
      </c>
      <c r="C38" s="22">
        <f>data!F47</f>
        <v>2947.02016316035</v>
      </c>
      <c r="D38" s="22">
        <f>data!G47</f>
        <v>2916.9213327666198</v>
      </c>
      <c r="E38" s="22">
        <f>data!H47</f>
        <v>2896.06202440178</v>
      </c>
      <c r="F38" s="22">
        <f>data!I47</f>
        <v>2913.7667581948699</v>
      </c>
      <c r="G38" s="22">
        <f>data!J47</f>
        <v>2901.2522525453401</v>
      </c>
      <c r="H38" s="22">
        <f>data!K47</f>
        <v>2867.7891198941202</v>
      </c>
      <c r="I38" s="22">
        <f>data!L47</f>
        <v>2849.8206729021399</v>
      </c>
      <c r="J38" s="22">
        <f>data!O47</f>
        <v>11485.873618602502</v>
      </c>
      <c r="K38" s="22">
        <f>data!P47</f>
        <v>11636.310050827971</v>
      </c>
      <c r="L38" s="22">
        <f>data!Q47</f>
        <v>11532.628803536471</v>
      </c>
      <c r="M38" s="22">
        <f>data!R47</f>
        <v>11166.06736559658</v>
      </c>
      <c r="N38" s="22">
        <f>data!S47</f>
        <v>10770.179867950721</v>
      </c>
      <c r="O38" s="22">
        <f>data!T47</f>
        <v>10346.23564052748</v>
      </c>
      <c r="P38" s="22">
        <f>data!U47</f>
        <v>9954.6757628428495</v>
      </c>
      <c r="Q38" s="6"/>
      <c r="R38" s="6"/>
      <c r="S38" s="6"/>
    </row>
    <row r="39" spans="1:19" ht="12" customHeight="1" x14ac:dyDescent="0.2">
      <c r="A39" s="20" t="s">
        <v>1899</v>
      </c>
      <c r="B39" s="170">
        <f>data!E48</f>
        <v>-3.937597717761824</v>
      </c>
      <c r="C39" s="170">
        <f>data!F48</f>
        <v>10.202579400329853</v>
      </c>
      <c r="D39" s="170">
        <f>data!G48</f>
        <v>-4.0231620239797392</v>
      </c>
      <c r="E39" s="170">
        <f>data!H48</f>
        <v>-2.8299181389260126</v>
      </c>
      <c r="F39" s="170">
        <f>data!I48</f>
        <v>2.46786844274934</v>
      </c>
      <c r="G39" s="170">
        <f>data!J48</f>
        <v>-1.7069468315689711</v>
      </c>
      <c r="H39" s="170">
        <f>data!K48</f>
        <v>-4.5344039719263938</v>
      </c>
      <c r="I39" s="170">
        <f>data!L48</f>
        <v>-2.482787350839927</v>
      </c>
      <c r="J39" s="170">
        <f>data!O48</f>
        <v>-19.870521162349132</v>
      </c>
      <c r="K39" s="170">
        <f>data!P48</f>
        <v>1.3097517630859423</v>
      </c>
      <c r="L39" s="170">
        <f>data!Q48</f>
        <v>-0.89101482204080318</v>
      </c>
      <c r="M39" s="170">
        <f>data!R48</f>
        <v>-3.1784725250801893</v>
      </c>
      <c r="N39" s="170">
        <f>data!S48</f>
        <v>-3.5454514529046799</v>
      </c>
      <c r="O39" s="170">
        <f>data!T48</f>
        <v>-3.9362780624006999</v>
      </c>
      <c r="P39" s="170">
        <f>data!U48</f>
        <v>-3.7845636933962923</v>
      </c>
      <c r="Q39" s="6"/>
      <c r="R39" s="6"/>
      <c r="S39" s="6"/>
    </row>
    <row r="40" spans="1:19" ht="12" customHeight="1" x14ac:dyDescent="0.2">
      <c r="A40" s="20" t="s">
        <v>62</v>
      </c>
      <c r="B40" s="22">
        <f>data!E49</f>
        <v>283.28283874780698</v>
      </c>
      <c r="C40" s="22">
        <f>data!F49</f>
        <v>316.40455238633302</v>
      </c>
      <c r="D40" s="22">
        <f>data!G49</f>
        <v>299.208451164802</v>
      </c>
      <c r="E40" s="22">
        <f>data!H49</f>
        <v>286.49080366651299</v>
      </c>
      <c r="F40" s="22">
        <f>data!I49</f>
        <v>279.52979945543802</v>
      </c>
      <c r="G40" s="22">
        <f>data!J49</f>
        <v>277.76240347302399</v>
      </c>
      <c r="H40" s="22">
        <f>data!K49</f>
        <v>275.52432863981801</v>
      </c>
      <c r="I40" s="22">
        <f>data!L49</f>
        <v>275.90116544434801</v>
      </c>
      <c r="J40" s="22">
        <f>data!O49</f>
        <v>1239.2216869053641</v>
      </c>
      <c r="K40" s="22">
        <f>data!P49</f>
        <v>1185.386645965455</v>
      </c>
      <c r="L40" s="22">
        <f>data!Q49</f>
        <v>1108.7176970126282</v>
      </c>
      <c r="M40" s="22">
        <f>data!R49</f>
        <v>1091.2011772919791</v>
      </c>
      <c r="N40" s="22">
        <f>data!S49</f>
        <v>1068.4542133884652</v>
      </c>
      <c r="O40" s="22">
        <f>data!T49</f>
        <v>1042.089737459876</v>
      </c>
      <c r="P40" s="22">
        <f>data!U49</f>
        <v>976.31130808722901</v>
      </c>
      <c r="Q40" s="6"/>
      <c r="R40" s="6"/>
      <c r="S40" s="6"/>
    </row>
    <row r="41" spans="1:19" ht="12" customHeight="1" x14ac:dyDescent="0.2">
      <c r="A41" s="49" t="s">
        <v>1899</v>
      </c>
      <c r="B41" s="170">
        <f>data!E50</f>
        <v>-15.612146325087803</v>
      </c>
      <c r="C41" s="170">
        <f>data!F50</f>
        <v>55.628750486761056</v>
      </c>
      <c r="D41" s="170">
        <f>data!G50</f>
        <v>-20.030472422643754</v>
      </c>
      <c r="E41" s="170">
        <f>data!H50</f>
        <v>-15.948141901355662</v>
      </c>
      <c r="F41" s="170">
        <f>data!I50</f>
        <v>-9.3704739349207156</v>
      </c>
      <c r="G41" s="170">
        <f>data!J50</f>
        <v>-2.5052131617384448</v>
      </c>
      <c r="H41" s="170">
        <f>data!K50</f>
        <v>-3.1842608403525423</v>
      </c>
      <c r="I41" s="170">
        <f>data!L50</f>
        <v>0.54820656393538303</v>
      </c>
      <c r="J41" s="170">
        <f>data!O50</f>
        <v>-26.299703722173163</v>
      </c>
      <c r="K41" s="170">
        <f>data!P50</f>
        <v>-4.344262330846405</v>
      </c>
      <c r="L41" s="170">
        <f>data!Q50</f>
        <v>-6.4678431475312266</v>
      </c>
      <c r="M41" s="170">
        <f>data!R50</f>
        <v>-1.5798899726996551</v>
      </c>
      <c r="N41" s="170">
        <f>data!S50</f>
        <v>-2.0845802201171382</v>
      </c>
      <c r="O41" s="170">
        <f>data!T50</f>
        <v>-2.4675344622375195</v>
      </c>
      <c r="P41" s="170">
        <f>data!U50</f>
        <v>-6.312165546604831</v>
      </c>
      <c r="Q41" s="6"/>
      <c r="R41" s="6"/>
      <c r="S41" s="6"/>
    </row>
    <row r="42" spans="1:19" ht="12" customHeight="1" x14ac:dyDescent="0.2">
      <c r="A42" s="20" t="s">
        <v>63</v>
      </c>
      <c r="B42" s="22">
        <f>data!E51</f>
        <v>535.16495425332903</v>
      </c>
      <c r="C42" s="22">
        <f>data!F51</f>
        <v>574.15488131646305</v>
      </c>
      <c r="D42" s="22">
        <f>data!G51</f>
        <v>547.80767829697595</v>
      </c>
      <c r="E42" s="22">
        <f>data!H51</f>
        <v>542.97414590793301</v>
      </c>
      <c r="F42" s="22">
        <f>data!I51</f>
        <v>548.014326963538</v>
      </c>
      <c r="G42" s="22">
        <f>data!J51</f>
        <v>543.90469112500898</v>
      </c>
      <c r="H42" s="22">
        <f>data!K51</f>
        <v>538.17959863731096</v>
      </c>
      <c r="I42" s="22">
        <f>data!L51</f>
        <v>535.60133520520606</v>
      </c>
      <c r="J42" s="22">
        <f>data!O51</f>
        <v>2160.8600594862232</v>
      </c>
      <c r="K42" s="22">
        <f>data!P51</f>
        <v>2200.1016597747011</v>
      </c>
      <c r="L42" s="22">
        <f>data!Q51</f>
        <v>2165.6999519310639</v>
      </c>
      <c r="M42" s="22">
        <f>data!R51</f>
        <v>2095.8570964231958</v>
      </c>
      <c r="N42" s="22">
        <f>data!S51</f>
        <v>2003.6002005092701</v>
      </c>
      <c r="O42" s="22">
        <f>data!T51</f>
        <v>1916.2507605995249</v>
      </c>
      <c r="P42" s="22">
        <f>data!U51</f>
        <v>1876.738436920172</v>
      </c>
      <c r="Q42" s="6"/>
      <c r="R42" s="6"/>
      <c r="S42" s="6"/>
    </row>
    <row r="43" spans="1:19" ht="12" customHeight="1" x14ac:dyDescent="0.2">
      <c r="A43" s="49" t="s">
        <v>1899</v>
      </c>
      <c r="B43" s="170">
        <f>data!E52</f>
        <v>-28.573963975113298</v>
      </c>
      <c r="C43" s="170">
        <f>data!F52</f>
        <v>32.484656360205854</v>
      </c>
      <c r="D43" s="170">
        <f>data!G52</f>
        <v>-17.130214427858569</v>
      </c>
      <c r="E43" s="170">
        <f>data!H52</f>
        <v>-3.4829270821954665</v>
      </c>
      <c r="F43" s="170">
        <f>data!I52</f>
        <v>3.7650373897612046</v>
      </c>
      <c r="G43" s="170">
        <f>data!J52</f>
        <v>-2.9660818859144737</v>
      </c>
      <c r="H43" s="170">
        <f>data!K52</f>
        <v>-4.1443528604672863</v>
      </c>
      <c r="I43" s="170">
        <f>data!L52</f>
        <v>-1.9025581535241527</v>
      </c>
      <c r="J43" s="170">
        <f>data!O52</f>
        <v>-21.235886001094805</v>
      </c>
      <c r="K43" s="170">
        <f>data!P52</f>
        <v>1.8160176600148903</v>
      </c>
      <c r="L43" s="170">
        <f>data!Q52</f>
        <v>-1.563641738589483</v>
      </c>
      <c r="M43" s="170">
        <f>data!R52</f>
        <v>-3.2249553058165903</v>
      </c>
      <c r="N43" s="170">
        <f>data!S52</f>
        <v>-4.4018695774331151</v>
      </c>
      <c r="O43" s="170">
        <f>data!T52</f>
        <v>-4.3596242347920917</v>
      </c>
      <c r="P43" s="170">
        <f>data!U52</f>
        <v>-2.0619599737035976</v>
      </c>
      <c r="Q43" s="6"/>
      <c r="R43" s="6"/>
      <c r="S43" s="6"/>
    </row>
    <row r="44" spans="1:19" ht="12" customHeight="1" x14ac:dyDescent="0.2">
      <c r="A44" s="20" t="s">
        <v>64</v>
      </c>
      <c r="B44" s="22">
        <f>data!E53</f>
        <v>1526.52790740263</v>
      </c>
      <c r="C44" s="22">
        <f>data!F53</f>
        <v>1561.56286033692</v>
      </c>
      <c r="D44" s="22">
        <f>data!G53</f>
        <v>1567.35726058859</v>
      </c>
      <c r="E44" s="22">
        <f>data!H53</f>
        <v>1572.1279480590399</v>
      </c>
      <c r="F44" s="22">
        <f>data!I53</f>
        <v>1587.8163626651799</v>
      </c>
      <c r="G44" s="22">
        <f>data!J53</f>
        <v>1586.7745642086099</v>
      </c>
      <c r="H44" s="22">
        <f>data!K53</f>
        <v>1570.1458191509901</v>
      </c>
      <c r="I44" s="22">
        <f>data!L53</f>
        <v>1560.3847129481601</v>
      </c>
      <c r="J44" s="22">
        <f>data!O53</f>
        <v>6154.8784258872001</v>
      </c>
      <c r="K44" s="22">
        <f>data!P53</f>
        <v>6227.5759763871802</v>
      </c>
      <c r="L44" s="22">
        <f>data!Q53</f>
        <v>6305.1214589729398</v>
      </c>
      <c r="M44" s="22">
        <f>data!R53</f>
        <v>6121.8136857471709</v>
      </c>
      <c r="N44" s="22">
        <f>data!S53</f>
        <v>5937.98367867665</v>
      </c>
      <c r="O44" s="22">
        <f>data!T53</f>
        <v>5727.1417432301205</v>
      </c>
      <c r="P44" s="22">
        <f>data!U53</f>
        <v>5538.9833913170805</v>
      </c>
      <c r="Q44" s="6"/>
      <c r="R44" s="6"/>
      <c r="S44" s="6"/>
    </row>
    <row r="45" spans="1:19" ht="12" customHeight="1" x14ac:dyDescent="0.2">
      <c r="A45" s="49" t="s">
        <v>1899</v>
      </c>
      <c r="B45" s="170">
        <f>data!E54</f>
        <v>-6.4692089478895083</v>
      </c>
      <c r="C45" s="170">
        <f>data!F54</f>
        <v>9.5012034176318281</v>
      </c>
      <c r="D45" s="170">
        <f>data!G54</f>
        <v>1.4925384486760223</v>
      </c>
      <c r="E45" s="170">
        <f>data!H54</f>
        <v>1.2230812190747389</v>
      </c>
      <c r="F45" s="170">
        <f>data!I54</f>
        <v>4.0517860111735304</v>
      </c>
      <c r="G45" s="170">
        <f>data!J54</f>
        <v>-0.26218991361283323</v>
      </c>
      <c r="H45" s="170">
        <f>data!K54</f>
        <v>-4.1264016259023863</v>
      </c>
      <c r="I45" s="170">
        <f>data!L54</f>
        <v>-2.4635827105346646</v>
      </c>
      <c r="J45" s="170">
        <f>data!O54</f>
        <v>-16.851193264990417</v>
      </c>
      <c r="K45" s="170">
        <f>data!P54</f>
        <v>1.181137066724447</v>
      </c>
      <c r="L45" s="170">
        <f>data!Q54</f>
        <v>1.2451952875369932</v>
      </c>
      <c r="M45" s="170">
        <f>data!R54</f>
        <v>-2.9072837758723935</v>
      </c>
      <c r="N45" s="170">
        <f>data!S54</f>
        <v>-3.0028683737715611</v>
      </c>
      <c r="O45" s="170">
        <f>data!T54</f>
        <v>-3.5507328220463874</v>
      </c>
      <c r="P45" s="170">
        <f>data!U54</f>
        <v>-3.2853796945999547</v>
      </c>
      <c r="Q45" s="6"/>
      <c r="R45" s="6"/>
      <c r="S45" s="6"/>
    </row>
    <row r="46" spans="1:19" ht="12" customHeight="1" x14ac:dyDescent="0.2">
      <c r="A46" s="20" t="s">
        <v>65</v>
      </c>
      <c r="B46" s="22">
        <f>data!E55</f>
        <v>531.33083009545601</v>
      </c>
      <c r="C46" s="22">
        <f>data!F55</f>
        <v>494.89786912063403</v>
      </c>
      <c r="D46" s="22">
        <f>data!G55</f>
        <v>502.54794271625502</v>
      </c>
      <c r="E46" s="22">
        <f>data!H55</f>
        <v>494.46912676829902</v>
      </c>
      <c r="F46" s="22">
        <f>data!I55</f>
        <v>498.40626911071701</v>
      </c>
      <c r="G46" s="22">
        <f>data!J55</f>
        <v>492.81059373869198</v>
      </c>
      <c r="H46" s="22">
        <f>data!K55</f>
        <v>483.93937346599802</v>
      </c>
      <c r="I46" s="22">
        <f>data!L55</f>
        <v>477.93345930442899</v>
      </c>
      <c r="J46" s="22">
        <f>data!O55</f>
        <v>1930.9134463237149</v>
      </c>
      <c r="K46" s="22">
        <f>data!P55</f>
        <v>2023.245768700644</v>
      </c>
      <c r="L46" s="22">
        <f>data!Q55</f>
        <v>1953.0896956198358</v>
      </c>
      <c r="M46" s="22">
        <f>data!R55</f>
        <v>1857.195406134226</v>
      </c>
      <c r="N46" s="22">
        <f>data!S55</f>
        <v>1760.1417753763262</v>
      </c>
      <c r="O46" s="22">
        <f>data!T55</f>
        <v>1660.753399237944</v>
      </c>
      <c r="P46" s="22">
        <f>data!U55</f>
        <v>1562.6426265183618</v>
      </c>
      <c r="Q46" s="6"/>
      <c r="R46" s="6"/>
      <c r="S46" s="6"/>
    </row>
    <row r="47" spans="1:19" ht="12" customHeight="1" x14ac:dyDescent="0.2">
      <c r="A47" s="49" t="s">
        <v>1899</v>
      </c>
      <c r="B47" s="170">
        <f>data!E56</f>
        <v>56.068010392392388</v>
      </c>
      <c r="C47" s="170">
        <f>data!F56</f>
        <v>-24.733404814261199</v>
      </c>
      <c r="D47" s="170">
        <f>data!G56</f>
        <v>6.32800423952055</v>
      </c>
      <c r="E47" s="170">
        <f>data!H56</f>
        <v>-6.2768827462685346</v>
      </c>
      <c r="F47" s="170">
        <f>data!I56</f>
        <v>3.223186780379578</v>
      </c>
      <c r="G47" s="170">
        <f>data!J56</f>
        <v>-4.4157900419231817</v>
      </c>
      <c r="H47" s="170">
        <f>data!K56</f>
        <v>-7.0084062164354766</v>
      </c>
      <c r="I47" s="170">
        <f>data!L56</f>
        <v>-4.8725376232866831</v>
      </c>
      <c r="J47" s="170">
        <f>data!O56</f>
        <v>-22.979304956962221</v>
      </c>
      <c r="K47" s="170">
        <f>data!P56</f>
        <v>4.7817949868608434</v>
      </c>
      <c r="L47" s="170">
        <f>data!Q56</f>
        <v>-3.4675012875901579</v>
      </c>
      <c r="M47" s="170">
        <f>data!R56</f>
        <v>-4.9098763718159137</v>
      </c>
      <c r="N47" s="170">
        <f>data!S56</f>
        <v>-5.2258168654378707</v>
      </c>
      <c r="O47" s="170">
        <f>data!T56</f>
        <v>-5.6466119677849536</v>
      </c>
      <c r="P47" s="170">
        <f>data!U56</f>
        <v>-5.9076063167837862</v>
      </c>
      <c r="Q47" s="6"/>
      <c r="R47" s="6"/>
      <c r="S47" s="6"/>
    </row>
    <row r="48" spans="1:19" ht="6" customHeight="1" x14ac:dyDescent="0.2">
      <c r="A48" s="49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6"/>
      <c r="R48" s="6"/>
      <c r="S48" s="6"/>
    </row>
    <row r="49" spans="1:19" ht="12" customHeight="1" x14ac:dyDescent="0.2">
      <c r="A49" s="78" t="s">
        <v>699</v>
      </c>
      <c r="B49" s="22">
        <f>data!E58</f>
        <v>2860.8665568607098</v>
      </c>
      <c r="C49" s="22">
        <f>data!F58</f>
        <v>2906.7750354607101</v>
      </c>
      <c r="D49" s="22">
        <f>data!G58</f>
        <v>2995.0517892460898</v>
      </c>
      <c r="E49" s="22">
        <f>data!H58</f>
        <v>2882.0611975908701</v>
      </c>
      <c r="F49" s="22">
        <f>data!I58</f>
        <v>2900.57879065315</v>
      </c>
      <c r="G49" s="22">
        <f>data!J58</f>
        <v>2862.8077868996702</v>
      </c>
      <c r="H49" s="22">
        <f>data!K58</f>
        <v>2943.7527554369099</v>
      </c>
      <c r="I49" s="22">
        <f>data!L58</f>
        <v>2835.83500878631</v>
      </c>
      <c r="J49" s="22">
        <f>data!O58</f>
        <v>11489.600062999998</v>
      </c>
      <c r="K49" s="22">
        <f>data!P58</f>
        <v>11644.75457915838</v>
      </c>
      <c r="L49" s="22">
        <f>data!Q58</f>
        <v>11542.97434177604</v>
      </c>
      <c r="M49" s="22">
        <f>data!R58</f>
        <v>11176.490700147981</v>
      </c>
      <c r="N49" s="22">
        <f>data!S58</f>
        <v>10779.89694700874</v>
      </c>
      <c r="O49" s="22">
        <f>data!T58</f>
        <v>10356.006335315649</v>
      </c>
      <c r="P49" s="22">
        <f>data!U58</f>
        <v>9963.8164294143698</v>
      </c>
      <c r="Q49" s="6"/>
      <c r="R49" s="6"/>
      <c r="S49" s="6"/>
    </row>
    <row r="50" spans="1:19" ht="12" customHeight="1" x14ac:dyDescent="0.2">
      <c r="A50" s="20" t="s">
        <v>1899</v>
      </c>
      <c r="B50" s="170">
        <f>data!E59</f>
        <v>-17.403227803450307</v>
      </c>
      <c r="C50" s="170">
        <f>data!F59</f>
        <v>27.323757170372037</v>
      </c>
      <c r="D50" s="170">
        <f>data!G59</f>
        <v>5.0584542391300493</v>
      </c>
      <c r="E50" s="170">
        <f>data!H59</f>
        <v>-0.34791660328564206</v>
      </c>
      <c r="F50" s="170">
        <f>data!I59</f>
        <v>1.3881190542496777</v>
      </c>
      <c r="G50" s="170">
        <f>data!J59</f>
        <v>-1.5125783049829764</v>
      </c>
      <c r="H50" s="170">
        <f>data!K59</f>
        <v>-1.7127928803559309</v>
      </c>
      <c r="I50" s="170">
        <f>data!L59</f>
        <v>-1.6039280790845363</v>
      </c>
      <c r="J50" s="170">
        <f>data!O59</f>
        <v>-19.871182478047743</v>
      </c>
      <c r="K50" s="170">
        <f>data!P59</f>
        <v>1.3503909214214183</v>
      </c>
      <c r="L50" s="170">
        <f>data!Q59</f>
        <v>-0.87404364506319387</v>
      </c>
      <c r="M50" s="170">
        <f>data!R59</f>
        <v>-3.1749498073619709</v>
      </c>
      <c r="N50" s="170">
        <f>data!S59</f>
        <v>-3.5484640374101484</v>
      </c>
      <c r="O50" s="170">
        <f>data!T59</f>
        <v>-3.9322325044184536</v>
      </c>
      <c r="P50" s="170">
        <f>data!U59</f>
        <v>-3.7870767282542905</v>
      </c>
      <c r="Q50" s="6"/>
      <c r="R50" s="6"/>
      <c r="S50" s="6"/>
    </row>
    <row r="51" spans="1:19" ht="12" customHeight="1" x14ac:dyDescent="0.2">
      <c r="A51" s="20" t="s">
        <v>62</v>
      </c>
      <c r="B51" s="22">
        <f>data!E60</f>
        <v>274.88606249999998</v>
      </c>
      <c r="C51" s="22">
        <f>data!F60</f>
        <v>305.75046250000003</v>
      </c>
      <c r="D51" s="22">
        <f>data!G60</f>
        <v>310.66773109835401</v>
      </c>
      <c r="E51" s="22">
        <f>data!H60</f>
        <v>297.03320994130002</v>
      </c>
      <c r="F51" s="22">
        <f>data!I60</f>
        <v>271.24426690783702</v>
      </c>
      <c r="G51" s="22">
        <f>data!J60</f>
        <v>268.40948616723199</v>
      </c>
      <c r="H51" s="22">
        <f>data!K60</f>
        <v>286.07653863955602</v>
      </c>
      <c r="I51" s="22">
        <f>data!L60</f>
        <v>286.05388986194299</v>
      </c>
      <c r="J51" s="22">
        <f>data!O60</f>
        <v>1240.0875000000001</v>
      </c>
      <c r="K51" s="22">
        <f>data!P60</f>
        <v>1188.3374660396539</v>
      </c>
      <c r="L51" s="22">
        <f>data!Q60</f>
        <v>1111.784181576568</v>
      </c>
      <c r="M51" s="22">
        <f>data!R60</f>
        <v>1094.393992377255</v>
      </c>
      <c r="N51" s="22">
        <f>data!S60</f>
        <v>1071.3148780130141</v>
      </c>
      <c r="O51" s="22">
        <f>data!T60</f>
        <v>1045.161595475357</v>
      </c>
      <c r="P51" s="22">
        <f>data!U60</f>
        <v>978.98405776293794</v>
      </c>
      <c r="Q51" s="6"/>
      <c r="R51" s="6"/>
      <c r="S51" s="6"/>
    </row>
    <row r="52" spans="1:19" ht="12" customHeight="1" x14ac:dyDescent="0.2">
      <c r="A52" s="49" t="s">
        <v>1899</v>
      </c>
      <c r="B52" s="170">
        <f>data!E61</f>
        <v>-27.29591836734695</v>
      </c>
      <c r="C52" s="170">
        <f>data!F61</f>
        <v>18.031914893617028</v>
      </c>
      <c r="D52" s="170">
        <f>data!G61</f>
        <v>4.7717162858038922</v>
      </c>
      <c r="E52" s="170">
        <f>data!H61</f>
        <v>-3.0695106630217794</v>
      </c>
      <c r="F52" s="170">
        <f>data!I61</f>
        <v>-1.3248382107997798</v>
      </c>
      <c r="G52" s="170">
        <f>data!J61</f>
        <v>-12.212892836676586</v>
      </c>
      <c r="H52" s="170">
        <f>data!K61</f>
        <v>-7.9155927691159818</v>
      </c>
      <c r="I52" s="170">
        <f>data!L61</f>
        <v>-3.6963274515757907</v>
      </c>
      <c r="J52" s="170">
        <f>data!O61</f>
        <v>-26.422498364944225</v>
      </c>
      <c r="K52" s="170">
        <f>data!P61</f>
        <v>-4.1730953630567331</v>
      </c>
      <c r="L52" s="170">
        <f>data!Q61</f>
        <v>-6.4420492200934598</v>
      </c>
      <c r="M52" s="170">
        <f>data!R61</f>
        <v>-1.564169511267266</v>
      </c>
      <c r="N52" s="170">
        <f>data!S61</f>
        <v>-2.1088487806944389</v>
      </c>
      <c r="O52" s="170">
        <f>data!T61</f>
        <v>-2.4412320853943514</v>
      </c>
      <c r="P52" s="170">
        <f>data!U61</f>
        <v>-6.3317995991156177</v>
      </c>
      <c r="Q52" s="6"/>
      <c r="R52" s="6"/>
      <c r="S52" s="6"/>
    </row>
    <row r="53" spans="1:19" ht="12" customHeight="1" x14ac:dyDescent="0.2">
      <c r="A53" s="20" t="s">
        <v>63</v>
      </c>
      <c r="B53" s="22">
        <f>data!E62</f>
        <v>524.62893757500103</v>
      </c>
      <c r="C53" s="22">
        <f>data!F62</f>
        <v>556.68602617500005</v>
      </c>
      <c r="D53" s="22">
        <f>data!G62</f>
        <v>583.70870027923797</v>
      </c>
      <c r="E53" s="22">
        <f>data!H62</f>
        <v>542.09077686746298</v>
      </c>
      <c r="F53" s="22">
        <f>data!I62</f>
        <v>537.22533930102099</v>
      </c>
      <c r="G53" s="22">
        <f>data!J62</f>
        <v>527.35620818214898</v>
      </c>
      <c r="H53" s="22">
        <f>data!K62</f>
        <v>573.449636584112</v>
      </c>
      <c r="I53" s="22">
        <f>data!L62</f>
        <v>534.72996105024697</v>
      </c>
      <c r="J53" s="22">
        <f>data!O62</f>
        <v>2166.9123629999999</v>
      </c>
      <c r="K53" s="22">
        <f>data!P62</f>
        <v>2207.114440896702</v>
      </c>
      <c r="L53" s="22">
        <f>data!Q62</f>
        <v>2172.7611451175289</v>
      </c>
      <c r="M53" s="22">
        <f>data!R62</f>
        <v>2102.725112606845</v>
      </c>
      <c r="N53" s="22">
        <f>data!S62</f>
        <v>2010.033211876648</v>
      </c>
      <c r="O53" s="22">
        <f>data!T62</f>
        <v>1922.492989905352</v>
      </c>
      <c r="P53" s="22">
        <f>data!U62</f>
        <v>1882.7492167415162</v>
      </c>
      <c r="Q53" s="6"/>
      <c r="R53" s="6"/>
      <c r="S53" s="6"/>
    </row>
    <row r="54" spans="1:19" ht="12" customHeight="1" x14ac:dyDescent="0.2">
      <c r="A54" s="49" t="s">
        <v>1899</v>
      </c>
      <c r="B54" s="170">
        <f>data!E63</f>
        <v>-21.325688073394335</v>
      </c>
      <c r="C54" s="170">
        <f>data!F63</f>
        <v>49.662828947368446</v>
      </c>
      <c r="D54" s="170">
        <f>data!G63</f>
        <v>6.7249247496254965</v>
      </c>
      <c r="E54" s="170">
        <f>data!H63</f>
        <v>-6.7270693812522842</v>
      </c>
      <c r="F54" s="170">
        <f>data!I63</f>
        <v>2.401011614846194</v>
      </c>
      <c r="G54" s="170">
        <f>data!J63</f>
        <v>-5.2686463488901989</v>
      </c>
      <c r="H54" s="170">
        <f>data!K63</f>
        <v>-1.7575656642119919</v>
      </c>
      <c r="I54" s="170">
        <f>data!L63</f>
        <v>-1.3578566784979023</v>
      </c>
      <c r="J54" s="170">
        <f>data!O63</f>
        <v>-21.18380062305285</v>
      </c>
      <c r="K54" s="170">
        <f>data!P63</f>
        <v>1.8552701338158339</v>
      </c>
      <c r="L54" s="170">
        <f>data!Q63</f>
        <v>-1.5564800421139946</v>
      </c>
      <c r="M54" s="170">
        <f>data!R63</f>
        <v>-3.223365470616224</v>
      </c>
      <c r="N54" s="170">
        <f>data!S63</f>
        <v>-4.4081796605017214</v>
      </c>
      <c r="O54" s="170">
        <f>data!T63</f>
        <v>-4.3551629621863208</v>
      </c>
      <c r="P54" s="170">
        <f>data!U63</f>
        <v>-2.0673039315369679</v>
      </c>
      <c r="Q54" s="6"/>
      <c r="R54" s="6"/>
      <c r="S54" s="6"/>
    </row>
    <row r="55" spans="1:19" ht="12" customHeight="1" x14ac:dyDescent="0.2">
      <c r="A55" s="20" t="s">
        <v>64</v>
      </c>
      <c r="B55" s="22">
        <f>data!E64</f>
        <v>1552.08895678571</v>
      </c>
      <c r="C55" s="22">
        <f>data!F64</f>
        <v>1538.3828467857099</v>
      </c>
      <c r="D55" s="22">
        <f>data!G64</f>
        <v>1580.5145836633201</v>
      </c>
      <c r="E55" s="22">
        <f>data!H64</f>
        <v>1556.78943637508</v>
      </c>
      <c r="F55" s="22">
        <f>data!I64</f>
        <v>1614.40366071622</v>
      </c>
      <c r="G55" s="22">
        <f>data!J64</f>
        <v>1563.22030530857</v>
      </c>
      <c r="H55" s="22">
        <f>data!K64</f>
        <v>1583.3265510341901</v>
      </c>
      <c r="I55" s="22">
        <f>data!L64</f>
        <v>1545.1607744763801</v>
      </c>
      <c r="J55" s="22">
        <f>data!O64</f>
        <v>6161.2913000000008</v>
      </c>
      <c r="K55" s="22">
        <f>data!P64</f>
        <v>6227.7758236098198</v>
      </c>
      <c r="L55" s="22">
        <f>data!Q64</f>
        <v>6306.1112915353606</v>
      </c>
      <c r="M55" s="22">
        <f>data!R64</f>
        <v>6122.9659946295506</v>
      </c>
      <c r="N55" s="22">
        <f>data!S64</f>
        <v>5939.1246332237006</v>
      </c>
      <c r="O55" s="22">
        <f>data!T64</f>
        <v>5728.2452776348291</v>
      </c>
      <c r="P55" s="22">
        <f>data!U64</f>
        <v>5540.1106319925093</v>
      </c>
      <c r="Q55" s="6"/>
      <c r="R55" s="6"/>
      <c r="S55" s="6"/>
    </row>
    <row r="56" spans="1:19" ht="12" customHeight="1" x14ac:dyDescent="0.2">
      <c r="A56" s="49" t="s">
        <v>1899</v>
      </c>
      <c r="B56" s="170">
        <f>data!E65</f>
        <v>-15.344031693459216</v>
      </c>
      <c r="C56" s="170">
        <f>data!F65</f>
        <v>23.87102283432122</v>
      </c>
      <c r="D56" s="170">
        <f>data!G65</f>
        <v>2.0450849596307452</v>
      </c>
      <c r="E56" s="170">
        <f>data!H65</f>
        <v>1.2795567229595566</v>
      </c>
      <c r="F56" s="170">
        <f>data!I65</f>
        <v>4.0148925522645458</v>
      </c>
      <c r="G56" s="170">
        <f>data!J65</f>
        <v>1.6145173858870914</v>
      </c>
      <c r="H56" s="170">
        <f>data!K65</f>
        <v>0.17791467411533751</v>
      </c>
      <c r="I56" s="170">
        <f>data!L65</f>
        <v>-0.74696433743645729</v>
      </c>
      <c r="J56" s="170">
        <f>data!O65</f>
        <v>-16.761241294523742</v>
      </c>
      <c r="K56" s="170">
        <f>data!P65</f>
        <v>1.0790680130611463</v>
      </c>
      <c r="L56" s="170">
        <f>data!Q65</f>
        <v>1.2578402008075917</v>
      </c>
      <c r="M56" s="170">
        <f>data!R65</f>
        <v>-2.9042509470399658</v>
      </c>
      <c r="N56" s="170">
        <f>data!S65</f>
        <v>-3.0024886887677793</v>
      </c>
      <c r="O56" s="170">
        <f>data!T65</f>
        <v>-3.5506807587300626</v>
      </c>
      <c r="P56" s="170">
        <f>data!U65</f>
        <v>-3.2843329243750552</v>
      </c>
      <c r="Q56" s="6"/>
      <c r="R56" s="6"/>
      <c r="S56" s="6"/>
    </row>
    <row r="57" spans="1:19" ht="12" customHeight="1" x14ac:dyDescent="0.2">
      <c r="A57" s="20" t="s">
        <v>65</v>
      </c>
      <c r="B57" s="22">
        <f>data!E66</f>
        <v>509.262599999999</v>
      </c>
      <c r="C57" s="22">
        <f>data!F66</f>
        <v>505.95569999999998</v>
      </c>
      <c r="D57" s="22">
        <f>data!G66</f>
        <v>520.16077420518297</v>
      </c>
      <c r="E57" s="22">
        <f>data!H66</f>
        <v>486.14777440703</v>
      </c>
      <c r="F57" s="22">
        <f>data!I66</f>
        <v>477.705523728076</v>
      </c>
      <c r="G57" s="22">
        <f>data!J66</f>
        <v>503.82178724171803</v>
      </c>
      <c r="H57" s="22">
        <f>data!K66</f>
        <v>500.90002917905201</v>
      </c>
      <c r="I57" s="22">
        <f>data!L66</f>
        <v>469.89038339773901</v>
      </c>
      <c r="J57" s="22">
        <f>data!O66</f>
        <v>1921.3089000000009</v>
      </c>
      <c r="K57" s="22">
        <f>data!P66</f>
        <v>2021.526848612212</v>
      </c>
      <c r="L57" s="22">
        <f>data!Q66</f>
        <v>1952.3177235465851</v>
      </c>
      <c r="M57" s="22">
        <f>data!R66</f>
        <v>1856.405600534327</v>
      </c>
      <c r="N57" s="22">
        <f>data!S66</f>
        <v>1759.424223895383</v>
      </c>
      <c r="O57" s="22">
        <f>data!T66</f>
        <v>1660.1064723001039</v>
      </c>
      <c r="P57" s="22">
        <f>data!U66</f>
        <v>1561.972522917416</v>
      </c>
      <c r="Q57" s="6"/>
      <c r="R57" s="6"/>
      <c r="S57" s="6"/>
    </row>
    <row r="58" spans="1:19" ht="12" customHeight="1" x14ac:dyDescent="0.2">
      <c r="A58" s="49" t="s">
        <v>1899</v>
      </c>
      <c r="B58" s="170">
        <f>data!E67</f>
        <v>-12.994350282486041</v>
      </c>
      <c r="C58" s="170">
        <f>data!F67</f>
        <v>23.387096774193534</v>
      </c>
      <c r="D58" s="170">
        <f>data!G67</f>
        <v>13.434317014856822</v>
      </c>
      <c r="E58" s="170">
        <f>data!H67</f>
        <v>4.0165961751990666</v>
      </c>
      <c r="F58" s="170">
        <f>data!I67</f>
        <v>-6.1966215999217411</v>
      </c>
      <c r="G58" s="170">
        <f>data!J67</f>
        <v>-0.42175881372261476</v>
      </c>
      <c r="H58" s="170">
        <f>data!K67</f>
        <v>-3.7028445783059674</v>
      </c>
      <c r="I58" s="170">
        <f>data!L67</f>
        <v>-3.3441253596441216</v>
      </c>
      <c r="J58" s="170">
        <f>data!O67</f>
        <v>-23.215859030836839</v>
      </c>
      <c r="K58" s="170">
        <f>data!P67</f>
        <v>5.2161288906854564</v>
      </c>
      <c r="L58" s="170">
        <f>data!Q67</f>
        <v>-3.4236065236105784</v>
      </c>
      <c r="M58" s="170">
        <f>data!R67</f>
        <v>-4.9127312555470652</v>
      </c>
      <c r="N58" s="170">
        <f>data!S67</f>
        <v>-5.2241480316063456</v>
      </c>
      <c r="O58" s="170">
        <f>data!T67</f>
        <v>-5.6449007718780031</v>
      </c>
      <c r="P58" s="170">
        <f>data!U67</f>
        <v>-5.9113045470343684</v>
      </c>
      <c r="Q58" s="6"/>
      <c r="R58" s="6"/>
      <c r="S58" s="6"/>
    </row>
    <row r="59" spans="1:19" ht="6" customHeight="1" x14ac:dyDescent="0.2">
      <c r="A59" s="7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6"/>
      <c r="R59" s="6"/>
      <c r="S59" s="6"/>
    </row>
    <row r="60" spans="1:19" ht="12" customHeight="1" x14ac:dyDescent="0.2">
      <c r="A60" s="78" t="s">
        <v>1</v>
      </c>
      <c r="B60" s="22">
        <f>data!E69</f>
        <v>3191</v>
      </c>
      <c r="C60" s="22">
        <f>data!F69</f>
        <v>3089.3</v>
      </c>
      <c r="D60" s="22">
        <f>data!G69</f>
        <v>3085.3</v>
      </c>
      <c r="E60" s="22">
        <f>data!H69</f>
        <v>3074.3</v>
      </c>
      <c r="F60" s="22">
        <f>data!I69</f>
        <v>3087</v>
      </c>
      <c r="G60" s="22">
        <f>data!J69</f>
        <v>3097</v>
      </c>
      <c r="H60" s="22">
        <f>data!K69</f>
        <v>3085</v>
      </c>
      <c r="I60" s="22">
        <f>data!L69</f>
        <v>3073</v>
      </c>
      <c r="J60" s="22">
        <f>data!O69</f>
        <v>14880</v>
      </c>
      <c r="K60" s="22">
        <f>data!P69</f>
        <v>12439.900000000001</v>
      </c>
      <c r="L60" s="22">
        <f>data!Q69</f>
        <v>12342</v>
      </c>
      <c r="M60" s="22">
        <f>data!R69</f>
        <v>12162.2</v>
      </c>
      <c r="N60" s="22">
        <f>data!S69</f>
        <v>11841.888226785681</v>
      </c>
      <c r="O60" s="22">
        <f>data!T69</f>
        <v>11353.298999999999</v>
      </c>
      <c r="P60" s="22">
        <f>data!U69</f>
        <v>10929.277</v>
      </c>
      <c r="Q60" s="6"/>
      <c r="R60" s="6"/>
      <c r="S60" s="6"/>
    </row>
    <row r="61" spans="1:19" ht="12" customHeight="1" x14ac:dyDescent="0.2">
      <c r="A61" s="20" t="s">
        <v>1899</v>
      </c>
      <c r="B61" s="170">
        <f>data!E70</f>
        <v>-25.353061088504418</v>
      </c>
      <c r="C61" s="170">
        <f>data!F70</f>
        <v>-12.151748699382543</v>
      </c>
      <c r="D61" s="170">
        <f>data!G70</f>
        <v>-0.51691165682439932</v>
      </c>
      <c r="E61" s="170">
        <f>data!H70</f>
        <v>-1.4185087164691523</v>
      </c>
      <c r="F61" s="170">
        <f>data!I70</f>
        <v>1.6626761105888996</v>
      </c>
      <c r="G61" s="170">
        <f>data!J70</f>
        <v>1.3020661984373241</v>
      </c>
      <c r="H61" s="170">
        <f>data!K70</f>
        <v>-1.5409021727186194</v>
      </c>
      <c r="I61" s="170">
        <f>data!L70</f>
        <v>-1.5468609635671169</v>
      </c>
      <c r="J61" s="170">
        <f>data!O70</f>
        <v>-9.9443237496019243</v>
      </c>
      <c r="K61" s="170">
        <f>data!P70</f>
        <v>-16.39852150537633</v>
      </c>
      <c r="L61" s="170">
        <f>data!Q70</f>
        <v>-0.78698381819790608</v>
      </c>
      <c r="M61" s="170">
        <f>data!R70</f>
        <v>-1.4568141306109172</v>
      </c>
      <c r="N61" s="170">
        <f>data!S70</f>
        <v>-2.6336663861334264</v>
      </c>
      <c r="O61" s="170">
        <f>data!T70</f>
        <v>-4.1259401999802714</v>
      </c>
      <c r="P61" s="170">
        <f>data!U70</f>
        <v>-3.7347910946412988</v>
      </c>
      <c r="Q61" s="6"/>
      <c r="R61" s="6"/>
      <c r="S61" s="6"/>
    </row>
    <row r="62" spans="1:19" ht="12" customHeight="1" x14ac:dyDescent="0.2">
      <c r="A62" s="20" t="s">
        <v>62</v>
      </c>
      <c r="B62" s="22">
        <f>data!E71</f>
        <v>316</v>
      </c>
      <c r="C62" s="22">
        <f>data!F71</f>
        <v>316</v>
      </c>
      <c r="D62" s="22">
        <f>data!G71</f>
        <v>322</v>
      </c>
      <c r="E62" s="22">
        <f>data!H71</f>
        <v>306</v>
      </c>
      <c r="F62" s="22">
        <f>data!I71</f>
        <v>295</v>
      </c>
      <c r="G62" s="22">
        <f>data!J71</f>
        <v>295</v>
      </c>
      <c r="H62" s="22">
        <f>data!K71</f>
        <v>295</v>
      </c>
      <c r="I62" s="22">
        <f>data!L71</f>
        <v>295</v>
      </c>
      <c r="J62" s="22">
        <f>data!O71</f>
        <v>1770</v>
      </c>
      <c r="K62" s="22">
        <f>data!P71</f>
        <v>1260</v>
      </c>
      <c r="L62" s="22">
        <f>data!Q71</f>
        <v>1180</v>
      </c>
      <c r="M62" s="22">
        <f>data!R71</f>
        <v>1180</v>
      </c>
      <c r="N62" s="22">
        <f>data!S71</f>
        <v>1166</v>
      </c>
      <c r="O62" s="22">
        <f>data!T71</f>
        <v>1146</v>
      </c>
      <c r="P62" s="22">
        <f>data!U71</f>
        <v>1079.6640000000002</v>
      </c>
      <c r="Q62" s="6"/>
      <c r="R62" s="6"/>
      <c r="S62" s="6"/>
    </row>
    <row r="63" spans="1:19" ht="12" customHeight="1" x14ac:dyDescent="0.2">
      <c r="A63" s="49" t="s">
        <v>1900</v>
      </c>
      <c r="B63" s="170">
        <f>data!E72</f>
        <v>-59.859174142362257</v>
      </c>
      <c r="C63" s="170">
        <f>data!F72</f>
        <v>0</v>
      </c>
      <c r="D63" s="170">
        <f>data!G72</f>
        <v>7.8139993149180267</v>
      </c>
      <c r="E63" s="170">
        <f>data!H72</f>
        <v>-18.442816551442643</v>
      </c>
      <c r="F63" s="170">
        <f>data!I72</f>
        <v>-13.622156362946999</v>
      </c>
      <c r="G63" s="170">
        <f>data!J72</f>
        <v>0</v>
      </c>
      <c r="H63" s="170">
        <f>data!K72</f>
        <v>0</v>
      </c>
      <c r="I63" s="170">
        <f>data!L72</f>
        <v>0</v>
      </c>
      <c r="J63" s="170">
        <f>data!O72</f>
        <v>-15.383879912037489</v>
      </c>
      <c r="K63" s="170">
        <f>data!P72</f>
        <v>-28.8135593220339</v>
      </c>
      <c r="L63" s="170">
        <f>data!Q72</f>
        <v>-6.3492063492063489</v>
      </c>
      <c r="M63" s="170">
        <f>data!R72</f>
        <v>0</v>
      </c>
      <c r="N63" s="170">
        <f>data!S72</f>
        <v>-1.1864406779661052</v>
      </c>
      <c r="O63" s="170">
        <f>data!T72</f>
        <v>-1.715265866209259</v>
      </c>
      <c r="P63" s="170">
        <f>data!U72</f>
        <v>-5.7884816753926538</v>
      </c>
      <c r="Q63" s="6"/>
      <c r="R63" s="6"/>
      <c r="S63" s="6"/>
    </row>
    <row r="64" spans="1:19" ht="12" customHeight="1" x14ac:dyDescent="0.2">
      <c r="A64" s="20" t="s">
        <v>63</v>
      </c>
      <c r="B64" s="22">
        <f>data!E73</f>
        <v>540</v>
      </c>
      <c r="C64" s="22">
        <f>data!F73</f>
        <v>545</v>
      </c>
      <c r="D64" s="22">
        <f>data!G73</f>
        <v>545</v>
      </c>
      <c r="E64" s="22">
        <f>data!H73</f>
        <v>555</v>
      </c>
      <c r="F64" s="22">
        <f>data!I73</f>
        <v>560</v>
      </c>
      <c r="G64" s="22">
        <f>data!J73</f>
        <v>560</v>
      </c>
      <c r="H64" s="22">
        <f>data!K73</f>
        <v>560</v>
      </c>
      <c r="I64" s="22">
        <f>data!L73</f>
        <v>560</v>
      </c>
      <c r="J64" s="22">
        <f>data!O73</f>
        <v>2675</v>
      </c>
      <c r="K64" s="22">
        <f>data!P73</f>
        <v>2185</v>
      </c>
      <c r="L64" s="22">
        <f>data!Q73</f>
        <v>2240</v>
      </c>
      <c r="M64" s="22">
        <f>data!R73</f>
        <v>2240</v>
      </c>
      <c r="N64" s="22">
        <f>data!S73</f>
        <v>2220</v>
      </c>
      <c r="O64" s="22">
        <f>data!T73</f>
        <v>2115</v>
      </c>
      <c r="P64" s="22">
        <f>data!U73</f>
        <v>2068.9549999999999</v>
      </c>
      <c r="Q64" s="6"/>
      <c r="R64" s="6"/>
      <c r="S64" s="6"/>
    </row>
    <row r="65" spans="1:19" ht="12" customHeight="1" x14ac:dyDescent="0.2">
      <c r="A65" s="49" t="s">
        <v>1900</v>
      </c>
      <c r="B65" s="170">
        <f>data!E74</f>
        <v>-20.568836496299905</v>
      </c>
      <c r="C65" s="170">
        <f>data!F74</f>
        <v>3.7554623008480883</v>
      </c>
      <c r="D65" s="170">
        <f>data!G74</f>
        <v>0</v>
      </c>
      <c r="E65" s="170">
        <f>data!H74</f>
        <v>7.5439350616079048</v>
      </c>
      <c r="F65" s="170">
        <f>data!I74</f>
        <v>3.6525940848817036</v>
      </c>
      <c r="G65" s="170">
        <f>data!J74</f>
        <v>0</v>
      </c>
      <c r="H65" s="170">
        <f>data!K74</f>
        <v>0</v>
      </c>
      <c r="I65" s="170">
        <f>data!L74</f>
        <v>0</v>
      </c>
      <c r="J65" s="170">
        <f>data!O74</f>
        <v>-13.454201385709474</v>
      </c>
      <c r="K65" s="170">
        <f>data!P74</f>
        <v>-18.31775700934579</v>
      </c>
      <c r="L65" s="170">
        <f>data!Q74</f>
        <v>2.517162471395884</v>
      </c>
      <c r="M65" s="170">
        <f>data!R74</f>
        <v>0</v>
      </c>
      <c r="N65" s="170">
        <f>data!S74</f>
        <v>-0.89285714285713969</v>
      </c>
      <c r="O65" s="170">
        <f>data!T74</f>
        <v>-4.7297297297297263</v>
      </c>
      <c r="P65" s="170">
        <f>data!U74</f>
        <v>-2.1770685579196258</v>
      </c>
      <c r="Q65" s="6"/>
      <c r="R65" s="6"/>
      <c r="S65" s="6"/>
    </row>
    <row r="66" spans="1:19" ht="12" customHeight="1" x14ac:dyDescent="0.2">
      <c r="A66" s="20" t="s">
        <v>64</v>
      </c>
      <c r="B66" s="22">
        <f>data!E75</f>
        <v>1725</v>
      </c>
      <c r="C66" s="22">
        <f>data!F75</f>
        <v>1646</v>
      </c>
      <c r="D66" s="22">
        <f>data!G75</f>
        <v>1646</v>
      </c>
      <c r="E66" s="22">
        <f>data!H75</f>
        <v>1656</v>
      </c>
      <c r="F66" s="22">
        <f>data!I75</f>
        <v>1680</v>
      </c>
      <c r="G66" s="22">
        <f>data!J75</f>
        <v>1695</v>
      </c>
      <c r="H66" s="22">
        <f>data!K75</f>
        <v>1695</v>
      </c>
      <c r="I66" s="22">
        <f>data!L75</f>
        <v>1695</v>
      </c>
      <c r="J66" s="22">
        <f>data!O75</f>
        <v>7595</v>
      </c>
      <c r="K66" s="22">
        <f>data!P75</f>
        <v>6673</v>
      </c>
      <c r="L66" s="22">
        <f>data!Q75</f>
        <v>6765</v>
      </c>
      <c r="M66" s="22">
        <f>data!R75</f>
        <v>6761</v>
      </c>
      <c r="N66" s="22">
        <f>data!S75</f>
        <v>6534.6882267856799</v>
      </c>
      <c r="O66" s="22">
        <f>data!T75</f>
        <v>6287.7390000000005</v>
      </c>
      <c r="P66" s="22">
        <f>data!U75</f>
        <v>6076.893</v>
      </c>
      <c r="Q66" s="6"/>
      <c r="R66" s="6"/>
      <c r="S66" s="6"/>
    </row>
    <row r="67" spans="1:19" ht="12" customHeight="1" x14ac:dyDescent="0.2">
      <c r="A67" s="49" t="s">
        <v>1899</v>
      </c>
      <c r="B67" s="170">
        <f>data!E76</f>
        <v>-12.586804345818456</v>
      </c>
      <c r="C67" s="170">
        <f>data!F76</f>
        <v>-17.09839745015983</v>
      </c>
      <c r="D67" s="170">
        <f>data!G76</f>
        <v>0</v>
      </c>
      <c r="E67" s="170">
        <f>data!H76</f>
        <v>2.4523693000235518</v>
      </c>
      <c r="F67" s="170">
        <f>data!I76</f>
        <v>5.9243474281537836</v>
      </c>
      <c r="G67" s="170">
        <f>data!J76</f>
        <v>3.6195455516988231</v>
      </c>
      <c r="H67" s="170">
        <f>data!K76</f>
        <v>0</v>
      </c>
      <c r="I67" s="170">
        <f>data!L76</f>
        <v>0</v>
      </c>
      <c r="J67" s="170">
        <f>data!O76</f>
        <v>-8.545396162800067</v>
      </c>
      <c r="K67" s="170">
        <f>data!P76</f>
        <v>-12.139565503620808</v>
      </c>
      <c r="L67" s="170">
        <f>data!Q76</f>
        <v>1.3786902442679549</v>
      </c>
      <c r="M67" s="170">
        <f>data!R76</f>
        <v>-5.9127864005914521E-2</v>
      </c>
      <c r="N67" s="170">
        <f>data!S76</f>
        <v>-3.3473121315533261</v>
      </c>
      <c r="O67" s="170">
        <f>data!T76</f>
        <v>-3.7790513979448104</v>
      </c>
      <c r="P67" s="170">
        <f>data!U76</f>
        <v>-3.3532880420132027</v>
      </c>
      <c r="Q67" s="6"/>
      <c r="R67" s="6"/>
      <c r="S67" s="6"/>
    </row>
    <row r="68" spans="1:19" ht="12" customHeight="1" x14ac:dyDescent="0.2">
      <c r="A68" s="20" t="s">
        <v>65</v>
      </c>
      <c r="B68" s="22">
        <f>data!E77</f>
        <v>610</v>
      </c>
      <c r="C68" s="22">
        <f>data!F77</f>
        <v>582.29999999999995</v>
      </c>
      <c r="D68" s="22">
        <f>data!G77</f>
        <v>572.29999999999995</v>
      </c>
      <c r="E68" s="22">
        <f>data!H77</f>
        <v>557.29999999999995</v>
      </c>
      <c r="F68" s="22">
        <f>data!I77</f>
        <v>552</v>
      </c>
      <c r="G68" s="22">
        <f>data!J77</f>
        <v>547</v>
      </c>
      <c r="H68" s="22">
        <f>data!K77</f>
        <v>535</v>
      </c>
      <c r="I68" s="22">
        <f>data!L77</f>
        <v>523</v>
      </c>
      <c r="J68" s="22">
        <f>data!O77</f>
        <v>2840</v>
      </c>
      <c r="K68" s="22">
        <f>data!P77</f>
        <v>2321.8999999999996</v>
      </c>
      <c r="L68" s="22">
        <f>data!Q77</f>
        <v>2157</v>
      </c>
      <c r="M68" s="22">
        <f>data!R77</f>
        <v>1981.2</v>
      </c>
      <c r="N68" s="22">
        <f>data!S77</f>
        <v>1921.2</v>
      </c>
      <c r="O68" s="22">
        <f>data!T77</f>
        <v>1804.56</v>
      </c>
      <c r="P68" s="22">
        <f>data!U77</f>
        <v>1703.7650000000001</v>
      </c>
      <c r="Q68" s="6"/>
      <c r="R68" s="6"/>
      <c r="S68" s="6"/>
    </row>
    <row r="69" spans="1:19" ht="12" customHeight="1" x14ac:dyDescent="0.2">
      <c r="A69" s="49" t="s">
        <v>1899</v>
      </c>
      <c r="B69" s="170">
        <f>data!E78</f>
        <v>-35.243452058464328</v>
      </c>
      <c r="C69" s="170">
        <f>data!F78</f>
        <v>-16.963732292300566</v>
      </c>
      <c r="D69" s="170">
        <f>data!G78</f>
        <v>-6.6943756670431096</v>
      </c>
      <c r="E69" s="170">
        <f>data!H78</f>
        <v>-10.07898745153766</v>
      </c>
      <c r="F69" s="170">
        <f>data!I78</f>
        <v>-3.7501328608464566</v>
      </c>
      <c r="G69" s="170">
        <f>data!J78</f>
        <v>-3.5742569004445381</v>
      </c>
      <c r="H69" s="170">
        <f>data!K78</f>
        <v>-8.4905757830521047</v>
      </c>
      <c r="I69" s="170">
        <f>data!L78</f>
        <v>-8.6745906820390939</v>
      </c>
      <c r="J69" s="170">
        <f>data!O78</f>
        <v>-6.4495769807984438</v>
      </c>
      <c r="K69" s="170">
        <f>data!P78</f>
        <v>-18.242957746478883</v>
      </c>
      <c r="L69" s="170">
        <f>data!Q78</f>
        <v>-7.1019423747792576</v>
      </c>
      <c r="M69" s="170">
        <f>data!R78</f>
        <v>-8.1502086230876181</v>
      </c>
      <c r="N69" s="170">
        <f>data!S78</f>
        <v>-3.0284675953967333</v>
      </c>
      <c r="O69" s="170">
        <f>data!T78</f>
        <v>-6.0712054965646463</v>
      </c>
      <c r="P69" s="170">
        <f>data!U78</f>
        <v>-5.5855721062197938</v>
      </c>
      <c r="Q69" s="6"/>
      <c r="R69" s="6"/>
      <c r="S69" s="6"/>
    </row>
    <row r="70" spans="1:19" ht="6" customHeight="1" x14ac:dyDescent="0.2">
      <c r="A70" s="49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6"/>
      <c r="R70" s="6"/>
      <c r="S70" s="6"/>
    </row>
    <row r="71" spans="1:19" ht="12" customHeight="1" x14ac:dyDescent="0.2">
      <c r="A71" s="78" t="s">
        <v>70</v>
      </c>
      <c r="B71" s="171">
        <f>data!E80</f>
        <v>0.90138092463153252</v>
      </c>
      <c r="C71" s="171">
        <f>data!F80</f>
        <v>0.95394431203196506</v>
      </c>
      <c r="D71" s="171">
        <f>data!G80</f>
        <v>0.94542551219220805</v>
      </c>
      <c r="E71" s="171">
        <f>data!H80</f>
        <v>0.94202323273648636</v>
      </c>
      <c r="F71" s="171">
        <f>data!I80</f>
        <v>0.94388297965496271</v>
      </c>
      <c r="G71" s="171">
        <f>data!J80</f>
        <v>0.93679439862619962</v>
      </c>
      <c r="H71" s="171">
        <f>data!K80</f>
        <v>0.92959128683764025</v>
      </c>
      <c r="I71" s="171">
        <f>data!L80</f>
        <v>0.92737412069708425</v>
      </c>
      <c r="J71" s="171">
        <f>data!O80</f>
        <v>0.77190010877704984</v>
      </c>
      <c r="K71" s="171">
        <f>data!P80</f>
        <v>0.9354022179300453</v>
      </c>
      <c r="L71" s="171">
        <f>data!Q80</f>
        <v>0.93442139066087104</v>
      </c>
      <c r="M71" s="171">
        <f>data!R80</f>
        <v>0.91809601598366908</v>
      </c>
      <c r="N71" s="171">
        <f>data!S80</f>
        <v>0.90949852436448297</v>
      </c>
      <c r="O71" s="171">
        <f>data!T80</f>
        <v>0.91129773297853611</v>
      </c>
      <c r="P71" s="171">
        <f>data!U80</f>
        <v>0.91082655905261156</v>
      </c>
      <c r="Q71" s="6"/>
      <c r="R71" s="6"/>
      <c r="S71" s="6"/>
    </row>
    <row r="72" spans="1:19" ht="12" customHeight="1" x14ac:dyDescent="0.2">
      <c r="A72" s="20" t="s">
        <v>62</v>
      </c>
      <c r="B72" s="171">
        <f>data!E81</f>
        <v>0.89646467958166765</v>
      </c>
      <c r="C72" s="171">
        <f>data!F81</f>
        <v>1.0012802290706742</v>
      </c>
      <c r="D72" s="171">
        <f>data!G81</f>
        <v>0.92921879243727334</v>
      </c>
      <c r="E72" s="171">
        <f>data!H81</f>
        <v>0.93624445642651299</v>
      </c>
      <c r="F72" s="171">
        <f>data!I81</f>
        <v>0.94755864222182384</v>
      </c>
      <c r="G72" s="171">
        <f>data!J81</f>
        <v>0.94156746940008129</v>
      </c>
      <c r="H72" s="171">
        <f>data!K81</f>
        <v>0.93398077505023058</v>
      </c>
      <c r="I72" s="171">
        <f>data!L81</f>
        <v>0.93525818794694238</v>
      </c>
      <c r="J72" s="171">
        <f>data!O81</f>
        <v>0.70012524683918875</v>
      </c>
      <c r="K72" s="171">
        <f>data!P81</f>
        <v>0.94078305235353576</v>
      </c>
      <c r="L72" s="171">
        <f>data!Q81</f>
        <v>0.93959126865476961</v>
      </c>
      <c r="M72" s="171">
        <f>data!R81</f>
        <v>0.92474676041693138</v>
      </c>
      <c r="N72" s="171">
        <f>data!S81</f>
        <v>0.9163415209163509</v>
      </c>
      <c r="O72" s="171">
        <f>data!T81</f>
        <v>0.90932786863863524</v>
      </c>
      <c r="P72" s="171">
        <f>data!U81</f>
        <v>0.90427328139794305</v>
      </c>
      <c r="Q72" s="6"/>
      <c r="R72" s="6"/>
      <c r="S72" s="6"/>
    </row>
    <row r="73" spans="1:19" ht="12" customHeight="1" x14ac:dyDescent="0.2">
      <c r="A73" s="20" t="s">
        <v>63</v>
      </c>
      <c r="B73" s="171">
        <f>data!E82</f>
        <v>0.99104621158023898</v>
      </c>
      <c r="C73" s="171">
        <f>data!F82</f>
        <v>1.0534951950760789</v>
      </c>
      <c r="D73" s="171">
        <f>data!G82</f>
        <v>1.0051517032972035</v>
      </c>
      <c r="E73" s="171">
        <f>data!H82</f>
        <v>0.9783317944287081</v>
      </c>
      <c r="F73" s="171">
        <f>data!I82</f>
        <v>0.97859701243488928</v>
      </c>
      <c r="G73" s="171">
        <f>data!J82</f>
        <v>0.97125837700894457</v>
      </c>
      <c r="H73" s="171">
        <f>data!K82</f>
        <v>0.96103499756662669</v>
      </c>
      <c r="I73" s="171">
        <f>data!L82</f>
        <v>0.95643095572358228</v>
      </c>
      <c r="J73" s="171">
        <f>data!O82</f>
        <v>0.80779815307896197</v>
      </c>
      <c r="K73" s="171">
        <f>data!P82</f>
        <v>1.0069115147710304</v>
      </c>
      <c r="L73" s="171">
        <f>data!Q82</f>
        <v>0.96683033568351062</v>
      </c>
      <c r="M73" s="171">
        <f>data!R82</f>
        <v>0.93565048947464102</v>
      </c>
      <c r="N73" s="171">
        <f>data!S82</f>
        <v>0.90252261284201352</v>
      </c>
      <c r="O73" s="171">
        <f>data!T82</f>
        <v>0.90602872841585103</v>
      </c>
      <c r="P73" s="171">
        <f>data!U82</f>
        <v>0.90709485557693237</v>
      </c>
      <c r="Q73" s="6"/>
      <c r="R73" s="6"/>
      <c r="S73" s="6"/>
    </row>
    <row r="74" spans="1:19" ht="12" customHeight="1" x14ac:dyDescent="0.2">
      <c r="A74" s="20" t="s">
        <v>64</v>
      </c>
      <c r="B74" s="171">
        <f>data!E83</f>
        <v>0.88494371443630726</v>
      </c>
      <c r="C74" s="171">
        <f>data!F83</f>
        <v>0.9487016162435723</v>
      </c>
      <c r="D74" s="171">
        <f>data!G83</f>
        <v>0.95222190801250906</v>
      </c>
      <c r="E74" s="171">
        <f>data!H83</f>
        <v>0.94935262563951683</v>
      </c>
      <c r="F74" s="171">
        <f>data!I83</f>
        <v>0.94512878730070227</v>
      </c>
      <c r="G74" s="171">
        <f>data!J83</f>
        <v>0.93615018537381123</v>
      </c>
      <c r="H74" s="171">
        <f>data!K83</f>
        <v>0.9263397163132685</v>
      </c>
      <c r="I74" s="171">
        <f>data!L83</f>
        <v>0.92058095159183484</v>
      </c>
      <c r="J74" s="171">
        <f>data!O83</f>
        <v>0.81038557286204083</v>
      </c>
      <c r="K74" s="171">
        <f>data!P83</f>
        <v>0.93324980913939459</v>
      </c>
      <c r="L74" s="171">
        <f>data!Q83</f>
        <v>0.93202091041728596</v>
      </c>
      <c r="M74" s="171">
        <f>data!R83</f>
        <v>0.90545979673822974</v>
      </c>
      <c r="N74" s="171">
        <f>data!S83</f>
        <v>0.9086866079297955</v>
      </c>
      <c r="O74" s="171">
        <f>data!T83</f>
        <v>0.91084279153923531</v>
      </c>
      <c r="P74" s="171">
        <f>data!U83</f>
        <v>0.91148279084675021</v>
      </c>
      <c r="Q74" s="6"/>
      <c r="R74" s="6"/>
      <c r="S74" s="6"/>
    </row>
    <row r="75" spans="1:19" ht="12" customHeight="1" x14ac:dyDescent="0.2">
      <c r="A75" s="20" t="s">
        <v>65</v>
      </c>
      <c r="B75" s="171">
        <f>data!E84</f>
        <v>0.8710341476974689</v>
      </c>
      <c r="C75" s="171">
        <f>data!F84</f>
        <v>0.84990188755046203</v>
      </c>
      <c r="D75" s="171">
        <f>data!G84</f>
        <v>0.87811976710860573</v>
      </c>
      <c r="E75" s="171">
        <f>data!H84</f>
        <v>0.88725843669172633</v>
      </c>
      <c r="F75" s="171">
        <f>data!I84</f>
        <v>0.90290990780926994</v>
      </c>
      <c r="G75" s="171">
        <f>data!J84</f>
        <v>0.90093344376360507</v>
      </c>
      <c r="H75" s="171">
        <f>data!K84</f>
        <v>0.90455957657195896</v>
      </c>
      <c r="I75" s="171">
        <f>data!L84</f>
        <v>0.91383070612701534</v>
      </c>
      <c r="J75" s="171">
        <f>data!O84</f>
        <v>0.67989910081820948</v>
      </c>
      <c r="K75" s="171">
        <f>data!P84</f>
        <v>0.87137506727276981</v>
      </c>
      <c r="L75" s="171">
        <f>data!Q84</f>
        <v>0.90546578378295584</v>
      </c>
      <c r="M75" s="171">
        <f>data!R84</f>
        <v>0.93740935096619527</v>
      </c>
      <c r="N75" s="171">
        <f>data!S84</f>
        <v>0.91616790306908502</v>
      </c>
      <c r="O75" s="171">
        <f>data!T84</f>
        <v>0.92030932705919677</v>
      </c>
      <c r="P75" s="171">
        <f>data!U84</f>
        <v>0.91717028259082778</v>
      </c>
      <c r="Q75" s="6"/>
      <c r="R75" s="6"/>
      <c r="S75" s="6"/>
    </row>
    <row r="76" spans="1:19" ht="12" customHeight="1" x14ac:dyDescent="0.2">
      <c r="A76" s="1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6"/>
      <c r="R76" s="6"/>
      <c r="S76" s="6"/>
    </row>
    <row r="77" spans="1:19" s="81" customFormat="1" ht="12" customHeight="1" x14ac:dyDescent="0.2">
      <c r="A77" s="246" t="s">
        <v>380</v>
      </c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80"/>
      <c r="R77" s="80"/>
      <c r="S77" s="80"/>
    </row>
    <row r="78" spans="1:19" s="81" customFormat="1" ht="12" customHeight="1" x14ac:dyDescent="0.2">
      <c r="A78" s="246" t="s">
        <v>34</v>
      </c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80"/>
      <c r="R78" s="80"/>
      <c r="S78" s="80"/>
    </row>
    <row r="79" spans="1:19" ht="12" customHeight="1" x14ac:dyDescent="0.2">
      <c r="A79" s="1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6"/>
      <c r="R79" s="6"/>
      <c r="S79" s="6"/>
    </row>
    <row r="80" spans="1:19" ht="12.75" customHeight="1" x14ac:dyDescent="0.2"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6"/>
      <c r="R80" s="6"/>
      <c r="S80" s="6"/>
    </row>
    <row r="81" spans="1:19" ht="12.75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6"/>
      <c r="R81" s="6"/>
      <c r="S81" s="6"/>
    </row>
    <row r="82" spans="1:19" ht="12.75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1:19" ht="12.75" customHeight="1" x14ac:dyDescent="0.2">
      <c r="A83" s="53" t="s">
        <v>1882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1:19" ht="12.75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1:19" ht="12.75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1:19" ht="12.75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1:19" ht="12.75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1:19" ht="12.75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1:19" ht="12.75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1:19" ht="12.75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1:19" ht="12.75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1:19" ht="12.75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1:19" ht="12.75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1:19" ht="12.75" customHeight="1" x14ac:dyDescent="0.2">
      <c r="B94" s="39"/>
      <c r="C94" s="39"/>
      <c r="D94" s="39"/>
      <c r="E94" s="39"/>
      <c r="F94" s="39"/>
      <c r="G94" s="39"/>
      <c r="H94" s="39"/>
      <c r="I94" s="39"/>
      <c r="J94" s="105"/>
      <c r="K94" s="105"/>
      <c r="L94" s="105"/>
      <c r="M94" s="105"/>
      <c r="N94" s="105"/>
    </row>
    <row r="95" spans="1:19" ht="12.75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1:19" ht="12.75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 ht="12.75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 ht="12.75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 ht="12.75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 ht="12.75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 ht="12.75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 ht="12.75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 ht="12.75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 ht="12.75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 ht="12.75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 ht="12.75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 ht="12.75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 ht="12.75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 ht="12.75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 ht="12.75" customHeight="1" x14ac:dyDescent="0.2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 ht="12.75" customHeight="1" x14ac:dyDescent="0.2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 ht="12.75" customHeight="1" x14ac:dyDescent="0.2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 ht="12.75" customHeight="1" x14ac:dyDescent="0.2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 ht="12.75" customHeight="1" x14ac:dyDescent="0.2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 ht="12.75" customHeight="1" x14ac:dyDescent="0.2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 ht="12.75" customHeight="1" x14ac:dyDescent="0.2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</row>
    <row r="117" spans="2:14" ht="12.75" customHeight="1" x14ac:dyDescent="0.2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</row>
    <row r="118" spans="2:14" ht="12.75" customHeight="1" x14ac:dyDescent="0.2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</row>
    <row r="119" spans="2:14" ht="12.75" customHeight="1" x14ac:dyDescent="0.2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</row>
    <row r="120" spans="2:14" ht="12.75" customHeight="1" x14ac:dyDescent="0.2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</row>
    <row r="121" spans="2:14" ht="12.75" customHeight="1" x14ac:dyDescent="0.2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</row>
    <row r="122" spans="2:14" ht="12.75" customHeight="1" x14ac:dyDescent="0.2"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</row>
    <row r="123" spans="2:14" ht="12.75" customHeight="1" x14ac:dyDescent="0.2"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2:14" ht="12.75" customHeight="1" x14ac:dyDescent="0.2"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</row>
    <row r="125" spans="2:14" ht="12.75" customHeight="1" x14ac:dyDescent="0.2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</row>
    <row r="126" spans="2:14" ht="12.75" customHeight="1" x14ac:dyDescent="0.2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</row>
    <row r="127" spans="2:14" ht="12.75" customHeight="1" x14ac:dyDescent="0.2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</row>
    <row r="128" spans="2:14" ht="12.75" customHeight="1" x14ac:dyDescent="0.2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</row>
    <row r="129" spans="2:14" ht="12.75" customHeight="1" x14ac:dyDescent="0.2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 ht="12.75" customHeight="1" x14ac:dyDescent="0.2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2:14" ht="12.75" customHeight="1" x14ac:dyDescent="0.2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</row>
    <row r="132" spans="2:14" ht="12.75" customHeight="1" x14ac:dyDescent="0.2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</row>
    <row r="133" spans="2:14" ht="12.75" customHeight="1" x14ac:dyDescent="0.2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</row>
    <row r="134" spans="2:14" ht="12.75" customHeight="1" x14ac:dyDescent="0.2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</row>
    <row r="135" spans="2:14" ht="12.75" customHeight="1" x14ac:dyDescent="0.2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</row>
    <row r="136" spans="2:14" ht="12.75" customHeight="1" x14ac:dyDescent="0.2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2:14" ht="12.75" customHeight="1" x14ac:dyDescent="0.2"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</row>
    <row r="138" spans="2:14" ht="12.75" customHeight="1" x14ac:dyDescent="0.2"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</row>
    <row r="139" spans="2:14" ht="12.75" customHeight="1" x14ac:dyDescent="0.2"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</row>
    <row r="140" spans="2:14" ht="12.75" customHeight="1" x14ac:dyDescent="0.2"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</row>
    <row r="141" spans="2:14" ht="12.75" customHeight="1" x14ac:dyDescent="0.2"/>
    <row r="142" spans="2:14" ht="12.75" customHeight="1" x14ac:dyDescent="0.2"/>
    <row r="143" spans="2:14" ht="12.75" customHeight="1" x14ac:dyDescent="0.2"/>
    <row r="144" spans="2:1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spans="2:9" ht="12.75" customHeight="1" x14ac:dyDescent="0.2"/>
    <row r="162" spans="2:9" ht="12.75" customHeight="1" x14ac:dyDescent="0.2"/>
    <row r="163" spans="2:9" ht="12.75" customHeight="1" x14ac:dyDescent="0.2"/>
    <row r="164" spans="2:9" ht="12.75" customHeight="1" x14ac:dyDescent="0.2"/>
    <row r="165" spans="2:9" ht="12.75" customHeight="1" x14ac:dyDescent="0.2"/>
    <row r="166" spans="2:9" ht="12.75" customHeight="1" x14ac:dyDescent="0.2"/>
    <row r="167" spans="2:9" ht="12.75" customHeight="1" x14ac:dyDescent="0.2"/>
    <row r="168" spans="2:9" ht="12.75" customHeight="1" x14ac:dyDescent="0.2"/>
    <row r="169" spans="2:9" ht="12.75" customHeight="1" x14ac:dyDescent="0.2"/>
    <row r="170" spans="2:9" ht="12.75" customHeight="1" x14ac:dyDescent="0.2"/>
    <row r="171" spans="2:9" ht="12.75" customHeight="1" x14ac:dyDescent="0.2"/>
    <row r="172" spans="2:9" ht="12.75" customHeight="1" x14ac:dyDescent="0.2"/>
    <row r="173" spans="2:9" ht="12.75" customHeight="1" x14ac:dyDescent="0.2"/>
    <row r="174" spans="2:9" ht="12.75" customHeight="1" x14ac:dyDescent="0.2">
      <c r="B174" s="39"/>
      <c r="C174" s="39"/>
      <c r="D174" s="39"/>
      <c r="E174" s="39"/>
      <c r="F174" s="39"/>
      <c r="G174" s="39"/>
      <c r="H174" s="39"/>
      <c r="I174" s="39"/>
    </row>
    <row r="175" spans="2:9" ht="12.75" customHeight="1" x14ac:dyDescent="0.2"/>
    <row r="176" spans="2:9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spans="2:9" ht="12.75" customHeight="1" x14ac:dyDescent="0.2"/>
    <row r="242" spans="2:9" ht="12.75" customHeight="1" x14ac:dyDescent="0.2"/>
    <row r="243" spans="2:9" ht="12.75" customHeight="1" x14ac:dyDescent="0.2"/>
    <row r="244" spans="2:9" ht="12.75" customHeight="1" x14ac:dyDescent="0.2"/>
    <row r="245" spans="2:9" ht="12.75" customHeight="1" x14ac:dyDescent="0.2"/>
    <row r="246" spans="2:9" ht="12.75" customHeight="1" x14ac:dyDescent="0.2"/>
    <row r="247" spans="2:9" ht="12.75" customHeight="1" x14ac:dyDescent="0.2"/>
    <row r="248" spans="2:9" ht="12.75" customHeight="1" x14ac:dyDescent="0.2"/>
    <row r="249" spans="2:9" ht="12.75" customHeight="1" x14ac:dyDescent="0.2"/>
    <row r="250" spans="2:9" ht="12.75" customHeight="1" x14ac:dyDescent="0.2">
      <c r="B250" s="39"/>
      <c r="C250" s="39"/>
      <c r="D250" s="39"/>
      <c r="E250" s="39"/>
      <c r="F250" s="39"/>
      <c r="G250" s="39"/>
      <c r="H250" s="39"/>
      <c r="I250" s="39"/>
    </row>
    <row r="307" spans="2:9" ht="12" customHeight="1" x14ac:dyDescent="0.2">
      <c r="B307" s="39"/>
      <c r="C307" s="39"/>
      <c r="D307" s="39"/>
      <c r="E307" s="39"/>
      <c r="F307" s="39"/>
      <c r="G307" s="39"/>
      <c r="H307" s="39"/>
      <c r="I307" s="39"/>
    </row>
    <row r="361" spans="2:9" ht="12" customHeight="1" x14ac:dyDescent="0.2">
      <c r="B361" s="39"/>
      <c r="C361" s="39"/>
      <c r="D361" s="39"/>
      <c r="E361" s="39"/>
      <c r="F361" s="39"/>
      <c r="G361" s="39"/>
      <c r="H361" s="39"/>
      <c r="I361" s="39"/>
    </row>
    <row r="415" spans="2:9" ht="12" customHeight="1" x14ac:dyDescent="0.2">
      <c r="B415" s="39"/>
      <c r="C415" s="39"/>
      <c r="D415" s="39"/>
      <c r="E415" s="39"/>
      <c r="F415" s="39"/>
      <c r="G415" s="39"/>
      <c r="H415" s="39"/>
      <c r="I415" s="39"/>
    </row>
    <row r="468" spans="2:9" ht="12" customHeight="1" x14ac:dyDescent="0.2">
      <c r="B468" s="39"/>
      <c r="C468" s="39"/>
      <c r="D468" s="39"/>
      <c r="E468" s="39"/>
      <c r="F468" s="39"/>
      <c r="G468" s="39"/>
      <c r="H468" s="39"/>
      <c r="I468" s="39"/>
    </row>
    <row r="521" spans="2:9" ht="12" customHeight="1" x14ac:dyDescent="0.2">
      <c r="B521" s="39"/>
      <c r="C521" s="39"/>
      <c r="D521" s="39"/>
      <c r="E521" s="39"/>
      <c r="F521" s="39"/>
      <c r="G521" s="39"/>
      <c r="H521" s="39"/>
      <c r="I521" s="39"/>
    </row>
    <row r="574" spans="2:9" ht="12" customHeight="1" x14ac:dyDescent="0.2">
      <c r="B574" s="39"/>
      <c r="C574" s="39"/>
      <c r="D574" s="39"/>
      <c r="E574" s="39"/>
      <c r="F574" s="39"/>
      <c r="G574" s="39"/>
      <c r="H574" s="39"/>
      <c r="I574" s="39"/>
    </row>
    <row r="627" spans="2:9" ht="12" customHeight="1" x14ac:dyDescent="0.2">
      <c r="B627" s="39"/>
      <c r="C627" s="39"/>
      <c r="D627" s="39"/>
      <c r="E627" s="39"/>
      <c r="F627" s="39"/>
      <c r="G627" s="39"/>
      <c r="H627" s="39"/>
      <c r="I627" s="39"/>
    </row>
    <row r="679" spans="2:9" ht="12" customHeight="1" x14ac:dyDescent="0.2">
      <c r="B679" s="39"/>
      <c r="C679" s="39"/>
      <c r="D679" s="39"/>
      <c r="E679" s="39"/>
      <c r="F679" s="39"/>
      <c r="G679" s="39"/>
      <c r="H679" s="39"/>
      <c r="I679" s="39"/>
    </row>
    <row r="733" spans="2:9" ht="12" customHeight="1" x14ac:dyDescent="0.2">
      <c r="B733" s="39"/>
      <c r="C733" s="39"/>
      <c r="D733" s="39"/>
      <c r="E733" s="39"/>
      <c r="F733" s="39"/>
      <c r="G733" s="39"/>
      <c r="H733" s="39"/>
      <c r="I733" s="39"/>
    </row>
    <row r="789" spans="2:9" ht="12" customHeight="1" x14ac:dyDescent="0.2">
      <c r="B789" s="39"/>
      <c r="C789" s="39"/>
      <c r="D789" s="39"/>
      <c r="E789" s="39"/>
      <c r="F789" s="39"/>
      <c r="G789" s="39"/>
      <c r="H789" s="39"/>
      <c r="I789" s="39"/>
    </row>
    <row r="842" spans="2:9" ht="12" customHeight="1" x14ac:dyDescent="0.2">
      <c r="B842" s="39"/>
      <c r="C842" s="39"/>
      <c r="D842" s="39"/>
      <c r="E842" s="39"/>
      <c r="F842" s="39"/>
      <c r="G842" s="39"/>
      <c r="H842" s="39"/>
      <c r="I842" s="39"/>
    </row>
    <row r="895" spans="2:9" ht="12" customHeight="1" x14ac:dyDescent="0.2">
      <c r="B895" s="39"/>
      <c r="C895" s="39"/>
      <c r="D895" s="39"/>
      <c r="E895" s="39"/>
      <c r="F895" s="39"/>
      <c r="G895" s="39"/>
      <c r="H895" s="39"/>
      <c r="I895" s="39"/>
    </row>
    <row r="955" spans="2:9" ht="12" customHeight="1" x14ac:dyDescent="0.2">
      <c r="B955" s="39"/>
      <c r="C955" s="39"/>
      <c r="D955" s="39"/>
      <c r="E955" s="39"/>
      <c r="F955" s="39"/>
      <c r="G955" s="39"/>
      <c r="H955" s="39"/>
      <c r="I955" s="39"/>
    </row>
    <row r="1033" spans="2:9" ht="12" customHeight="1" x14ac:dyDescent="0.2">
      <c r="B1033" s="39"/>
      <c r="C1033" s="39"/>
      <c r="D1033" s="39"/>
      <c r="E1033" s="39"/>
      <c r="F1033" s="39"/>
      <c r="G1033" s="39"/>
      <c r="H1033" s="39"/>
      <c r="I1033" s="39"/>
    </row>
    <row r="1071" spans="2:9" ht="12" customHeight="1" x14ac:dyDescent="0.2">
      <c r="B1071" s="39"/>
      <c r="C1071" s="39"/>
      <c r="D1071" s="39"/>
      <c r="E1071" s="39"/>
      <c r="F1071" s="39"/>
      <c r="G1071" s="39"/>
      <c r="H1071" s="39"/>
      <c r="I1071" s="39"/>
    </row>
    <row r="1109" spans="2:9" ht="12" customHeight="1" x14ac:dyDescent="0.2">
      <c r="B1109" s="39"/>
      <c r="C1109" s="39"/>
      <c r="D1109" s="39"/>
      <c r="E1109" s="39"/>
      <c r="F1109" s="39"/>
      <c r="G1109" s="39"/>
      <c r="H1109" s="39"/>
      <c r="I1109" s="39"/>
    </row>
    <row r="1148" spans="2:9" ht="12" customHeight="1" x14ac:dyDescent="0.2">
      <c r="B1148" s="39"/>
      <c r="C1148" s="39"/>
      <c r="D1148" s="39"/>
      <c r="E1148" s="39"/>
      <c r="F1148" s="39"/>
      <c r="G1148" s="39"/>
      <c r="H1148" s="39"/>
      <c r="I1148" s="39"/>
    </row>
    <row r="1187" spans="2:9" ht="12" customHeight="1" x14ac:dyDescent="0.2">
      <c r="B1187" s="39"/>
      <c r="C1187" s="39"/>
      <c r="D1187" s="39"/>
      <c r="E1187" s="39"/>
      <c r="F1187" s="39"/>
      <c r="G1187" s="39"/>
      <c r="H1187" s="39"/>
      <c r="I1187" s="39"/>
    </row>
    <row r="1237" spans="2:9" ht="12" customHeight="1" x14ac:dyDescent="0.2">
      <c r="B1237" s="39"/>
      <c r="C1237" s="39"/>
      <c r="D1237" s="39"/>
      <c r="E1237" s="39"/>
      <c r="F1237" s="39"/>
      <c r="G1237" s="39"/>
      <c r="H1237" s="39"/>
      <c r="I1237" s="39"/>
    </row>
    <row r="1298" spans="2:9" ht="12" customHeight="1" x14ac:dyDescent="0.2">
      <c r="B1298" s="39"/>
      <c r="C1298" s="39"/>
      <c r="D1298" s="39"/>
      <c r="E1298" s="39"/>
      <c r="F1298" s="39"/>
      <c r="G1298" s="39"/>
      <c r="H1298" s="39"/>
      <c r="I1298" s="39"/>
    </row>
    <row r="1362" spans="2:9" ht="12" customHeight="1" x14ac:dyDescent="0.2">
      <c r="B1362" s="39"/>
      <c r="C1362" s="39"/>
      <c r="D1362" s="39"/>
      <c r="E1362" s="39"/>
      <c r="F1362" s="39"/>
      <c r="G1362" s="39"/>
      <c r="H1362" s="39"/>
      <c r="I1362" s="39"/>
    </row>
    <row r="1443" spans="2:9" ht="12" customHeight="1" x14ac:dyDescent="0.2">
      <c r="B1443" s="39"/>
      <c r="C1443" s="39"/>
      <c r="D1443" s="39"/>
      <c r="E1443" s="39"/>
      <c r="F1443" s="39"/>
      <c r="G1443" s="39"/>
      <c r="H1443" s="39"/>
      <c r="I1443" s="39"/>
    </row>
    <row r="1517" spans="2:9" ht="12" customHeight="1" x14ac:dyDescent="0.2">
      <c r="B1517" s="39"/>
      <c r="C1517" s="39"/>
      <c r="D1517" s="39"/>
      <c r="E1517" s="39"/>
      <c r="F1517" s="39"/>
      <c r="G1517" s="39"/>
      <c r="H1517" s="39"/>
      <c r="I1517" s="39"/>
    </row>
    <row r="1589" spans="2:9" ht="12" customHeight="1" x14ac:dyDescent="0.2">
      <c r="B1589" s="39"/>
      <c r="C1589" s="39"/>
      <c r="D1589" s="39"/>
      <c r="E1589" s="39"/>
      <c r="F1589" s="39"/>
      <c r="G1589" s="39"/>
      <c r="H1589" s="39"/>
      <c r="I1589" s="39"/>
    </row>
    <row r="1637" spans="2:9" ht="12" customHeight="1" x14ac:dyDescent="0.2">
      <c r="B1637" s="39"/>
      <c r="C1637" s="39"/>
      <c r="D1637" s="39"/>
      <c r="E1637" s="39"/>
      <c r="F1637" s="39"/>
      <c r="G1637" s="39"/>
      <c r="H1637" s="39"/>
      <c r="I1637" s="39"/>
    </row>
    <row r="1718" spans="2:9" ht="12" customHeight="1" x14ac:dyDescent="0.2">
      <c r="B1718" s="39"/>
      <c r="C1718" s="39"/>
      <c r="D1718" s="39"/>
      <c r="E1718" s="39"/>
      <c r="F1718" s="39"/>
      <c r="G1718" s="39"/>
      <c r="H1718" s="39"/>
      <c r="I1718" s="39"/>
    </row>
  </sheetData>
  <mergeCells count="2">
    <mergeCell ref="A77:P77"/>
    <mergeCell ref="A78:P78"/>
  </mergeCells>
  <phoneticPr fontId="0" type="noConversion"/>
  <printOptions horizontalCentered="1"/>
  <pageMargins left="0.25" right="0.25" top="0.25" bottom="1.75" header="0.3" footer="0.3"/>
  <pageSetup orientation="portrait" r:id="rId1"/>
  <headerFooter alignWithMargins="0"/>
  <rowBreaks count="1" manualBreakCount="1">
    <brk id="58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704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2.140625" style="31" customWidth="1"/>
    <col min="2" max="10" width="6.7109375" style="107" customWidth="1"/>
    <col min="11" max="16384" width="9.140625" style="7"/>
  </cols>
  <sheetData>
    <row r="1" spans="1:13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</row>
    <row r="2" spans="1:13" s="45" customFormat="1" ht="13.5" customHeight="1" x14ac:dyDescent="0.2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44"/>
      <c r="L2" s="44"/>
      <c r="M2" s="44"/>
    </row>
    <row r="3" spans="1:13" s="45" customFormat="1" ht="13.5" customHeight="1" x14ac:dyDescent="0.2">
      <c r="A3" s="54" t="s">
        <v>71</v>
      </c>
      <c r="B3" s="54"/>
      <c r="C3" s="54"/>
      <c r="D3" s="54"/>
      <c r="E3" s="54"/>
      <c r="F3" s="54"/>
      <c r="G3" s="54"/>
      <c r="H3" s="54"/>
      <c r="I3" s="54"/>
      <c r="J3" s="54"/>
      <c r="K3" s="44"/>
      <c r="L3" s="44"/>
      <c r="M3" s="44"/>
    </row>
    <row r="4" spans="1:13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44"/>
      <c r="L4" s="44"/>
      <c r="M4" s="44"/>
    </row>
    <row r="5" spans="1:13" ht="12" customHeight="1" x14ac:dyDescent="0.2">
      <c r="K5" s="10"/>
      <c r="L5" s="10"/>
      <c r="M5" s="10"/>
    </row>
    <row r="6" spans="1:13" s="15" customFormat="1" ht="12" customHeight="1" x14ac:dyDescent="0.2">
      <c r="A6" s="26"/>
      <c r="B6" s="48">
        <f>data!E4</f>
        <v>2018</v>
      </c>
      <c r="C6" s="48">
        <f>data!F4</f>
        <v>2019</v>
      </c>
      <c r="D6" s="48">
        <f>data!G4</f>
        <v>2020</v>
      </c>
      <c r="E6" s="48">
        <f>data!H4</f>
        <v>2021</v>
      </c>
      <c r="F6" s="48">
        <f>data!I4</f>
        <v>2022</v>
      </c>
      <c r="G6" s="48">
        <f>data!J4</f>
        <v>2023</v>
      </c>
      <c r="H6" s="48">
        <f>data!K4</f>
        <v>2024</v>
      </c>
      <c r="I6" s="48">
        <f>data!L4</f>
        <v>2025</v>
      </c>
      <c r="J6" s="48">
        <f>data!M4</f>
        <v>2026</v>
      </c>
      <c r="K6" s="14"/>
      <c r="L6" s="14"/>
      <c r="M6" s="14"/>
    </row>
    <row r="7" spans="1:13" ht="6" customHeight="1" x14ac:dyDescent="0.2">
      <c r="A7" s="16"/>
      <c r="B7" s="169"/>
      <c r="C7" s="169"/>
      <c r="D7" s="169"/>
      <c r="E7" s="169"/>
      <c r="F7" s="169"/>
      <c r="G7" s="169"/>
      <c r="H7" s="169"/>
      <c r="I7" s="169"/>
      <c r="J7" s="169"/>
      <c r="K7" s="14"/>
      <c r="L7" s="14"/>
      <c r="M7" s="14"/>
    </row>
    <row r="8" spans="1:13" ht="11.85" customHeight="1" x14ac:dyDescent="0.2">
      <c r="A8" s="42" t="s">
        <v>61</v>
      </c>
      <c r="B8" s="22">
        <f>data!E93</f>
        <v>16556.2978812855</v>
      </c>
      <c r="C8" s="22">
        <f>data!F93</f>
        <v>14389.424859709099</v>
      </c>
      <c r="D8" s="22">
        <f>data!G93</f>
        <v>11205.821558977501</v>
      </c>
      <c r="E8" s="22">
        <f>data!H93</f>
        <v>11554.245905780799</v>
      </c>
      <c r="F8" s="22">
        <f>data!I93</f>
        <v>11570.2937769897</v>
      </c>
      <c r="G8" s="22">
        <f>data!J93</f>
        <v>11079.908454771299</v>
      </c>
      <c r="H8" s="22">
        <f>data!K93</f>
        <v>10602.822608803999</v>
      </c>
      <c r="I8" s="22">
        <f>data!L93</f>
        <v>10131.759175794499</v>
      </c>
      <c r="J8" s="22">
        <f>data!M93</f>
        <v>9701.7934113415904</v>
      </c>
      <c r="K8" s="6"/>
      <c r="L8" s="6"/>
      <c r="M8" s="6"/>
    </row>
    <row r="9" spans="1:13" ht="11.85" customHeight="1" x14ac:dyDescent="0.2">
      <c r="A9" s="165" t="s">
        <v>1899</v>
      </c>
      <c r="B9" s="170">
        <f>data!E94</f>
        <v>-1.3714878221922522</v>
      </c>
      <c r="C9" s="170">
        <f>data!F94</f>
        <v>-13.087907919473574</v>
      </c>
      <c r="D9" s="170">
        <f>data!G94</f>
        <v>-22.124604226856913</v>
      </c>
      <c r="E9" s="170">
        <f>data!H94</f>
        <v>3.1093155014962681</v>
      </c>
      <c r="F9" s="170">
        <f>data!I94</f>
        <v>0.13889154982300589</v>
      </c>
      <c r="G9" s="170">
        <f>data!J94</f>
        <v>-4.238313492036383</v>
      </c>
      <c r="H9" s="170">
        <f>data!K94</f>
        <v>-4.3058645106571642</v>
      </c>
      <c r="I9" s="170">
        <f>data!L94</f>
        <v>-4.4428116020573167</v>
      </c>
      <c r="J9" s="170">
        <f>data!M94</f>
        <v>-4.2437424438603655</v>
      </c>
      <c r="K9" s="6"/>
      <c r="L9" s="6"/>
      <c r="M9" s="6"/>
    </row>
    <row r="10" spans="1:13" ht="6" customHeight="1" x14ac:dyDescent="0.2">
      <c r="A10" s="165"/>
      <c r="B10" s="22"/>
      <c r="C10" s="22"/>
      <c r="D10" s="22"/>
      <c r="E10" s="22"/>
      <c r="F10" s="22"/>
      <c r="G10" s="22"/>
      <c r="H10" s="22"/>
      <c r="I10" s="22"/>
      <c r="J10" s="22"/>
      <c r="K10" s="6"/>
      <c r="L10" s="6"/>
      <c r="M10" s="6"/>
    </row>
    <row r="11" spans="1:13" ht="11.85" customHeight="1" x14ac:dyDescent="0.2">
      <c r="A11" s="165" t="s">
        <v>63</v>
      </c>
      <c r="B11" s="22">
        <f>data!E96</f>
        <v>3701.72449300464</v>
      </c>
      <c r="C11" s="22">
        <f>data!F96</f>
        <v>3126.35581955113</v>
      </c>
      <c r="D11" s="22">
        <f>data!G96</f>
        <v>2425.0968016862198</v>
      </c>
      <c r="E11" s="22">
        <f>data!H96</f>
        <v>2504.9999814949801</v>
      </c>
      <c r="F11" s="22">
        <f>data!I96</f>
        <v>2534.7882448836899</v>
      </c>
      <c r="G11" s="22">
        <f>data!J96</f>
        <v>2417.54048656032</v>
      </c>
      <c r="H11" s="22">
        <f>data!K96</f>
        <v>2301.4644180457999</v>
      </c>
      <c r="I11" s="22">
        <f>data!L96</f>
        <v>2180.1471164374302</v>
      </c>
      <c r="J11" s="22">
        <f>data!M96</f>
        <v>2140.1178852089702</v>
      </c>
      <c r="K11" s="6"/>
      <c r="L11" s="6"/>
      <c r="M11" s="6"/>
    </row>
    <row r="12" spans="1:13" ht="11.85" customHeight="1" x14ac:dyDescent="0.2">
      <c r="A12" s="166" t="s">
        <v>1899</v>
      </c>
      <c r="B12" s="170">
        <f>data!E97</f>
        <v>-4.7392901441153157</v>
      </c>
      <c r="C12" s="170">
        <f>data!F97</f>
        <v>-15.543260297756278</v>
      </c>
      <c r="D12" s="170">
        <f>data!G97</f>
        <v>-22.430556799692567</v>
      </c>
      <c r="E12" s="170">
        <f>data!H97</f>
        <v>3.2948449626094112</v>
      </c>
      <c r="F12" s="170">
        <f>data!I97</f>
        <v>1.1891522398707721</v>
      </c>
      <c r="G12" s="170">
        <f>data!J97</f>
        <v>-4.6255445029787845</v>
      </c>
      <c r="H12" s="170">
        <f>data!K97</f>
        <v>-4.8014115651760285</v>
      </c>
      <c r="I12" s="170">
        <f>data!L97</f>
        <v>-5.2713090264233431</v>
      </c>
      <c r="J12" s="170">
        <f>data!M97</f>
        <v>-1.8360793602714143</v>
      </c>
      <c r="K12" s="6"/>
      <c r="L12" s="6"/>
      <c r="M12" s="6"/>
    </row>
    <row r="13" spans="1:13" ht="11.85" customHeight="1" x14ac:dyDescent="0.2">
      <c r="A13" s="165" t="s">
        <v>62</v>
      </c>
      <c r="B13" s="22">
        <f>data!E98</f>
        <v>2261.5503591154702</v>
      </c>
      <c r="C13" s="22">
        <f>data!F98</f>
        <v>1791.5480381592399</v>
      </c>
      <c r="D13" s="22">
        <f>data!G98</f>
        <v>1193.5937416955101</v>
      </c>
      <c r="E13" s="22">
        <f>data!H98</f>
        <v>1118.84872165363</v>
      </c>
      <c r="F13" s="22">
        <f>data!I98</f>
        <v>1077.50981939701</v>
      </c>
      <c r="G13" s="22">
        <f>data!J98</f>
        <v>1038.12724468031</v>
      </c>
      <c r="H13" s="22">
        <f>data!K98</f>
        <v>1000.35640306563</v>
      </c>
      <c r="I13" s="22">
        <f>data!L98</f>
        <v>962.093226164984</v>
      </c>
      <c r="J13" s="22">
        <f>data!M98</f>
        <v>856.12167624602296</v>
      </c>
      <c r="K13" s="6"/>
      <c r="L13" s="6"/>
      <c r="M13" s="6"/>
    </row>
    <row r="14" spans="1:13" ht="11.85" customHeight="1" x14ac:dyDescent="0.2">
      <c r="A14" s="166" t="s">
        <v>1899</v>
      </c>
      <c r="B14" s="170">
        <f>data!E99</f>
        <v>-3.1441430978421447</v>
      </c>
      <c r="C14" s="170">
        <f>data!F99</f>
        <v>-20.782306220236279</v>
      </c>
      <c r="D14" s="170">
        <f>data!G99</f>
        <v>-33.376403184706639</v>
      </c>
      <c r="E14" s="170">
        <f>data!H99</f>
        <v>-6.2621826364223416</v>
      </c>
      <c r="F14" s="170">
        <f>data!I99</f>
        <v>-3.6947713713720076</v>
      </c>
      <c r="G14" s="170">
        <f>data!J99</f>
        <v>-3.6549620251942638</v>
      </c>
      <c r="H14" s="170">
        <f>data!K99</f>
        <v>-3.6383633902519752</v>
      </c>
      <c r="I14" s="170">
        <f>data!L99</f>
        <v>-3.8249544645675426</v>
      </c>
      <c r="J14" s="170">
        <f>data!M99</f>
        <v>-11.01468621095858</v>
      </c>
      <c r="K14" s="6"/>
      <c r="L14" s="6"/>
      <c r="M14" s="6"/>
    </row>
    <row r="15" spans="1:13" ht="11.85" customHeight="1" x14ac:dyDescent="0.2">
      <c r="A15" s="165" t="s">
        <v>64</v>
      </c>
      <c r="B15" s="22">
        <f>data!E100</f>
        <v>7793.7618656285304</v>
      </c>
      <c r="C15" s="22">
        <f>data!F100</f>
        <v>7170.9322265403098</v>
      </c>
      <c r="D15" s="22">
        <f>data!G100</f>
        <v>5885.2437752328397</v>
      </c>
      <c r="E15" s="22">
        <f>data!H100</f>
        <v>6096.3192015942896</v>
      </c>
      <c r="F15" s="22">
        <f>data!I100</f>
        <v>6169.3158544363696</v>
      </c>
      <c r="G15" s="22">
        <f>data!J100</f>
        <v>5926.9480362151498</v>
      </c>
      <c r="H15" s="22">
        <f>data!K100</f>
        <v>5696.5693812262498</v>
      </c>
      <c r="I15" s="22">
        <f>data!L100</f>
        <v>5478.4143554073598</v>
      </c>
      <c r="J15" s="22">
        <f>data!M100</f>
        <v>5289.1844728318902</v>
      </c>
      <c r="K15" s="6"/>
      <c r="L15" s="6"/>
      <c r="M15" s="6"/>
    </row>
    <row r="16" spans="1:13" ht="11.85" customHeight="1" x14ac:dyDescent="0.2">
      <c r="A16" s="166" t="s">
        <v>1899</v>
      </c>
      <c r="B16" s="170">
        <f>data!E101</f>
        <v>1.130359844188189</v>
      </c>
      <c r="C16" s="170">
        <f>data!F101</f>
        <v>-7.9913865707775589</v>
      </c>
      <c r="D16" s="170">
        <f>data!G101</f>
        <v>-17.929167515333834</v>
      </c>
      <c r="E16" s="170">
        <f>data!H101</f>
        <v>3.5865196824935053</v>
      </c>
      <c r="F16" s="170">
        <f>data!I101</f>
        <v>1.1973889559947937</v>
      </c>
      <c r="G16" s="170">
        <f>data!J101</f>
        <v>-3.9286012248332614</v>
      </c>
      <c r="H16" s="170">
        <f>data!K101</f>
        <v>-3.8869693741404254</v>
      </c>
      <c r="I16" s="170">
        <f>data!L101</f>
        <v>-3.8295860406413529</v>
      </c>
      <c r="J16" s="170">
        <f>data!M101</f>
        <v>-3.4540994948418668</v>
      </c>
      <c r="K16" s="6"/>
      <c r="L16" s="6"/>
      <c r="M16" s="6"/>
    </row>
    <row r="17" spans="1:13" ht="11.85" customHeight="1" x14ac:dyDescent="0.2">
      <c r="A17" s="165" t="s">
        <v>65</v>
      </c>
      <c r="B17" s="242">
        <f>data!E102</f>
        <v>2799.2611635368098</v>
      </c>
      <c r="C17" s="242">
        <f>data!F102</f>
        <v>2300.58877545839</v>
      </c>
      <c r="D17" s="242">
        <f>data!G102</f>
        <v>1701.88724036293</v>
      </c>
      <c r="E17" s="242">
        <f>data!H102</f>
        <v>1834.0780010379001</v>
      </c>
      <c r="F17" s="242">
        <f>data!I102</f>
        <v>1788.6798582726699</v>
      </c>
      <c r="G17" s="242">
        <f>data!J102</f>
        <v>1697.29268731556</v>
      </c>
      <c r="H17" s="242">
        <f>data!K102</f>
        <v>1604.4324064663101</v>
      </c>
      <c r="I17" s="242">
        <f>data!L102</f>
        <v>1511.1044777847101</v>
      </c>
      <c r="J17" s="242">
        <f>data!M102</f>
        <v>1416.36937705472</v>
      </c>
      <c r="K17" s="6"/>
      <c r="L17" s="6"/>
      <c r="M17" s="6"/>
    </row>
    <row r="18" spans="1:13" ht="11.85" customHeight="1" x14ac:dyDescent="0.2">
      <c r="A18" s="166" t="s">
        <v>1899</v>
      </c>
      <c r="B18" s="243">
        <f>data!E103</f>
        <v>-2.0902202699172312</v>
      </c>
      <c r="C18" s="243">
        <f>data!F103</f>
        <v>-17.814428841943332</v>
      </c>
      <c r="D18" s="243">
        <f>data!G103</f>
        <v>-26.023839700607489</v>
      </c>
      <c r="E18" s="243">
        <f>data!H103</f>
        <v>7.7673042925440861</v>
      </c>
      <c r="F18" s="243">
        <f>data!I103</f>
        <v>-2.4752569268885805</v>
      </c>
      <c r="G18" s="243">
        <f>data!J103</f>
        <v>-5.1091966253459464</v>
      </c>
      <c r="H18" s="243">
        <f>data!K103</f>
        <v>-5.4710823621185734</v>
      </c>
      <c r="I18" s="243">
        <f>data!L103</f>
        <v>-5.8168813036599376</v>
      </c>
      <c r="J18" s="243">
        <f>data!M103</f>
        <v>-6.2692621273197746</v>
      </c>
      <c r="K18" s="6"/>
      <c r="L18" s="6"/>
      <c r="M18" s="6"/>
    </row>
    <row r="19" spans="1:13" ht="6" customHeight="1" x14ac:dyDescent="0.2">
      <c r="A19" s="42"/>
      <c r="B19" s="22"/>
      <c r="C19" s="22"/>
      <c r="D19" s="22"/>
      <c r="E19" s="22"/>
      <c r="F19" s="22"/>
      <c r="G19" s="22"/>
      <c r="H19" s="22"/>
      <c r="I19" s="22"/>
      <c r="J19" s="22"/>
      <c r="K19" s="6"/>
      <c r="L19" s="6"/>
      <c r="M19" s="6"/>
    </row>
    <row r="20" spans="1:13" ht="11.85" customHeight="1" x14ac:dyDescent="0.2">
      <c r="A20" s="42" t="s">
        <v>73</v>
      </c>
      <c r="B20" s="22">
        <f>data!E105</f>
        <v>4914.4384050999997</v>
      </c>
      <c r="C20" s="22">
        <f>data!F105</f>
        <v>4467.3135008999998</v>
      </c>
      <c r="D20" s="22">
        <f>data!G105</f>
        <v>3441.2692677</v>
      </c>
      <c r="E20" s="22">
        <f>data!H105</f>
        <v>3905.6297434521898</v>
      </c>
      <c r="F20" s="22">
        <f>data!I105</f>
        <v>3986.5579983856601</v>
      </c>
      <c r="G20" s="22">
        <f>data!J105</f>
        <v>3826.0990167333198</v>
      </c>
      <c r="H20" s="22">
        <f>data!K105</f>
        <v>3642.53268778239</v>
      </c>
      <c r="I20" s="22">
        <f>data!L105</f>
        <v>3462.8937494812599</v>
      </c>
      <c r="J20" s="22">
        <f>data!M105</f>
        <v>3283.2251358818698</v>
      </c>
      <c r="K20" s="6"/>
      <c r="L20" s="6"/>
      <c r="M20" s="6"/>
    </row>
    <row r="21" spans="1:13" ht="11.85" customHeight="1" x14ac:dyDescent="0.2">
      <c r="A21" s="165" t="s">
        <v>63</v>
      </c>
      <c r="B21" s="22">
        <f>data!E106</f>
        <v>870.45661099999995</v>
      </c>
      <c r="C21" s="22">
        <f>data!F106</f>
        <v>819.19298409999999</v>
      </c>
      <c r="D21" s="22">
        <f>data!G106</f>
        <v>634.30861430000004</v>
      </c>
      <c r="E21" s="22">
        <f>data!H106</f>
        <v>708.72647459108805</v>
      </c>
      <c r="F21" s="22">
        <f>data!I106</f>
        <v>771.27432384661597</v>
      </c>
      <c r="G21" s="22">
        <f>data!J106</f>
        <v>731.19862173715001</v>
      </c>
      <c r="H21" s="22">
        <f>data!K106</f>
        <v>692.97714482133404</v>
      </c>
      <c r="I21" s="22">
        <f>data!L106</f>
        <v>641.54572779981197</v>
      </c>
      <c r="J21" s="22">
        <f>data!M106</f>
        <v>629.181093986684</v>
      </c>
      <c r="K21" s="6"/>
      <c r="L21" s="6"/>
      <c r="M21" s="6"/>
    </row>
    <row r="22" spans="1:13" ht="11.85" customHeight="1" x14ac:dyDescent="0.2">
      <c r="A22" s="165" t="s">
        <v>62</v>
      </c>
      <c r="B22" s="22">
        <f>data!E107</f>
        <v>1041.9616311</v>
      </c>
      <c r="C22" s="22">
        <f>data!F107</f>
        <v>930.89986469999997</v>
      </c>
      <c r="D22" s="22">
        <f>data!G107</f>
        <v>669.5017464</v>
      </c>
      <c r="E22" s="22">
        <f>data!H107</f>
        <v>749.04452127483705</v>
      </c>
      <c r="F22" s="22">
        <f>data!I107</f>
        <v>799.43288909548403</v>
      </c>
      <c r="G22" s="22">
        <f>data!J107</f>
        <v>763.79312246686595</v>
      </c>
      <c r="H22" s="22">
        <f>data!K107</f>
        <v>726.90561629151603</v>
      </c>
      <c r="I22" s="22">
        <f>data!L107</f>
        <v>692.00685911050505</v>
      </c>
      <c r="J22" s="22">
        <f>data!M107</f>
        <v>626.23274556336696</v>
      </c>
      <c r="K22" s="6"/>
      <c r="L22" s="6"/>
      <c r="M22" s="6"/>
    </row>
    <row r="23" spans="1:13" ht="11.85" customHeight="1" x14ac:dyDescent="0.2">
      <c r="A23" s="165" t="s">
        <v>64</v>
      </c>
      <c r="B23" s="22">
        <f>data!E108</f>
        <v>1019.150296</v>
      </c>
      <c r="C23" s="22">
        <f>data!F108</f>
        <v>1138.4818952000001</v>
      </c>
      <c r="D23" s="22">
        <f>data!G108</f>
        <v>956.88568629999997</v>
      </c>
      <c r="E23" s="22">
        <f>data!H108</f>
        <v>1073.3816944043999</v>
      </c>
      <c r="F23" s="22">
        <f>data!I108</f>
        <v>1102.6124177168099</v>
      </c>
      <c r="G23" s="22">
        <f>data!J108</f>
        <v>1051.71165252278</v>
      </c>
      <c r="H23" s="22">
        <f>data!K108</f>
        <v>1010.12233369157</v>
      </c>
      <c r="I23" s="22">
        <f>data!L108</f>
        <v>993.135414246241</v>
      </c>
      <c r="J23" s="22">
        <f>data!M108</f>
        <v>973.29659006605402</v>
      </c>
      <c r="K23" s="6"/>
      <c r="L23" s="6"/>
      <c r="M23" s="6"/>
    </row>
    <row r="24" spans="1:13" ht="11.85" customHeight="1" x14ac:dyDescent="0.2">
      <c r="A24" s="165" t="s">
        <v>65</v>
      </c>
      <c r="B24" s="22">
        <f>data!E109</f>
        <v>1982.8698670000001</v>
      </c>
      <c r="C24" s="22">
        <f>data!F109</f>
        <v>1578.7387569</v>
      </c>
      <c r="D24" s="22">
        <f>data!G109</f>
        <v>1180.5732207000001</v>
      </c>
      <c r="E24" s="22">
        <f>data!H109</f>
        <v>1374.4770531818699</v>
      </c>
      <c r="F24" s="22">
        <f>data!I109</f>
        <v>1313.2383677267501</v>
      </c>
      <c r="G24" s="22">
        <f>data!J109</f>
        <v>1279.39562000653</v>
      </c>
      <c r="H24" s="22">
        <f>data!K109</f>
        <v>1212.52759297797</v>
      </c>
      <c r="I24" s="22">
        <f>data!L109</f>
        <v>1136.2057483246999</v>
      </c>
      <c r="J24" s="22">
        <f>data!M109</f>
        <v>1054.51470626577</v>
      </c>
      <c r="K24" s="6"/>
      <c r="L24" s="6"/>
      <c r="M24" s="6"/>
    </row>
    <row r="25" spans="1:13" ht="6" customHeight="1" x14ac:dyDescent="0.2">
      <c r="A25" s="42"/>
      <c r="B25" s="22"/>
      <c r="C25" s="22"/>
      <c r="D25" s="22"/>
      <c r="E25" s="22"/>
      <c r="F25" s="22"/>
      <c r="G25" s="22"/>
      <c r="H25" s="22"/>
      <c r="I25" s="22"/>
      <c r="J25" s="22"/>
      <c r="K25" s="6"/>
      <c r="L25" s="6"/>
      <c r="M25" s="6"/>
    </row>
    <row r="26" spans="1:13" s="163" customFormat="1" ht="11.85" customHeight="1" x14ac:dyDescent="0.2">
      <c r="A26" s="165" t="s">
        <v>762</v>
      </c>
      <c r="B26" s="22">
        <f>data!E111</f>
        <v>2496.3172951000001</v>
      </c>
      <c r="C26" s="22">
        <f>data!F111</f>
        <v>2413.0239946000002</v>
      </c>
      <c r="D26" s="22">
        <f>data!G111</f>
        <v>1685.4211092</v>
      </c>
      <c r="E26" s="22">
        <f>data!H111</f>
        <v>1958.51054982199</v>
      </c>
      <c r="F26" s="22">
        <f>data!I111</f>
        <v>2042.34559056894</v>
      </c>
      <c r="G26" s="22">
        <f>data!J111</f>
        <v>1924.58035761372</v>
      </c>
      <c r="H26" s="22">
        <f>data!K111</f>
        <v>1814.37650270316</v>
      </c>
      <c r="I26" s="22">
        <f>data!L111</f>
        <v>1717.3431509012501</v>
      </c>
      <c r="J26" s="22">
        <f>data!M111</f>
        <v>1629.0617283812701</v>
      </c>
    </row>
    <row r="27" spans="1:13" s="164" customFormat="1" ht="11.85" customHeight="1" x14ac:dyDescent="0.2">
      <c r="A27" s="166" t="s">
        <v>63</v>
      </c>
      <c r="B27" s="22">
        <f>data!E112</f>
        <v>870.45661099999995</v>
      </c>
      <c r="C27" s="22">
        <f>data!F112</f>
        <v>819.19298409999999</v>
      </c>
      <c r="D27" s="22">
        <f>data!G112</f>
        <v>634.30861430000004</v>
      </c>
      <c r="E27" s="22">
        <f>data!H112</f>
        <v>708.72647459108805</v>
      </c>
      <c r="F27" s="22">
        <f>data!I112</f>
        <v>771.27432384661597</v>
      </c>
      <c r="G27" s="22">
        <f>data!J112</f>
        <v>731.19862173715001</v>
      </c>
      <c r="H27" s="22">
        <f>data!K112</f>
        <v>692.97714482133404</v>
      </c>
      <c r="I27" s="22">
        <f>data!L112</f>
        <v>641.54572779981197</v>
      </c>
      <c r="J27" s="22">
        <f>data!M112</f>
        <v>629.181093986684</v>
      </c>
    </row>
    <row r="28" spans="1:13" s="164" customFormat="1" ht="11.85" customHeight="1" x14ac:dyDescent="0.2">
      <c r="A28" s="166" t="s">
        <v>62</v>
      </c>
      <c r="B28" s="22">
        <f>data!E113</f>
        <v>629.24579110000002</v>
      </c>
      <c r="C28" s="22">
        <f>data!F113</f>
        <v>556.94479939999997</v>
      </c>
      <c r="D28" s="22">
        <f>data!G113</f>
        <v>384.45798939999997</v>
      </c>
      <c r="E28" s="22">
        <f>data!H113</f>
        <v>420.41144425037498</v>
      </c>
      <c r="F28" s="22">
        <f>data!I113</f>
        <v>399.96320422579799</v>
      </c>
      <c r="G28" s="22">
        <f>data!J113</f>
        <v>370.09997616338899</v>
      </c>
      <c r="H28" s="22">
        <f>data!K113</f>
        <v>348.54091784953903</v>
      </c>
      <c r="I28" s="22">
        <f>data!L113</f>
        <v>325.70367924302298</v>
      </c>
      <c r="J28" s="22">
        <f>data!M113</f>
        <v>276.10030399364399</v>
      </c>
    </row>
    <row r="29" spans="1:13" s="164" customFormat="1" ht="11.85" customHeight="1" x14ac:dyDescent="0.2">
      <c r="A29" s="166" t="s">
        <v>64</v>
      </c>
      <c r="B29" s="22">
        <f>data!E114</f>
        <v>665.76502600000003</v>
      </c>
      <c r="C29" s="22">
        <f>data!F114</f>
        <v>757.1974275</v>
      </c>
      <c r="D29" s="22">
        <f>data!G114</f>
        <v>522.00077880000003</v>
      </c>
      <c r="E29" s="22">
        <f>data!H114</f>
        <v>644.17608812029596</v>
      </c>
      <c r="F29" s="22">
        <f>data!I114</f>
        <v>671.99390845604398</v>
      </c>
      <c r="G29" s="22">
        <f>data!J114</f>
        <v>632.91854142665704</v>
      </c>
      <c r="H29" s="22">
        <f>data!K114</f>
        <v>592.94097250416701</v>
      </c>
      <c r="I29" s="22">
        <f>data!L114</f>
        <v>578.97847713191095</v>
      </c>
      <c r="J29" s="22">
        <f>data!M114</f>
        <v>563.36500393622305</v>
      </c>
    </row>
    <row r="30" spans="1:13" s="164" customFormat="1" ht="11.85" customHeight="1" x14ac:dyDescent="0.2">
      <c r="A30" s="166" t="s">
        <v>65</v>
      </c>
      <c r="B30" s="22">
        <f>data!E115</f>
        <v>330.84986700000002</v>
      </c>
      <c r="C30" s="22">
        <f>data!F115</f>
        <v>279.68878360000002</v>
      </c>
      <c r="D30" s="22">
        <f>data!G115</f>
        <v>144.65372669999999</v>
      </c>
      <c r="E30" s="22">
        <f>data!H115</f>
        <v>185.19654286023399</v>
      </c>
      <c r="F30" s="22">
        <f>data!I115</f>
        <v>199.114154040486</v>
      </c>
      <c r="G30" s="22">
        <f>data!J115</f>
        <v>190.36321828652299</v>
      </c>
      <c r="H30" s="22">
        <f>data!K115</f>
        <v>179.91746752812199</v>
      </c>
      <c r="I30" s="22">
        <f>data!L115</f>
        <v>171.11526672650501</v>
      </c>
      <c r="J30" s="22">
        <f>data!M115</f>
        <v>160.41532646472299</v>
      </c>
    </row>
    <row r="31" spans="1:13" ht="6" customHeight="1" x14ac:dyDescent="0.2">
      <c r="A31" s="42"/>
      <c r="B31" s="22"/>
      <c r="C31" s="22"/>
      <c r="D31" s="22"/>
      <c r="E31" s="22"/>
      <c r="F31" s="22"/>
      <c r="G31" s="22"/>
      <c r="H31" s="22"/>
      <c r="I31" s="22"/>
      <c r="J31" s="22"/>
      <c r="K31" s="6"/>
      <c r="L31" s="6"/>
      <c r="M31" s="6"/>
    </row>
    <row r="32" spans="1:13" ht="11.85" customHeight="1" x14ac:dyDescent="0.2">
      <c r="A32" s="42" t="s">
        <v>74</v>
      </c>
      <c r="B32" s="22">
        <f>data!E117</f>
        <v>1652.3842239999999</v>
      </c>
      <c r="C32" s="22">
        <f>data!F117</f>
        <v>1509.0310632000001</v>
      </c>
      <c r="D32" s="22">
        <f>data!G117</f>
        <v>1272.6494419999999</v>
      </c>
      <c r="E32" s="22">
        <f>data!H117</f>
        <v>1354.2321071792401</v>
      </c>
      <c r="F32" s="22">
        <f>data!I117</f>
        <v>1318.7081120253799</v>
      </c>
      <c r="G32" s="22">
        <f>data!J117</f>
        <v>1344.38019487569</v>
      </c>
      <c r="H32" s="22">
        <f>data!K117</f>
        <v>1337.9857094497499</v>
      </c>
      <c r="I32" s="22">
        <f>data!L117</f>
        <v>1312.0311256815201</v>
      </c>
      <c r="J32" s="22">
        <f>data!M117</f>
        <v>1286.4110012994599</v>
      </c>
      <c r="K32" s="6"/>
      <c r="L32" s="6"/>
      <c r="M32" s="6"/>
    </row>
    <row r="33" spans="1:13" ht="11.85" customHeight="1" x14ac:dyDescent="0.2">
      <c r="A33" s="165" t="s">
        <v>63</v>
      </c>
      <c r="B33" s="22">
        <f>data!E118</f>
        <v>474.41233699999998</v>
      </c>
      <c r="C33" s="22">
        <f>data!F118</f>
        <v>436.29474920000001</v>
      </c>
      <c r="D33" s="22">
        <f>data!G118</f>
        <v>370.07187210000001</v>
      </c>
      <c r="E33" s="22">
        <f>data!H118</f>
        <v>403.828152870807</v>
      </c>
      <c r="F33" s="22">
        <f>data!I118</f>
        <v>402.18603089398601</v>
      </c>
      <c r="G33" s="22">
        <f>data!J118</f>
        <v>409.51523160003001</v>
      </c>
      <c r="H33" s="22">
        <f>data!K118</f>
        <v>395.11292728480902</v>
      </c>
      <c r="I33" s="22">
        <f>data!L118</f>
        <v>377.64937196190402</v>
      </c>
      <c r="J33" s="22">
        <f>data!M118</f>
        <v>365.80164569788798</v>
      </c>
      <c r="K33" s="6"/>
      <c r="L33" s="6"/>
      <c r="M33" s="6"/>
    </row>
    <row r="34" spans="1:13" ht="11.85" customHeight="1" x14ac:dyDescent="0.2">
      <c r="A34" s="165" t="s">
        <v>62</v>
      </c>
      <c r="B34" s="22">
        <f>data!E119</f>
        <v>356.67236400000002</v>
      </c>
      <c r="C34" s="22">
        <f>data!F119</f>
        <v>388.78561919999999</v>
      </c>
      <c r="D34" s="22">
        <f>data!G119</f>
        <v>404.12743060000003</v>
      </c>
      <c r="E34" s="22">
        <f>data!H119</f>
        <v>442.49187548818298</v>
      </c>
      <c r="F34" s="22">
        <f>data!I119</f>
        <v>389.10732283143102</v>
      </c>
      <c r="G34" s="22">
        <f>data!J119</f>
        <v>380.49559712007101</v>
      </c>
      <c r="H34" s="22">
        <f>data!K119</f>
        <v>374.42564395100101</v>
      </c>
      <c r="I34" s="22">
        <f>data!L119</f>
        <v>363.700501649373</v>
      </c>
      <c r="J34" s="22">
        <f>data!M119</f>
        <v>356.64031984066202</v>
      </c>
      <c r="K34" s="6"/>
      <c r="L34" s="6"/>
      <c r="M34" s="6"/>
    </row>
    <row r="35" spans="1:13" ht="11.85" customHeight="1" x14ac:dyDescent="0.2">
      <c r="A35" s="165" t="s">
        <v>64</v>
      </c>
      <c r="B35" s="22">
        <f>data!E120</f>
        <v>717.46614499999998</v>
      </c>
      <c r="C35" s="22">
        <f>data!F120</f>
        <v>598.79471290000004</v>
      </c>
      <c r="D35" s="22">
        <f>data!G120</f>
        <v>438.77051499999999</v>
      </c>
      <c r="E35" s="22">
        <f>data!H120</f>
        <v>451.673625702984</v>
      </c>
      <c r="F35" s="22">
        <f>data!I120</f>
        <v>480.72087571120397</v>
      </c>
      <c r="G35" s="22">
        <f>data!J120</f>
        <v>511.63718832293603</v>
      </c>
      <c r="H35" s="22">
        <f>data!K120</f>
        <v>527.58197158226903</v>
      </c>
      <c r="I35" s="22">
        <f>data!L120</f>
        <v>529.87036791916603</v>
      </c>
      <c r="J35" s="22">
        <f>data!M120</f>
        <v>522.51879401756298</v>
      </c>
      <c r="K35" s="6"/>
      <c r="L35" s="6"/>
      <c r="M35" s="6"/>
    </row>
    <row r="36" spans="1:13" ht="11.85" customHeight="1" x14ac:dyDescent="0.2">
      <c r="A36" s="165" t="s">
        <v>65</v>
      </c>
      <c r="B36" s="22">
        <f>data!E121</f>
        <v>103.833378</v>
      </c>
      <c r="C36" s="22">
        <f>data!F121</f>
        <v>85.1559819</v>
      </c>
      <c r="D36" s="22">
        <f>data!G121</f>
        <v>59.6796243</v>
      </c>
      <c r="E36" s="22">
        <f>data!H121</f>
        <v>56.2384531172669</v>
      </c>
      <c r="F36" s="22">
        <f>data!I121</f>
        <v>46.693882588760999</v>
      </c>
      <c r="G36" s="22">
        <f>data!J121</f>
        <v>42.732177832657399</v>
      </c>
      <c r="H36" s="22">
        <f>data!K121</f>
        <v>40.865166631675599</v>
      </c>
      <c r="I36" s="22">
        <f>data!L121</f>
        <v>40.8108841510753</v>
      </c>
      <c r="J36" s="22">
        <f>data!M121</f>
        <v>41.450241743352102</v>
      </c>
      <c r="K36" s="6"/>
      <c r="L36" s="6"/>
      <c r="M36" s="6"/>
    </row>
    <row r="37" spans="1:13" ht="6" customHeight="1" x14ac:dyDescent="0.2">
      <c r="A37" s="42"/>
      <c r="B37" s="22"/>
      <c r="C37" s="22"/>
      <c r="D37" s="22"/>
      <c r="E37" s="22"/>
      <c r="F37" s="22"/>
      <c r="G37" s="22"/>
      <c r="H37" s="22"/>
      <c r="I37" s="22"/>
      <c r="J37" s="22"/>
      <c r="K37" s="6"/>
      <c r="L37" s="6"/>
      <c r="M37" s="6"/>
    </row>
    <row r="38" spans="1:13" ht="11.85" customHeight="1" x14ac:dyDescent="0.2">
      <c r="A38" s="165" t="s">
        <v>763</v>
      </c>
      <c r="B38" s="22">
        <f>data!E123</f>
        <v>1135.1001879999999</v>
      </c>
      <c r="C38" s="22">
        <f>data!F123</f>
        <v>1082.6812646000001</v>
      </c>
      <c r="D38" s="22">
        <f>data!G123</f>
        <v>938.13225639999996</v>
      </c>
      <c r="E38" s="22">
        <f>data!H123</f>
        <v>1012.57964780843</v>
      </c>
      <c r="F38" s="22">
        <f>data!I123</f>
        <v>974.87046223139703</v>
      </c>
      <c r="G38" s="22">
        <f>data!J123</f>
        <v>1007.72234437566</v>
      </c>
      <c r="H38" s="22">
        <f>data!K123</f>
        <v>1012.76816326495</v>
      </c>
      <c r="I38" s="22">
        <f>data!L123</f>
        <v>997.72613481961503</v>
      </c>
      <c r="J38" s="22">
        <f>data!M123</f>
        <v>977.79373670157702</v>
      </c>
      <c r="K38" s="6"/>
      <c r="L38" s="6"/>
      <c r="M38" s="6"/>
    </row>
    <row r="39" spans="1:13" ht="11.85" customHeight="1" x14ac:dyDescent="0.2">
      <c r="A39" s="166" t="s">
        <v>63</v>
      </c>
      <c r="B39" s="22">
        <f>data!E124</f>
        <v>218.12977699999999</v>
      </c>
      <c r="C39" s="22">
        <f>data!F124</f>
        <v>230.47660010000001</v>
      </c>
      <c r="D39" s="22">
        <f>data!G124</f>
        <v>206.8432881</v>
      </c>
      <c r="E39" s="22">
        <f>data!H124</f>
        <v>249.04231239999999</v>
      </c>
      <c r="F39" s="22">
        <f>data!I124</f>
        <v>242.215</v>
      </c>
      <c r="G39" s="22">
        <f>data!J124</f>
        <v>253.72399999999999</v>
      </c>
      <c r="H39" s="22">
        <f>data!K124</f>
        <v>247.762</v>
      </c>
      <c r="I39" s="22">
        <f>data!L124</f>
        <v>238.61099999999999</v>
      </c>
      <c r="J39" s="22">
        <f>data!M124</f>
        <v>229.851</v>
      </c>
      <c r="K39" s="6"/>
      <c r="L39" s="6"/>
      <c r="M39" s="6"/>
    </row>
    <row r="40" spans="1:13" ht="11.85" customHeight="1" x14ac:dyDescent="0.2">
      <c r="A40" s="166" t="s">
        <v>62</v>
      </c>
      <c r="B40" s="22">
        <f>data!E125</f>
        <v>317.308134</v>
      </c>
      <c r="C40" s="22">
        <f>data!F125</f>
        <v>358.6233843</v>
      </c>
      <c r="D40" s="22">
        <f>data!G125</f>
        <v>378.7293363</v>
      </c>
      <c r="E40" s="22">
        <f>data!H125</f>
        <v>419.49187548818298</v>
      </c>
      <c r="F40" s="22">
        <f>data!I125</f>
        <v>366.60732283143102</v>
      </c>
      <c r="G40" s="22">
        <f>data!J125</f>
        <v>358.49559712007101</v>
      </c>
      <c r="H40" s="22">
        <f>data!K125</f>
        <v>352.92564395100101</v>
      </c>
      <c r="I40" s="22">
        <f>data!L125</f>
        <v>342.700501649373</v>
      </c>
      <c r="J40" s="22">
        <f>data!M125</f>
        <v>336.14031984066202</v>
      </c>
      <c r="K40" s="6"/>
      <c r="L40" s="6"/>
      <c r="M40" s="6"/>
    </row>
    <row r="41" spans="1:13" ht="11.85" customHeight="1" x14ac:dyDescent="0.2">
      <c r="A41" s="166" t="s">
        <v>64</v>
      </c>
      <c r="B41" s="22">
        <f>data!E126</f>
        <v>506.995204</v>
      </c>
      <c r="C41" s="22">
        <f>data!F126</f>
        <v>418.65574459999999</v>
      </c>
      <c r="D41" s="22">
        <f>data!G126</f>
        <v>304.9038961</v>
      </c>
      <c r="E41" s="22">
        <f>data!H126</f>
        <v>297.80700680298401</v>
      </c>
      <c r="F41" s="22">
        <f>data!I126</f>
        <v>328.85425681120398</v>
      </c>
      <c r="G41" s="22">
        <f>data!J126</f>
        <v>361.77056942293598</v>
      </c>
      <c r="H41" s="22">
        <f>data!K126</f>
        <v>379.71535268226899</v>
      </c>
      <c r="I41" s="22">
        <f>data!L126</f>
        <v>384.00374901916598</v>
      </c>
      <c r="J41" s="22">
        <f>data!M126</f>
        <v>378.65217511756299</v>
      </c>
      <c r="K41" s="6"/>
      <c r="L41" s="6"/>
      <c r="M41" s="6"/>
    </row>
    <row r="42" spans="1:13" ht="11.85" customHeight="1" x14ac:dyDescent="0.2">
      <c r="A42" s="166" t="s">
        <v>65</v>
      </c>
      <c r="B42" s="22">
        <f>data!E127</f>
        <v>92.667073000000002</v>
      </c>
      <c r="C42" s="22">
        <f>data!F127</f>
        <v>74.925535600000003</v>
      </c>
      <c r="D42" s="22">
        <f>data!G127</f>
        <v>47.655735900000003</v>
      </c>
      <c r="E42" s="22">
        <f>data!H127</f>
        <v>46.2384531172669</v>
      </c>
      <c r="F42" s="22">
        <f>data!I127</f>
        <v>37.193882588760999</v>
      </c>
      <c r="G42" s="22">
        <f>data!J127</f>
        <v>33.732177832657399</v>
      </c>
      <c r="H42" s="22">
        <f>data!K127</f>
        <v>32.365166631675599</v>
      </c>
      <c r="I42" s="22">
        <f>data!L127</f>
        <v>32.410884151075301</v>
      </c>
      <c r="J42" s="22">
        <f>data!M127</f>
        <v>33.150241743352098</v>
      </c>
      <c r="K42" s="6"/>
      <c r="L42" s="6"/>
      <c r="M42" s="6"/>
    </row>
    <row r="43" spans="1:13" ht="6" customHeight="1" x14ac:dyDescent="0.2">
      <c r="A43" s="42"/>
      <c r="B43" s="22"/>
      <c r="C43" s="22"/>
      <c r="D43" s="22"/>
      <c r="E43" s="22"/>
      <c r="F43" s="22"/>
      <c r="G43" s="22"/>
      <c r="H43" s="22"/>
      <c r="I43" s="22"/>
      <c r="J43" s="22"/>
      <c r="K43" s="6"/>
      <c r="L43" s="6"/>
      <c r="M43" s="6"/>
    </row>
    <row r="44" spans="1:13" ht="11.85" customHeight="1" x14ac:dyDescent="0.2">
      <c r="A44" s="42" t="s">
        <v>75</v>
      </c>
      <c r="B44" s="22">
        <f>data!E129</f>
        <v>13294.2437001855</v>
      </c>
      <c r="C44" s="22">
        <f>data!F129</f>
        <v>11431.142422009099</v>
      </c>
      <c r="D44" s="22">
        <f>data!G129</f>
        <v>9037.2017332774994</v>
      </c>
      <c r="E44" s="22">
        <f>data!H129</f>
        <v>9002.8482695078492</v>
      </c>
      <c r="F44" s="22">
        <f>data!I129</f>
        <v>8902.4438906294599</v>
      </c>
      <c r="G44" s="22">
        <f>data!J129</f>
        <v>8598.1896329137107</v>
      </c>
      <c r="H44" s="22">
        <f>data!K129</f>
        <v>8298.2756304713403</v>
      </c>
      <c r="I44" s="22">
        <f>data!L129</f>
        <v>7980.8965519947496</v>
      </c>
      <c r="J44" s="22">
        <f>data!M129</f>
        <v>7704.9792767591898</v>
      </c>
      <c r="K44" s="6"/>
      <c r="L44" s="6"/>
      <c r="M44" s="6"/>
    </row>
    <row r="45" spans="1:13" ht="11.85" customHeight="1" x14ac:dyDescent="0.2">
      <c r="A45" s="165" t="s">
        <v>1899</v>
      </c>
      <c r="B45" s="170">
        <f>data!E130</f>
        <v>-6.2101400389043775</v>
      </c>
      <c r="C45" s="170">
        <f>data!F130</f>
        <v>-14.014345758912206</v>
      </c>
      <c r="D45" s="170">
        <f>data!G130</f>
        <v>-20.942269813053816</v>
      </c>
      <c r="E45" s="170">
        <f>data!H130</f>
        <v>-0.38013385983353132</v>
      </c>
      <c r="F45" s="170">
        <f>data!I130</f>
        <v>-1.115251261297534</v>
      </c>
      <c r="G45" s="170">
        <f>data!J130</f>
        <v>-3.417648697971587</v>
      </c>
      <c r="H45" s="170">
        <f>data!K130</f>
        <v>-3.4881063950288449</v>
      </c>
      <c r="I45" s="170">
        <f>data!L130</f>
        <v>-3.8246389082470578</v>
      </c>
      <c r="J45" s="170">
        <f>data!M130</f>
        <v>-3.4572215469526046</v>
      </c>
      <c r="K45" s="6"/>
      <c r="L45" s="6"/>
      <c r="M45" s="6"/>
    </row>
    <row r="46" spans="1:13" ht="11.85" customHeight="1" x14ac:dyDescent="0.2">
      <c r="A46" s="165" t="s">
        <v>63</v>
      </c>
      <c r="B46" s="22">
        <f>data!E131</f>
        <v>3305.6802190046401</v>
      </c>
      <c r="C46" s="22">
        <f>data!F131</f>
        <v>2743.4575846511302</v>
      </c>
      <c r="D46" s="22">
        <f>data!G131</f>
        <v>2160.8600594862201</v>
      </c>
      <c r="E46" s="22">
        <f>data!H131</f>
        <v>2200.1016597746998</v>
      </c>
      <c r="F46" s="22">
        <f>data!I131</f>
        <v>2165.6999519310598</v>
      </c>
      <c r="G46" s="22">
        <f>data!J131</f>
        <v>2095.8570964231999</v>
      </c>
      <c r="H46" s="22">
        <f>data!K131</f>
        <v>2003.6002005092701</v>
      </c>
      <c r="I46" s="22">
        <f>data!L131</f>
        <v>1916.2507605995199</v>
      </c>
      <c r="J46" s="22">
        <f>data!M131</f>
        <v>1876.73843692017</v>
      </c>
      <c r="K46" s="6"/>
      <c r="L46" s="6"/>
      <c r="M46" s="6"/>
    </row>
    <row r="47" spans="1:13" ht="11.85" customHeight="1" x14ac:dyDescent="0.2">
      <c r="A47" s="166" t="s">
        <v>1899</v>
      </c>
      <c r="B47" s="170">
        <f>data!E132</f>
        <v>-9.1122237462022646</v>
      </c>
      <c r="C47" s="170">
        <f>data!F132</f>
        <v>-17.007774409673495</v>
      </c>
      <c r="D47" s="170">
        <f>data!G132</f>
        <v>-21.235886001095061</v>
      </c>
      <c r="E47" s="170">
        <f>data!H132</f>
        <v>1.8160176600149791</v>
      </c>
      <c r="F47" s="170">
        <f>data!I132</f>
        <v>-1.5636417385896162</v>
      </c>
      <c r="G47" s="170">
        <f>data!J132</f>
        <v>-3.2249553058162128</v>
      </c>
      <c r="H47" s="170">
        <f>data!K132</f>
        <v>-4.4018695774333043</v>
      </c>
      <c r="I47" s="170">
        <f>data!L132</f>
        <v>-4.3596242347923475</v>
      </c>
      <c r="J47" s="170">
        <f>data!M132</f>
        <v>-2.0619599737034422</v>
      </c>
      <c r="K47" s="6"/>
      <c r="L47" s="6"/>
      <c r="M47" s="6"/>
    </row>
    <row r="48" spans="1:13" ht="11.85" customHeight="1" x14ac:dyDescent="0.2">
      <c r="A48" s="165" t="s">
        <v>62</v>
      </c>
      <c r="B48" s="22">
        <f>data!E133</f>
        <v>1576.26109201547</v>
      </c>
      <c r="C48" s="22">
        <f>data!F133</f>
        <v>1249.43379265924</v>
      </c>
      <c r="D48" s="22">
        <f>data!G133</f>
        <v>928.21942589551099</v>
      </c>
      <c r="E48" s="22">
        <f>data!H133</f>
        <v>812.29607586698</v>
      </c>
      <c r="F48" s="22">
        <f>data!I133</f>
        <v>667.184253132957</v>
      </c>
      <c r="G48" s="22">
        <f>data!J133</f>
        <v>654.82971933351996</v>
      </c>
      <c r="H48" s="22">
        <f>data!K133</f>
        <v>647.87643072511105</v>
      </c>
      <c r="I48" s="22">
        <f>data!L133</f>
        <v>633.78686870385195</v>
      </c>
      <c r="J48" s="22">
        <f>data!M133</f>
        <v>586.52925052331705</v>
      </c>
      <c r="K48" s="6"/>
      <c r="L48" s="6"/>
      <c r="M48" s="6"/>
    </row>
    <row r="49" spans="1:13" ht="11.85" customHeight="1" x14ac:dyDescent="0.2">
      <c r="A49" s="166" t="s">
        <v>1899</v>
      </c>
      <c r="B49" s="170">
        <f>data!E134</f>
        <v>-15.08581904017241</v>
      </c>
      <c r="C49" s="170">
        <f>data!F134</f>
        <v>-20.734337795417868</v>
      </c>
      <c r="D49" s="170">
        <f>data!G134</f>
        <v>-25.7087945476543</v>
      </c>
      <c r="E49" s="170">
        <f>data!H134</f>
        <v>-12.488787327058205</v>
      </c>
      <c r="F49" s="170">
        <f>data!I134</f>
        <v>-17.864400314767281</v>
      </c>
      <c r="G49" s="170">
        <f>data!J134</f>
        <v>-1.8517424146962003</v>
      </c>
      <c r="H49" s="170">
        <f>data!K134</f>
        <v>-1.0618468287428851</v>
      </c>
      <c r="I49" s="170">
        <f>data!L134</f>
        <v>-2.1747298332013498</v>
      </c>
      <c r="J49" s="170">
        <f>data!M134</f>
        <v>-7.4563896025774064</v>
      </c>
      <c r="K49" s="6"/>
      <c r="L49" s="6"/>
      <c r="M49" s="6"/>
    </row>
    <row r="50" spans="1:13" ht="11.85" customHeight="1" x14ac:dyDescent="0.2">
      <c r="A50" s="165" t="s">
        <v>64</v>
      </c>
      <c r="B50" s="22">
        <f>data!E135</f>
        <v>7492.07771462853</v>
      </c>
      <c r="C50" s="22">
        <f>data!F135</f>
        <v>6631.2450442403097</v>
      </c>
      <c r="D50" s="22">
        <f>data!G135</f>
        <v>5367.1286039328397</v>
      </c>
      <c r="E50" s="22">
        <f>data!H135</f>
        <v>5474.61113289287</v>
      </c>
      <c r="F50" s="22">
        <f>data!I135</f>
        <v>5547.4243124307604</v>
      </c>
      <c r="G50" s="22">
        <f>data!J135</f>
        <v>5386.8735720152999</v>
      </c>
      <c r="H50" s="22">
        <f>data!K135</f>
        <v>5214.0290191169497</v>
      </c>
      <c r="I50" s="22">
        <f>data!L135</f>
        <v>5015.1493090802896</v>
      </c>
      <c r="J50" s="22">
        <f>data!M135</f>
        <v>4838.4066767833901</v>
      </c>
      <c r="K50" s="6"/>
      <c r="L50" s="6"/>
      <c r="M50" s="6"/>
    </row>
    <row r="51" spans="1:13" ht="11.85" customHeight="1" x14ac:dyDescent="0.2">
      <c r="A51" s="166" t="s">
        <v>1899</v>
      </c>
      <c r="B51" s="170">
        <f>data!E136</f>
        <v>-1.5857803353755529</v>
      </c>
      <c r="C51" s="170">
        <f>data!F136</f>
        <v>-11.489905780173848</v>
      </c>
      <c r="D51" s="170">
        <f>data!G136</f>
        <v>-19.063033138934316</v>
      </c>
      <c r="E51" s="170">
        <f>data!H136</f>
        <v>2.0026076677438054</v>
      </c>
      <c r="F51" s="170">
        <f>data!I136</f>
        <v>1.3300155530757252</v>
      </c>
      <c r="G51" s="170">
        <f>data!J136</f>
        <v>-2.8941492731265561</v>
      </c>
      <c r="H51" s="170">
        <f>data!K136</f>
        <v>-3.20862464261783</v>
      </c>
      <c r="I51" s="170">
        <f>data!L136</f>
        <v>-3.8143192012832783</v>
      </c>
      <c r="J51" s="170">
        <f>data!M136</f>
        <v>-3.5241748830267983</v>
      </c>
      <c r="K51" s="6"/>
      <c r="L51" s="6"/>
      <c r="M51" s="6"/>
    </row>
    <row r="52" spans="1:13" ht="11.85" customHeight="1" x14ac:dyDescent="0.2">
      <c r="A52" s="165" t="s">
        <v>65</v>
      </c>
      <c r="B52" s="22">
        <f>data!E137</f>
        <v>920.22467453680895</v>
      </c>
      <c r="C52" s="22">
        <f>data!F137</f>
        <v>807.00600045838996</v>
      </c>
      <c r="D52" s="22">
        <f>data!G137</f>
        <v>580.99364396293095</v>
      </c>
      <c r="E52" s="22">
        <f>data!H137</f>
        <v>515.83940097329696</v>
      </c>
      <c r="F52" s="22">
        <f>data!I137</f>
        <v>522.13537313467305</v>
      </c>
      <c r="G52" s="22">
        <f>data!J137</f>
        <v>460.629245141696</v>
      </c>
      <c r="H52" s="22">
        <f>data!K137</f>
        <v>432.76998012001502</v>
      </c>
      <c r="I52" s="22">
        <f>data!L137</f>
        <v>415.70961361108499</v>
      </c>
      <c r="J52" s="22">
        <f>data!M137</f>
        <v>403.30491253230099</v>
      </c>
      <c r="K52" s="6"/>
      <c r="L52" s="6"/>
      <c r="M52" s="6"/>
    </row>
    <row r="53" spans="1:13" ht="11.85" customHeight="1" x14ac:dyDescent="0.2">
      <c r="A53" s="166" t="s">
        <v>1899</v>
      </c>
      <c r="B53" s="170">
        <f>data!E138</f>
        <v>-13.860837354974354</v>
      </c>
      <c r="C53" s="170">
        <f>data!F138</f>
        <v>-12.303372992623473</v>
      </c>
      <c r="D53" s="170">
        <f>data!G138</f>
        <v>-28.006279552702338</v>
      </c>
      <c r="E53" s="170">
        <f>data!H138</f>
        <v>-11.21427810211828</v>
      </c>
      <c r="F53" s="170">
        <f>data!I138</f>
        <v>1.2205295193614019</v>
      </c>
      <c r="G53" s="170">
        <f>data!J138</f>
        <v>-11.779728238621544</v>
      </c>
      <c r="H53" s="170">
        <f>data!K138</f>
        <v>-6.0480886343009077</v>
      </c>
      <c r="I53" s="170">
        <f>data!L138</f>
        <v>-3.9421326091516051</v>
      </c>
      <c r="J53" s="170">
        <f>data!M138</f>
        <v>-2.9839822492989443</v>
      </c>
      <c r="K53" s="6"/>
      <c r="L53" s="6"/>
      <c r="M53" s="6"/>
    </row>
    <row r="54" spans="1:13" ht="6" customHeight="1" x14ac:dyDescent="0.2">
      <c r="A54" s="42"/>
      <c r="B54" s="22"/>
      <c r="C54" s="22"/>
      <c r="D54" s="22"/>
      <c r="E54" s="22"/>
      <c r="F54" s="22"/>
      <c r="G54" s="22"/>
      <c r="H54" s="22"/>
      <c r="I54" s="22"/>
      <c r="J54" s="22"/>
      <c r="K54" s="6"/>
      <c r="L54" s="6"/>
      <c r="M54" s="6"/>
    </row>
    <row r="55" spans="1:13" ht="11.85" customHeight="1" x14ac:dyDescent="0.2">
      <c r="A55" s="42" t="s">
        <v>69</v>
      </c>
      <c r="B55" s="22">
        <f>data!E140</f>
        <v>14202.478471698099</v>
      </c>
      <c r="C55" s="22">
        <f>data!F140</f>
        <v>13026.4490566038</v>
      </c>
      <c r="D55" s="22">
        <f>data!G140</f>
        <v>11436</v>
      </c>
      <c r="E55" s="22">
        <f>data!H140</f>
        <v>9466.9</v>
      </c>
      <c r="F55" s="22">
        <f>data!I140</f>
        <v>9448</v>
      </c>
      <c r="G55" s="22">
        <f>data!J140</f>
        <v>9375.2000000000007</v>
      </c>
      <c r="H55" s="22">
        <f>data!K140</f>
        <v>9125.8882267856698</v>
      </c>
      <c r="I55" s="22">
        <f>data!L140</f>
        <v>8760.4989999999998</v>
      </c>
      <c r="J55" s="22">
        <f>data!M140</f>
        <v>8458.4770000000008</v>
      </c>
      <c r="K55" s="6"/>
      <c r="L55" s="6"/>
      <c r="M55" s="6"/>
    </row>
    <row r="56" spans="1:13" ht="11.85" customHeight="1" x14ac:dyDescent="0.2">
      <c r="A56" s="165" t="s">
        <v>63</v>
      </c>
      <c r="B56" s="22">
        <f>data!E141</f>
        <v>3490.3754716981098</v>
      </c>
      <c r="C56" s="22">
        <f>data!F141</f>
        <v>3090.8490566037699</v>
      </c>
      <c r="D56" s="22">
        <f>data!G141</f>
        <v>2675</v>
      </c>
      <c r="E56" s="22">
        <f>data!H141</f>
        <v>2185</v>
      </c>
      <c r="F56" s="22">
        <f>data!I141</f>
        <v>2240</v>
      </c>
      <c r="G56" s="22">
        <f>data!J141</f>
        <v>2240</v>
      </c>
      <c r="H56" s="22">
        <f>data!K141</f>
        <v>2220</v>
      </c>
      <c r="I56" s="22">
        <f>data!L141</f>
        <v>2115</v>
      </c>
      <c r="J56" s="22">
        <f>data!M141</f>
        <v>2068.9549999999999</v>
      </c>
      <c r="K56" s="6"/>
      <c r="L56" s="6"/>
      <c r="M56" s="6"/>
    </row>
    <row r="57" spans="1:13" ht="11.85" customHeight="1" x14ac:dyDescent="0.2">
      <c r="A57" s="165" t="s">
        <v>62</v>
      </c>
      <c r="B57" s="22">
        <f>data!E142</f>
        <v>1595.1</v>
      </c>
      <c r="C57" s="22">
        <f>data!F142</f>
        <v>1595</v>
      </c>
      <c r="D57" s="22">
        <f>data!G142</f>
        <v>1278</v>
      </c>
      <c r="E57" s="22">
        <f>data!H142</f>
        <v>857</v>
      </c>
      <c r="F57" s="22">
        <f>data!I142</f>
        <v>704</v>
      </c>
      <c r="G57" s="22">
        <f>data!J142</f>
        <v>704</v>
      </c>
      <c r="H57" s="22">
        <f>data!K142</f>
        <v>704</v>
      </c>
      <c r="I57" s="22">
        <f>data!L142</f>
        <v>695</v>
      </c>
      <c r="J57" s="22">
        <f>data!M142</f>
        <v>647.66399999999999</v>
      </c>
      <c r="K57" s="6"/>
      <c r="L57" s="6"/>
      <c r="M57" s="6"/>
    </row>
    <row r="58" spans="1:13" ht="11.85" customHeight="1" x14ac:dyDescent="0.2">
      <c r="A58" s="165" t="s">
        <v>64</v>
      </c>
      <c r="B58" s="22">
        <f>data!E143</f>
        <v>8199</v>
      </c>
      <c r="C58" s="22">
        <f>data!F143</f>
        <v>7491</v>
      </c>
      <c r="D58" s="22">
        <f>data!G143</f>
        <v>6783</v>
      </c>
      <c r="E58" s="22">
        <f>data!H143</f>
        <v>5853</v>
      </c>
      <c r="F58" s="22">
        <f>data!I143</f>
        <v>5945</v>
      </c>
      <c r="G58" s="22">
        <f>data!J143</f>
        <v>5943</v>
      </c>
      <c r="H58" s="22">
        <f>data!K143</f>
        <v>5732.6882267856699</v>
      </c>
      <c r="I58" s="22">
        <f>data!L143</f>
        <v>5501.7389999999996</v>
      </c>
      <c r="J58" s="22">
        <f>data!M143</f>
        <v>5304.893</v>
      </c>
      <c r="K58" s="6"/>
      <c r="L58" s="6"/>
      <c r="M58" s="6"/>
    </row>
    <row r="59" spans="1:13" ht="11.85" customHeight="1" x14ac:dyDescent="0.2">
      <c r="A59" s="165" t="s">
        <v>65</v>
      </c>
      <c r="B59" s="22">
        <f>data!E144</f>
        <v>918.00300000000004</v>
      </c>
      <c r="C59" s="22">
        <f>data!F144</f>
        <v>849.6</v>
      </c>
      <c r="D59" s="22">
        <f>data!G144</f>
        <v>700</v>
      </c>
      <c r="E59" s="22">
        <f>data!H144</f>
        <v>571.9</v>
      </c>
      <c r="F59" s="22">
        <f>data!I144</f>
        <v>559</v>
      </c>
      <c r="G59" s="22">
        <f>data!J144</f>
        <v>488.2</v>
      </c>
      <c r="H59" s="22">
        <f>data!K144</f>
        <v>469.2</v>
      </c>
      <c r="I59" s="22">
        <f>data!L144</f>
        <v>448.76</v>
      </c>
      <c r="J59" s="22">
        <f>data!M144</f>
        <v>436.96499999999997</v>
      </c>
      <c r="K59" s="6"/>
      <c r="L59" s="6"/>
      <c r="M59" s="6"/>
    </row>
    <row r="60" spans="1:13" ht="6" customHeight="1" x14ac:dyDescent="0.2">
      <c r="A60" s="42"/>
      <c r="B60" s="171"/>
      <c r="C60" s="171"/>
      <c r="D60" s="171"/>
      <c r="E60" s="171"/>
      <c r="F60" s="171"/>
      <c r="G60" s="171"/>
      <c r="H60" s="171"/>
      <c r="I60" s="171"/>
      <c r="J60" s="171"/>
      <c r="K60" s="6"/>
      <c r="L60" s="6"/>
      <c r="M60" s="6"/>
    </row>
    <row r="61" spans="1:13" ht="11.85" customHeight="1" x14ac:dyDescent="0.2">
      <c r="A61" s="42" t="s">
        <v>70</v>
      </c>
      <c r="B61" s="171">
        <f>data!E146</f>
        <v>0.93605096650401698</v>
      </c>
      <c r="C61" s="171">
        <f>data!F146</f>
        <v>0.87753326883921945</v>
      </c>
      <c r="D61" s="171">
        <f>data!G146</f>
        <v>0.79024149469023253</v>
      </c>
      <c r="E61" s="171">
        <f>data!H146</f>
        <v>0.95098165920289113</v>
      </c>
      <c r="F61" s="171">
        <f>data!I146</f>
        <v>0.94225697402936703</v>
      </c>
      <c r="G61" s="171">
        <f>data!J146</f>
        <v>0.91712066227000066</v>
      </c>
      <c r="H61" s="171">
        <f>data!K146</f>
        <v>0.90931155677699638</v>
      </c>
      <c r="I61" s="171">
        <f>data!L146</f>
        <v>0.91100935597330124</v>
      </c>
      <c r="J61" s="171">
        <f>data!M146</f>
        <v>0.91091803840800056</v>
      </c>
      <c r="K61" s="6"/>
      <c r="L61" s="6"/>
      <c r="M61" s="6"/>
    </row>
    <row r="62" spans="1:13" ht="11.85" customHeight="1" x14ac:dyDescent="0.2">
      <c r="A62" s="165" t="s">
        <v>63</v>
      </c>
      <c r="B62" s="171">
        <f>data!E147</f>
        <v>0.94708441708031676</v>
      </c>
      <c r="C62" s="171">
        <f>data!F147</f>
        <v>0.88760645842267238</v>
      </c>
      <c r="D62" s="171">
        <f>data!G147</f>
        <v>0.80779815307896075</v>
      </c>
      <c r="E62" s="171">
        <f>data!H147</f>
        <v>1.0069115147710297</v>
      </c>
      <c r="F62" s="171">
        <f>data!I147</f>
        <v>0.96683033568350885</v>
      </c>
      <c r="G62" s="171">
        <f>data!J147</f>
        <v>0.9356504894746428</v>
      </c>
      <c r="H62" s="171">
        <f>data!K147</f>
        <v>0.90252261284201352</v>
      </c>
      <c r="I62" s="171">
        <f>data!L147</f>
        <v>0.90602872841584869</v>
      </c>
      <c r="J62" s="171">
        <f>data!M147</f>
        <v>0.90709485557693137</v>
      </c>
      <c r="K62" s="6"/>
      <c r="L62" s="6"/>
      <c r="M62" s="6"/>
    </row>
    <row r="63" spans="1:13" ht="11.85" customHeight="1" x14ac:dyDescent="0.2">
      <c r="A63" s="165" t="s">
        <v>62</v>
      </c>
      <c r="B63" s="171">
        <f>data!E148</f>
        <v>0.98818951289290335</v>
      </c>
      <c r="C63" s="171">
        <f>data!F148</f>
        <v>0.78334407063275235</v>
      </c>
      <c r="D63" s="171">
        <f>data!G148</f>
        <v>0.72630628004343578</v>
      </c>
      <c r="E63" s="171">
        <f>data!H148</f>
        <v>0.94783672796613772</v>
      </c>
      <c r="F63" s="171">
        <f>data!I148</f>
        <v>0.94770490501840488</v>
      </c>
      <c r="G63" s="171">
        <f>data!J148</f>
        <v>0.93015585132602263</v>
      </c>
      <c r="H63" s="171">
        <f>data!K148</f>
        <v>0.92027902091635094</v>
      </c>
      <c r="I63" s="171">
        <f>data!L148</f>
        <v>0.91192355209187326</v>
      </c>
      <c r="J63" s="171">
        <f>data!M148</f>
        <v>0.9056073064479685</v>
      </c>
      <c r="K63" s="6"/>
      <c r="L63" s="6"/>
      <c r="M63" s="6"/>
    </row>
    <row r="64" spans="1:13" ht="11.85" customHeight="1" x14ac:dyDescent="0.2">
      <c r="A64" s="165" t="s">
        <v>64</v>
      </c>
      <c r="B64" s="171">
        <f>data!E149</f>
        <v>0.91377945049744236</v>
      </c>
      <c r="C64" s="171">
        <f>data!F149</f>
        <v>0.88522827983450936</v>
      </c>
      <c r="D64" s="171">
        <f>data!G149</f>
        <v>0.79126177265706021</v>
      </c>
      <c r="E64" s="171">
        <f>data!H149</f>
        <v>0.93535129555661545</v>
      </c>
      <c r="F64" s="171">
        <f>data!I149</f>
        <v>0.93312435869314725</v>
      </c>
      <c r="G64" s="171">
        <f>data!J149</f>
        <v>0.90642328319288235</v>
      </c>
      <c r="H64" s="171">
        <f>data!K149</f>
        <v>0.90952600470311407</v>
      </c>
      <c r="I64" s="171">
        <f>data!L149</f>
        <v>0.91155711113891258</v>
      </c>
      <c r="J64" s="171">
        <f>data!M149</f>
        <v>0.91206489495327991</v>
      </c>
      <c r="K64" s="6"/>
      <c r="L64" s="6"/>
      <c r="M64" s="6"/>
    </row>
    <row r="65" spans="1:13" ht="11.85" customHeight="1" x14ac:dyDescent="0.2">
      <c r="A65" s="167" t="s">
        <v>65</v>
      </c>
      <c r="B65" s="168">
        <f>data!E150</f>
        <v>1.0024201168588871</v>
      </c>
      <c r="C65" s="168">
        <f>data!F150</f>
        <v>0.94986581974857576</v>
      </c>
      <c r="D65" s="168">
        <f>data!G150</f>
        <v>0.82999091994704421</v>
      </c>
      <c r="E65" s="168">
        <f>data!H150</f>
        <v>0.90197482247472804</v>
      </c>
      <c r="F65" s="168">
        <f>data!I150</f>
        <v>0.93405254585809128</v>
      </c>
      <c r="G65" s="168">
        <f>data!J150</f>
        <v>0.94352569672612863</v>
      </c>
      <c r="H65" s="168">
        <f>data!K150</f>
        <v>0.92235716138110624</v>
      </c>
      <c r="I65" s="168">
        <f>data!L150</f>
        <v>0.92635175508308454</v>
      </c>
      <c r="J65" s="168">
        <f>data!M150</f>
        <v>0.9229684586461181</v>
      </c>
      <c r="K65" s="6"/>
      <c r="L65" s="6"/>
      <c r="M65" s="6"/>
    </row>
    <row r="66" spans="1:13" s="27" customFormat="1" ht="11.85" customHeight="1" x14ac:dyDescent="0.2">
      <c r="A66" s="74"/>
      <c r="B66" s="113"/>
      <c r="C66" s="113"/>
      <c r="D66" s="113"/>
      <c r="E66" s="113"/>
      <c r="F66" s="113"/>
      <c r="G66" s="113"/>
      <c r="H66" s="113"/>
      <c r="I66" s="113"/>
      <c r="J66" s="113"/>
      <c r="K66" s="26"/>
      <c r="L66" s="26"/>
      <c r="M66" s="26"/>
    </row>
    <row r="67" spans="1:13" s="27" customFormat="1" ht="11.85" customHeight="1" x14ac:dyDescent="0.2">
      <c r="A67" s="247" t="s">
        <v>55</v>
      </c>
      <c r="B67" s="247"/>
      <c r="C67" s="247"/>
      <c r="D67" s="247"/>
      <c r="E67" s="247"/>
      <c r="F67" s="247"/>
      <c r="G67" s="247"/>
      <c r="H67" s="247"/>
      <c r="I67" s="247"/>
      <c r="J67" s="247"/>
      <c r="K67" s="26"/>
      <c r="L67" s="26"/>
      <c r="M67" s="26"/>
    </row>
    <row r="68" spans="1:13" s="27" customFormat="1" ht="12" customHeight="1" x14ac:dyDescent="0.2">
      <c r="A68" s="74"/>
      <c r="B68" s="113"/>
      <c r="C68" s="113"/>
      <c r="D68" s="113"/>
      <c r="E68" s="113"/>
      <c r="F68" s="113"/>
      <c r="G68" s="113"/>
      <c r="H68" s="113"/>
      <c r="I68" s="113"/>
      <c r="J68" s="113"/>
      <c r="K68" s="26"/>
      <c r="L68" s="26"/>
      <c r="M68" s="26"/>
    </row>
    <row r="69" spans="1:13" s="27" customFormat="1" ht="12.75" customHeight="1" x14ac:dyDescent="0.2">
      <c r="A69" s="52"/>
      <c r="B69" s="113"/>
      <c r="C69" s="113"/>
      <c r="D69" s="113"/>
      <c r="E69" s="113"/>
      <c r="F69" s="113"/>
      <c r="G69" s="113"/>
      <c r="H69" s="113"/>
      <c r="I69" s="113"/>
      <c r="J69" s="113"/>
      <c r="K69" s="26"/>
      <c r="L69" s="26"/>
      <c r="M69" s="26"/>
    </row>
    <row r="70" spans="1:13" ht="12.75" customHeight="1" x14ac:dyDescent="0.2">
      <c r="B70" s="105"/>
      <c r="C70" s="105"/>
      <c r="D70" s="105"/>
      <c r="E70" s="105"/>
      <c r="F70" s="105"/>
      <c r="G70" s="105"/>
      <c r="H70" s="105"/>
      <c r="I70" s="105"/>
      <c r="J70" s="105"/>
      <c r="K70" s="6"/>
      <c r="L70" s="6"/>
      <c r="M70" s="6"/>
    </row>
    <row r="71" spans="1:13" ht="12.75" customHeight="1" x14ac:dyDescent="0.2">
      <c r="A71" s="8" t="s">
        <v>1882</v>
      </c>
      <c r="B71" s="105"/>
      <c r="C71" s="105"/>
      <c r="D71" s="105"/>
      <c r="E71" s="105"/>
      <c r="F71" s="105"/>
      <c r="G71" s="105"/>
      <c r="H71" s="105"/>
      <c r="I71" s="105"/>
      <c r="J71" s="105"/>
      <c r="K71" s="6"/>
      <c r="L71" s="6"/>
      <c r="M71" s="6"/>
    </row>
    <row r="72" spans="1:13" ht="12.75" customHeight="1" x14ac:dyDescent="0.2">
      <c r="B72" s="105"/>
      <c r="C72" s="105"/>
      <c r="D72" s="105"/>
      <c r="E72" s="105"/>
      <c r="F72" s="105"/>
      <c r="G72" s="105"/>
      <c r="H72" s="105"/>
      <c r="I72" s="105"/>
      <c r="J72" s="105"/>
    </row>
    <row r="73" spans="1:13" ht="12.75" customHeight="1" x14ac:dyDescent="0.2">
      <c r="B73" s="105"/>
      <c r="C73" s="105"/>
      <c r="D73" s="105"/>
      <c r="E73" s="105"/>
      <c r="F73" s="105"/>
      <c r="G73" s="105"/>
      <c r="H73" s="105"/>
      <c r="I73" s="105"/>
      <c r="J73" s="105"/>
    </row>
    <row r="74" spans="1:13" ht="12.75" customHeight="1" x14ac:dyDescent="0.2">
      <c r="B74" s="105"/>
      <c r="C74" s="105"/>
      <c r="D74" s="105"/>
      <c r="E74" s="105"/>
      <c r="F74" s="105"/>
      <c r="G74" s="105"/>
      <c r="H74" s="105"/>
      <c r="I74" s="105"/>
      <c r="J74" s="105"/>
    </row>
    <row r="75" spans="1:13" ht="12.75" customHeight="1" x14ac:dyDescent="0.2">
      <c r="B75" s="105"/>
      <c r="C75" s="105"/>
      <c r="D75" s="105"/>
      <c r="E75" s="105"/>
      <c r="F75" s="105"/>
      <c r="G75" s="105"/>
      <c r="H75" s="105"/>
      <c r="I75" s="105"/>
      <c r="J75" s="105"/>
    </row>
    <row r="76" spans="1:13" ht="12.75" customHeight="1" x14ac:dyDescent="0.2">
      <c r="B76" s="105"/>
      <c r="C76" s="105"/>
      <c r="D76" s="105"/>
      <c r="E76" s="105"/>
      <c r="F76" s="105"/>
      <c r="G76" s="105"/>
      <c r="H76" s="105"/>
      <c r="I76" s="105"/>
      <c r="J76" s="105"/>
    </row>
    <row r="77" spans="1:13" ht="12.75" customHeight="1" x14ac:dyDescent="0.2">
      <c r="B77" s="105"/>
      <c r="C77" s="105"/>
      <c r="D77" s="105"/>
      <c r="E77" s="105"/>
      <c r="F77" s="105"/>
      <c r="G77" s="105"/>
      <c r="H77" s="105"/>
      <c r="I77" s="105"/>
      <c r="J77" s="105"/>
    </row>
    <row r="78" spans="1:13" ht="12.75" customHeight="1" x14ac:dyDescent="0.2">
      <c r="B78" s="105"/>
      <c r="C78" s="105"/>
      <c r="D78" s="105"/>
      <c r="E78" s="105"/>
      <c r="F78" s="105"/>
      <c r="G78" s="105"/>
      <c r="H78" s="105"/>
      <c r="I78" s="105"/>
      <c r="J78" s="105"/>
    </row>
    <row r="79" spans="1:13" ht="12.75" customHeight="1" x14ac:dyDescent="0.2">
      <c r="B79" s="105"/>
      <c r="C79" s="105"/>
      <c r="D79" s="105"/>
      <c r="E79" s="105"/>
      <c r="F79" s="105"/>
      <c r="G79" s="105"/>
      <c r="H79" s="105"/>
      <c r="I79" s="105"/>
      <c r="J79" s="105"/>
    </row>
    <row r="80" spans="1:13" ht="12.75" customHeight="1" x14ac:dyDescent="0.2">
      <c r="B80" s="39"/>
      <c r="C80" s="39"/>
      <c r="D80" s="39"/>
      <c r="E80" s="39"/>
      <c r="F80" s="39"/>
      <c r="G80" s="39"/>
      <c r="H80" s="39"/>
      <c r="I80" s="39"/>
      <c r="J80" s="105"/>
    </row>
    <row r="81" spans="2:10" ht="12.75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</row>
    <row r="82" spans="2:10" ht="12.75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</row>
    <row r="83" spans="2:10" ht="12.75" customHeight="1" x14ac:dyDescent="0.2">
      <c r="B83" s="105"/>
      <c r="C83" s="105"/>
      <c r="D83" s="105"/>
      <c r="E83" s="105"/>
      <c r="F83" s="105"/>
      <c r="G83" s="105"/>
      <c r="H83" s="105"/>
      <c r="I83" s="105"/>
      <c r="J83" s="105"/>
    </row>
    <row r="84" spans="2:10" ht="12.75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</row>
    <row r="85" spans="2:10" ht="12.75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</row>
    <row r="86" spans="2:10" ht="12.75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</row>
    <row r="87" spans="2:10" ht="12.75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</row>
    <row r="88" spans="2:10" ht="12.75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</row>
    <row r="89" spans="2:10" ht="12.75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</row>
    <row r="90" spans="2:10" ht="12.75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</row>
    <row r="91" spans="2:10" ht="12.75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</row>
    <row r="92" spans="2:10" ht="12.75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</row>
    <row r="93" spans="2:10" ht="12.75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</row>
    <row r="94" spans="2:10" ht="12.75" customHeight="1" x14ac:dyDescent="0.2">
      <c r="B94" s="105"/>
      <c r="C94" s="105"/>
      <c r="D94" s="105"/>
      <c r="E94" s="105"/>
      <c r="F94" s="105"/>
      <c r="G94" s="105"/>
      <c r="H94" s="105"/>
      <c r="I94" s="105"/>
      <c r="J94" s="105"/>
    </row>
    <row r="95" spans="2:10" ht="12.75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</row>
    <row r="96" spans="2:10" ht="12.75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</row>
    <row r="97" spans="2:10" ht="12.75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</row>
    <row r="98" spans="2:10" ht="12.75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</row>
    <row r="99" spans="2:10" ht="12.75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</row>
    <row r="100" spans="2:10" ht="12.75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</row>
    <row r="101" spans="2:10" ht="12.75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</row>
    <row r="102" spans="2:10" ht="12.75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</row>
    <row r="103" spans="2:10" ht="12.75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</row>
    <row r="104" spans="2:10" ht="12.75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</row>
    <row r="105" spans="2:10" ht="12.75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</row>
    <row r="106" spans="2:10" ht="12.75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</row>
    <row r="107" spans="2:10" ht="12.75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</row>
    <row r="108" spans="2:10" ht="12.75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</row>
    <row r="109" spans="2:10" ht="12.75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</row>
    <row r="110" spans="2:10" ht="12.75" customHeight="1" x14ac:dyDescent="0.2">
      <c r="B110" s="105"/>
      <c r="C110" s="105"/>
      <c r="D110" s="105"/>
      <c r="E110" s="105"/>
      <c r="F110" s="105"/>
      <c r="G110" s="105"/>
      <c r="H110" s="105"/>
      <c r="I110" s="105"/>
      <c r="J110" s="105"/>
    </row>
    <row r="111" spans="2:10" ht="12.75" customHeight="1" x14ac:dyDescent="0.2">
      <c r="B111" s="105"/>
      <c r="C111" s="105"/>
      <c r="D111" s="105"/>
      <c r="E111" s="105"/>
      <c r="F111" s="105"/>
      <c r="G111" s="105"/>
      <c r="H111" s="105"/>
      <c r="I111" s="105"/>
      <c r="J111" s="105"/>
    </row>
    <row r="112" spans="2:10" ht="12.75" customHeight="1" x14ac:dyDescent="0.2">
      <c r="B112" s="105"/>
      <c r="C112" s="105"/>
      <c r="D112" s="105"/>
      <c r="E112" s="105"/>
      <c r="F112" s="105"/>
      <c r="G112" s="105"/>
      <c r="H112" s="105"/>
      <c r="I112" s="105"/>
      <c r="J112" s="105"/>
    </row>
    <row r="113" spans="2:10" ht="12.75" customHeight="1" x14ac:dyDescent="0.2">
      <c r="B113" s="105"/>
      <c r="C113" s="105"/>
      <c r="D113" s="105"/>
      <c r="E113" s="105"/>
      <c r="F113" s="105"/>
      <c r="G113" s="105"/>
      <c r="H113" s="105"/>
      <c r="I113" s="105"/>
      <c r="J113" s="105"/>
    </row>
    <row r="114" spans="2:10" ht="12.75" customHeight="1" x14ac:dyDescent="0.2">
      <c r="B114" s="105"/>
      <c r="C114" s="105"/>
      <c r="D114" s="105"/>
      <c r="E114" s="105"/>
      <c r="F114" s="105"/>
      <c r="G114" s="105"/>
      <c r="H114" s="105"/>
      <c r="I114" s="105"/>
      <c r="J114" s="105"/>
    </row>
    <row r="115" spans="2:10" ht="12.75" customHeight="1" x14ac:dyDescent="0.2">
      <c r="B115" s="105"/>
      <c r="C115" s="105"/>
      <c r="D115" s="105"/>
      <c r="E115" s="105"/>
      <c r="F115" s="105"/>
      <c r="G115" s="105"/>
      <c r="H115" s="105"/>
      <c r="I115" s="105"/>
      <c r="J115" s="105"/>
    </row>
    <row r="116" spans="2:10" ht="12.75" customHeight="1" x14ac:dyDescent="0.2">
      <c r="B116" s="105"/>
      <c r="C116" s="105"/>
      <c r="D116" s="105"/>
      <c r="E116" s="105"/>
      <c r="F116" s="105"/>
      <c r="G116" s="105"/>
      <c r="H116" s="105"/>
      <c r="I116" s="105"/>
      <c r="J116" s="105"/>
    </row>
    <row r="117" spans="2:10" ht="12.75" customHeight="1" x14ac:dyDescent="0.2">
      <c r="B117" s="105"/>
      <c r="C117" s="105"/>
      <c r="D117" s="105"/>
      <c r="E117" s="105"/>
      <c r="F117" s="105"/>
      <c r="G117" s="105"/>
      <c r="H117" s="105"/>
      <c r="I117" s="105"/>
      <c r="J117" s="105"/>
    </row>
    <row r="118" spans="2:10" ht="12.75" customHeight="1" x14ac:dyDescent="0.2">
      <c r="B118" s="105"/>
      <c r="C118" s="105"/>
      <c r="D118" s="105"/>
      <c r="E118" s="105"/>
      <c r="F118" s="105"/>
      <c r="G118" s="105"/>
      <c r="H118" s="105"/>
      <c r="I118" s="105"/>
      <c r="J118" s="105"/>
    </row>
    <row r="119" spans="2:10" ht="12.75" customHeight="1" x14ac:dyDescent="0.2">
      <c r="B119" s="105"/>
      <c r="C119" s="105"/>
      <c r="D119" s="105"/>
      <c r="E119" s="105"/>
      <c r="F119" s="105"/>
      <c r="G119" s="105"/>
      <c r="H119" s="105"/>
      <c r="I119" s="105"/>
      <c r="J119" s="105"/>
    </row>
    <row r="120" spans="2:10" ht="12.75" customHeight="1" x14ac:dyDescent="0.2">
      <c r="B120" s="105"/>
      <c r="C120" s="105"/>
      <c r="D120" s="105"/>
      <c r="E120" s="105"/>
      <c r="F120" s="105"/>
      <c r="G120" s="105"/>
      <c r="H120" s="105"/>
      <c r="I120" s="105"/>
      <c r="J120" s="105"/>
    </row>
    <row r="121" spans="2:10" ht="12.75" customHeight="1" x14ac:dyDescent="0.2">
      <c r="B121" s="105"/>
      <c r="C121" s="105"/>
      <c r="D121" s="105"/>
      <c r="E121" s="105"/>
      <c r="F121" s="105"/>
      <c r="G121" s="105"/>
      <c r="H121" s="105"/>
      <c r="I121" s="105"/>
      <c r="J121" s="105"/>
    </row>
    <row r="122" spans="2:10" ht="12.75" customHeight="1" x14ac:dyDescent="0.2">
      <c r="B122" s="105"/>
      <c r="C122" s="105"/>
      <c r="D122" s="105"/>
      <c r="E122" s="105"/>
      <c r="F122" s="105"/>
      <c r="G122" s="105"/>
      <c r="H122" s="105"/>
      <c r="I122" s="105"/>
      <c r="J122" s="105"/>
    </row>
    <row r="123" spans="2:10" ht="12.75" customHeight="1" x14ac:dyDescent="0.2">
      <c r="B123" s="105"/>
      <c r="C123" s="105"/>
      <c r="D123" s="105"/>
      <c r="E123" s="105"/>
      <c r="F123" s="105"/>
      <c r="G123" s="105"/>
      <c r="H123" s="105"/>
      <c r="I123" s="105"/>
      <c r="J123" s="105"/>
    </row>
    <row r="124" spans="2:10" ht="12.75" customHeight="1" x14ac:dyDescent="0.2"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2:10" ht="12.75" customHeight="1" x14ac:dyDescent="0.2">
      <c r="B125" s="105"/>
      <c r="C125" s="105"/>
      <c r="D125" s="105"/>
      <c r="E125" s="105"/>
      <c r="F125" s="105"/>
      <c r="G125" s="105"/>
      <c r="H125" s="105"/>
      <c r="I125" s="105"/>
      <c r="J125" s="105"/>
    </row>
    <row r="126" spans="2:10" ht="12.75" customHeight="1" x14ac:dyDescent="0.2">
      <c r="B126" s="105"/>
      <c r="C126" s="105"/>
      <c r="D126" s="105"/>
      <c r="E126" s="105"/>
      <c r="F126" s="105"/>
      <c r="G126" s="105"/>
      <c r="H126" s="105"/>
      <c r="I126" s="105"/>
      <c r="J126" s="105"/>
    </row>
    <row r="127" spans="2:10" ht="12.75" customHeight="1" x14ac:dyDescent="0.2">
      <c r="B127" s="105"/>
      <c r="C127" s="105"/>
      <c r="D127" s="105"/>
      <c r="E127" s="105"/>
      <c r="F127" s="105"/>
      <c r="G127" s="105"/>
      <c r="H127" s="105"/>
      <c r="I127" s="105"/>
      <c r="J127" s="105"/>
    </row>
    <row r="128" spans="2:10" ht="12.75" customHeight="1" x14ac:dyDescent="0.2">
      <c r="B128" s="105"/>
      <c r="C128" s="105"/>
      <c r="D128" s="105"/>
      <c r="E128" s="105"/>
      <c r="F128" s="105"/>
      <c r="G128" s="105"/>
      <c r="H128" s="105"/>
      <c r="I128" s="105"/>
      <c r="J128" s="105"/>
    </row>
    <row r="129" spans="2:10" ht="12.75" customHeight="1" x14ac:dyDescent="0.2">
      <c r="B129" s="105"/>
      <c r="C129" s="105"/>
      <c r="D129" s="105"/>
      <c r="E129" s="105"/>
      <c r="F129" s="105"/>
      <c r="G129" s="105"/>
      <c r="H129" s="105"/>
      <c r="I129" s="105"/>
      <c r="J129" s="105"/>
    </row>
    <row r="130" spans="2:10" ht="12.75" customHeight="1" x14ac:dyDescent="0.2">
      <c r="B130" s="105"/>
      <c r="C130" s="105"/>
      <c r="D130" s="105"/>
      <c r="E130" s="105"/>
      <c r="F130" s="105"/>
      <c r="G130" s="105"/>
      <c r="H130" s="105"/>
      <c r="I130" s="105"/>
      <c r="J130" s="105"/>
    </row>
    <row r="131" spans="2:10" ht="12.75" customHeight="1" x14ac:dyDescent="0.2"/>
    <row r="132" spans="2:10" ht="12.75" customHeight="1" x14ac:dyDescent="0.2"/>
    <row r="133" spans="2:10" ht="12.75" customHeight="1" x14ac:dyDescent="0.2"/>
    <row r="134" spans="2:10" ht="12.75" customHeight="1" x14ac:dyDescent="0.2"/>
    <row r="135" spans="2:10" ht="12.75" customHeight="1" x14ac:dyDescent="0.2"/>
    <row r="136" spans="2:10" ht="12.75" customHeight="1" x14ac:dyDescent="0.2"/>
    <row r="137" spans="2:10" ht="12.75" customHeight="1" x14ac:dyDescent="0.2"/>
    <row r="138" spans="2:10" ht="12.75" customHeight="1" x14ac:dyDescent="0.2"/>
    <row r="139" spans="2:10" ht="12.75" customHeight="1" x14ac:dyDescent="0.2"/>
    <row r="140" spans="2:10" ht="12.75" customHeight="1" x14ac:dyDescent="0.2"/>
    <row r="141" spans="2:10" ht="12.75" customHeight="1" x14ac:dyDescent="0.2"/>
    <row r="142" spans="2:10" ht="12.75" customHeight="1" x14ac:dyDescent="0.2"/>
    <row r="143" spans="2:10" ht="12.75" customHeight="1" x14ac:dyDescent="0.2"/>
    <row r="144" spans="2:10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/>
    <row r="148" spans="2:9" ht="12.75" customHeight="1" x14ac:dyDescent="0.2"/>
    <row r="149" spans="2:9" ht="12.75" customHeight="1" x14ac:dyDescent="0.2"/>
    <row r="150" spans="2:9" ht="12.75" customHeight="1" x14ac:dyDescent="0.2"/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/>
    <row r="158" spans="2:9" ht="12.75" customHeight="1" x14ac:dyDescent="0.2"/>
    <row r="159" spans="2:9" ht="12.75" customHeight="1" x14ac:dyDescent="0.2"/>
    <row r="160" spans="2:9" ht="12.75" customHeight="1" x14ac:dyDescent="0.2">
      <c r="B160" s="39" t="s">
        <v>30</v>
      </c>
      <c r="C160" s="39" t="s">
        <v>31</v>
      </c>
      <c r="D160" s="39" t="s">
        <v>32</v>
      </c>
      <c r="E160" s="39" t="s">
        <v>33</v>
      </c>
      <c r="F160" s="39" t="s">
        <v>26</v>
      </c>
      <c r="G160" s="39" t="s">
        <v>27</v>
      </c>
      <c r="H160" s="39" t="s">
        <v>28</v>
      </c>
      <c r="I160" s="39" t="s">
        <v>29</v>
      </c>
    </row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spans="2:9" ht="12.75" customHeight="1" x14ac:dyDescent="0.2"/>
    <row r="226" spans="2:9" ht="12.75" customHeight="1" x14ac:dyDescent="0.2"/>
    <row r="227" spans="2:9" ht="12.75" customHeight="1" x14ac:dyDescent="0.2"/>
    <row r="228" spans="2:9" ht="12.75" customHeight="1" x14ac:dyDescent="0.2"/>
    <row r="229" spans="2:9" ht="12.75" customHeight="1" x14ac:dyDescent="0.2"/>
    <row r="230" spans="2:9" ht="12.75" customHeight="1" x14ac:dyDescent="0.2"/>
    <row r="231" spans="2:9" ht="12.75" customHeight="1" x14ac:dyDescent="0.2"/>
    <row r="232" spans="2:9" ht="12.75" customHeight="1" x14ac:dyDescent="0.2"/>
    <row r="233" spans="2:9" ht="12.75" customHeight="1" x14ac:dyDescent="0.2"/>
    <row r="234" spans="2:9" ht="12.75" customHeight="1" x14ac:dyDescent="0.2"/>
    <row r="235" spans="2:9" ht="12.75" customHeight="1" x14ac:dyDescent="0.2"/>
    <row r="236" spans="2:9" ht="12.75" customHeight="1" x14ac:dyDescent="0.2">
      <c r="B236" s="39" t="s">
        <v>30</v>
      </c>
      <c r="C236" s="39" t="s">
        <v>31</v>
      </c>
      <c r="D236" s="39" t="s">
        <v>32</v>
      </c>
      <c r="E236" s="39" t="s">
        <v>33</v>
      </c>
      <c r="F236" s="39" t="s">
        <v>26</v>
      </c>
      <c r="G236" s="39" t="s">
        <v>27</v>
      </c>
      <c r="H236" s="39" t="s">
        <v>28</v>
      </c>
      <c r="I236" s="39" t="s">
        <v>29</v>
      </c>
    </row>
    <row r="237" spans="2:9" ht="12.75" customHeight="1" x14ac:dyDescent="0.2"/>
    <row r="238" spans="2:9" ht="12.75" customHeight="1" x14ac:dyDescent="0.2"/>
    <row r="239" spans="2:9" ht="12.75" customHeight="1" x14ac:dyDescent="0.2"/>
    <row r="240" spans="2:9" ht="12.75" customHeight="1" x14ac:dyDescent="0.2"/>
    <row r="241" ht="12.75" customHeight="1" x14ac:dyDescent="0.2"/>
    <row r="293" spans="2:9" ht="12" customHeight="1" x14ac:dyDescent="0.2">
      <c r="B293" s="39" t="s">
        <v>30</v>
      </c>
      <c r="C293" s="39" t="s">
        <v>31</v>
      </c>
      <c r="D293" s="39" t="s">
        <v>32</v>
      </c>
      <c r="E293" s="39" t="s">
        <v>33</v>
      </c>
      <c r="F293" s="39" t="s">
        <v>26</v>
      </c>
      <c r="G293" s="39" t="s">
        <v>27</v>
      </c>
      <c r="H293" s="39" t="s">
        <v>28</v>
      </c>
      <c r="I293" s="39" t="s">
        <v>29</v>
      </c>
    </row>
    <row r="347" spans="2:9" ht="12" customHeight="1" x14ac:dyDescent="0.2">
      <c r="B347" s="39" t="s">
        <v>30</v>
      </c>
      <c r="C347" s="39" t="s">
        <v>31</v>
      </c>
      <c r="D347" s="39" t="s">
        <v>32</v>
      </c>
      <c r="E347" s="39" t="s">
        <v>33</v>
      </c>
      <c r="F347" s="39" t="s">
        <v>26</v>
      </c>
      <c r="G347" s="39" t="s">
        <v>27</v>
      </c>
      <c r="H347" s="39" t="s">
        <v>28</v>
      </c>
      <c r="I347" s="39" t="s">
        <v>29</v>
      </c>
    </row>
    <row r="401" spans="2:9" ht="12" customHeight="1" x14ac:dyDescent="0.2">
      <c r="B401" s="39" t="s">
        <v>30</v>
      </c>
      <c r="C401" s="39" t="s">
        <v>31</v>
      </c>
      <c r="D401" s="39" t="s">
        <v>32</v>
      </c>
      <c r="E401" s="39" t="s">
        <v>33</v>
      </c>
      <c r="F401" s="39" t="s">
        <v>26</v>
      </c>
      <c r="G401" s="39" t="s">
        <v>27</v>
      </c>
      <c r="H401" s="39" t="s">
        <v>28</v>
      </c>
      <c r="I401" s="39" t="s">
        <v>29</v>
      </c>
    </row>
    <row r="454" spans="2:9" ht="12" customHeight="1" x14ac:dyDescent="0.2">
      <c r="B454" s="39" t="s">
        <v>30</v>
      </c>
      <c r="C454" s="39" t="s">
        <v>31</v>
      </c>
      <c r="D454" s="39" t="s">
        <v>32</v>
      </c>
      <c r="E454" s="39" t="s">
        <v>33</v>
      </c>
      <c r="F454" s="39" t="s">
        <v>26</v>
      </c>
      <c r="G454" s="39" t="s">
        <v>27</v>
      </c>
      <c r="H454" s="39" t="s">
        <v>28</v>
      </c>
      <c r="I454" s="39" t="s">
        <v>29</v>
      </c>
    </row>
    <row r="507" spans="2:9" ht="12" customHeight="1" x14ac:dyDescent="0.2">
      <c r="B507" s="39" t="s">
        <v>30</v>
      </c>
      <c r="C507" s="39" t="s">
        <v>31</v>
      </c>
      <c r="D507" s="39" t="s">
        <v>32</v>
      </c>
      <c r="E507" s="39" t="s">
        <v>33</v>
      </c>
      <c r="F507" s="39" t="s">
        <v>26</v>
      </c>
      <c r="G507" s="39" t="s">
        <v>27</v>
      </c>
      <c r="H507" s="39" t="s">
        <v>28</v>
      </c>
      <c r="I507" s="39" t="s">
        <v>29</v>
      </c>
    </row>
    <row r="560" spans="2:9" ht="12" customHeight="1" x14ac:dyDescent="0.2">
      <c r="B560" s="39" t="s">
        <v>30</v>
      </c>
      <c r="C560" s="39" t="s">
        <v>31</v>
      </c>
      <c r="D560" s="39" t="s">
        <v>32</v>
      </c>
      <c r="E560" s="39" t="s">
        <v>33</v>
      </c>
      <c r="F560" s="39" t="s">
        <v>26</v>
      </c>
      <c r="G560" s="39" t="s">
        <v>27</v>
      </c>
      <c r="H560" s="39" t="s">
        <v>28</v>
      </c>
      <c r="I560" s="39" t="s">
        <v>29</v>
      </c>
    </row>
    <row r="613" spans="2:9" ht="12" customHeight="1" x14ac:dyDescent="0.2">
      <c r="B613" s="39" t="s">
        <v>30</v>
      </c>
      <c r="C613" s="39" t="s">
        <v>31</v>
      </c>
      <c r="D613" s="39" t="s">
        <v>32</v>
      </c>
      <c r="E613" s="39" t="s">
        <v>33</v>
      </c>
      <c r="F613" s="39" t="s">
        <v>26</v>
      </c>
      <c r="G613" s="39" t="s">
        <v>27</v>
      </c>
      <c r="H613" s="39" t="s">
        <v>28</v>
      </c>
      <c r="I613" s="39" t="s">
        <v>29</v>
      </c>
    </row>
    <row r="665" spans="2:9" ht="12" customHeight="1" x14ac:dyDescent="0.2">
      <c r="B665" s="39" t="s">
        <v>30</v>
      </c>
      <c r="C665" s="39" t="s">
        <v>31</v>
      </c>
      <c r="D665" s="39" t="s">
        <v>32</v>
      </c>
      <c r="E665" s="39" t="s">
        <v>33</v>
      </c>
      <c r="F665" s="39" t="s">
        <v>26</v>
      </c>
      <c r="G665" s="39" t="s">
        <v>27</v>
      </c>
      <c r="H665" s="39" t="s">
        <v>28</v>
      </c>
      <c r="I665" s="39" t="s">
        <v>29</v>
      </c>
    </row>
    <row r="719" spans="2:9" ht="12" customHeight="1" x14ac:dyDescent="0.2">
      <c r="B719" s="39" t="s">
        <v>30</v>
      </c>
      <c r="C719" s="39" t="s">
        <v>31</v>
      </c>
      <c r="D719" s="39" t="s">
        <v>32</v>
      </c>
      <c r="E719" s="39" t="s">
        <v>33</v>
      </c>
      <c r="F719" s="39" t="s">
        <v>26</v>
      </c>
      <c r="G719" s="39" t="s">
        <v>27</v>
      </c>
      <c r="H719" s="39" t="s">
        <v>28</v>
      </c>
      <c r="I719" s="39" t="s">
        <v>29</v>
      </c>
    </row>
    <row r="775" spans="2:9" ht="12" customHeight="1" x14ac:dyDescent="0.2">
      <c r="B775" s="39" t="s">
        <v>30</v>
      </c>
      <c r="C775" s="39" t="s">
        <v>31</v>
      </c>
      <c r="D775" s="39" t="s">
        <v>32</v>
      </c>
      <c r="E775" s="39" t="s">
        <v>33</v>
      </c>
      <c r="F775" s="39" t="s">
        <v>26</v>
      </c>
      <c r="G775" s="39" t="s">
        <v>27</v>
      </c>
      <c r="H775" s="39" t="s">
        <v>28</v>
      </c>
      <c r="I775" s="39" t="s">
        <v>29</v>
      </c>
    </row>
    <row r="828" spans="2:9" ht="12" customHeight="1" x14ac:dyDescent="0.2">
      <c r="B828" s="39" t="s">
        <v>30</v>
      </c>
      <c r="C828" s="39" t="s">
        <v>31</v>
      </c>
      <c r="D828" s="39" t="s">
        <v>32</v>
      </c>
      <c r="E828" s="39" t="s">
        <v>33</v>
      </c>
      <c r="F828" s="39" t="s">
        <v>26</v>
      </c>
      <c r="G828" s="39" t="s">
        <v>27</v>
      </c>
      <c r="H828" s="39" t="s">
        <v>28</v>
      </c>
      <c r="I828" s="39" t="s">
        <v>29</v>
      </c>
    </row>
    <row r="881" spans="2:9" ht="12" customHeight="1" x14ac:dyDescent="0.2">
      <c r="B881" s="39" t="s">
        <v>30</v>
      </c>
      <c r="C881" s="39" t="s">
        <v>31</v>
      </c>
      <c r="D881" s="39" t="s">
        <v>32</v>
      </c>
      <c r="E881" s="39" t="s">
        <v>33</v>
      </c>
      <c r="F881" s="39" t="s">
        <v>26</v>
      </c>
      <c r="G881" s="39" t="s">
        <v>27</v>
      </c>
      <c r="H881" s="39" t="s">
        <v>28</v>
      </c>
      <c r="I881" s="39" t="s">
        <v>29</v>
      </c>
    </row>
    <row r="941" spans="2:9" ht="12" customHeight="1" x14ac:dyDescent="0.2">
      <c r="B941" s="39" t="s">
        <v>30</v>
      </c>
      <c r="C941" s="39" t="s">
        <v>31</v>
      </c>
      <c r="D941" s="39" t="s">
        <v>32</v>
      </c>
      <c r="E941" s="39" t="s">
        <v>33</v>
      </c>
      <c r="F941" s="39" t="s">
        <v>26</v>
      </c>
      <c r="G941" s="39" t="s">
        <v>27</v>
      </c>
      <c r="H941" s="39" t="s">
        <v>28</v>
      </c>
      <c r="I941" s="39" t="s">
        <v>29</v>
      </c>
    </row>
    <row r="1019" spans="2:9" ht="12" customHeight="1" x14ac:dyDescent="0.2">
      <c r="B1019" s="39" t="s">
        <v>30</v>
      </c>
      <c r="C1019" s="39" t="s">
        <v>31</v>
      </c>
      <c r="D1019" s="39" t="s">
        <v>32</v>
      </c>
      <c r="E1019" s="39" t="s">
        <v>33</v>
      </c>
      <c r="F1019" s="39" t="s">
        <v>26</v>
      </c>
      <c r="G1019" s="39" t="s">
        <v>27</v>
      </c>
      <c r="H1019" s="39" t="s">
        <v>28</v>
      </c>
      <c r="I1019" s="39" t="s">
        <v>29</v>
      </c>
    </row>
    <row r="1057" spans="2:9" ht="12" customHeight="1" x14ac:dyDescent="0.2">
      <c r="B1057" s="39" t="s">
        <v>30</v>
      </c>
      <c r="C1057" s="39" t="s">
        <v>31</v>
      </c>
      <c r="D1057" s="39" t="s">
        <v>32</v>
      </c>
      <c r="E1057" s="39" t="s">
        <v>33</v>
      </c>
      <c r="F1057" s="39" t="s">
        <v>26</v>
      </c>
      <c r="G1057" s="39" t="s">
        <v>27</v>
      </c>
      <c r="H1057" s="39" t="s">
        <v>28</v>
      </c>
      <c r="I1057" s="39" t="s">
        <v>29</v>
      </c>
    </row>
    <row r="1095" spans="2:9" ht="12" customHeight="1" x14ac:dyDescent="0.2">
      <c r="B1095" s="39" t="s">
        <v>30</v>
      </c>
      <c r="C1095" s="39" t="s">
        <v>31</v>
      </c>
      <c r="D1095" s="39" t="s">
        <v>32</v>
      </c>
      <c r="E1095" s="39" t="s">
        <v>33</v>
      </c>
      <c r="F1095" s="39" t="s">
        <v>26</v>
      </c>
      <c r="G1095" s="39" t="s">
        <v>27</v>
      </c>
      <c r="H1095" s="39" t="s">
        <v>28</v>
      </c>
      <c r="I1095" s="39" t="s">
        <v>29</v>
      </c>
    </row>
    <row r="1134" spans="2:9" ht="12" customHeight="1" x14ac:dyDescent="0.2">
      <c r="B1134" s="39" t="s">
        <v>30</v>
      </c>
      <c r="C1134" s="39" t="s">
        <v>31</v>
      </c>
      <c r="D1134" s="39" t="s">
        <v>32</v>
      </c>
      <c r="E1134" s="39" t="s">
        <v>33</v>
      </c>
      <c r="F1134" s="39" t="s">
        <v>26</v>
      </c>
      <c r="G1134" s="39" t="s">
        <v>27</v>
      </c>
      <c r="H1134" s="39" t="s">
        <v>28</v>
      </c>
      <c r="I1134" s="39" t="s">
        <v>29</v>
      </c>
    </row>
    <row r="1173" spans="2:9" ht="12" customHeight="1" x14ac:dyDescent="0.2">
      <c r="B1173" s="39" t="s">
        <v>30</v>
      </c>
      <c r="C1173" s="39" t="s">
        <v>31</v>
      </c>
      <c r="D1173" s="39" t="s">
        <v>32</v>
      </c>
      <c r="E1173" s="39" t="s">
        <v>33</v>
      </c>
      <c r="F1173" s="39" t="s">
        <v>26</v>
      </c>
      <c r="G1173" s="39" t="s">
        <v>27</v>
      </c>
      <c r="H1173" s="39" t="s">
        <v>28</v>
      </c>
      <c r="I1173" s="39" t="s">
        <v>29</v>
      </c>
    </row>
    <row r="1223" spans="2:9" ht="12" customHeight="1" x14ac:dyDescent="0.2">
      <c r="B1223" s="39" t="s">
        <v>30</v>
      </c>
      <c r="C1223" s="39" t="s">
        <v>31</v>
      </c>
      <c r="D1223" s="39" t="s">
        <v>32</v>
      </c>
      <c r="E1223" s="39" t="s">
        <v>33</v>
      </c>
      <c r="F1223" s="39" t="s">
        <v>26</v>
      </c>
      <c r="G1223" s="39" t="s">
        <v>27</v>
      </c>
      <c r="H1223" s="39" t="s">
        <v>28</v>
      </c>
      <c r="I1223" s="39" t="s">
        <v>29</v>
      </c>
    </row>
    <row r="1284" spans="2:9" ht="12" customHeight="1" x14ac:dyDescent="0.2">
      <c r="B1284" s="39" t="s">
        <v>30</v>
      </c>
      <c r="C1284" s="39" t="s">
        <v>31</v>
      </c>
      <c r="D1284" s="39" t="s">
        <v>32</v>
      </c>
      <c r="E1284" s="39" t="s">
        <v>33</v>
      </c>
      <c r="F1284" s="39" t="s">
        <v>26</v>
      </c>
      <c r="G1284" s="39" t="s">
        <v>27</v>
      </c>
      <c r="H1284" s="39" t="s">
        <v>28</v>
      </c>
      <c r="I1284" s="39" t="s">
        <v>29</v>
      </c>
    </row>
    <row r="1348" spans="2:9" ht="12" customHeight="1" x14ac:dyDescent="0.2">
      <c r="B1348" s="39" t="s">
        <v>30</v>
      </c>
      <c r="C1348" s="39" t="s">
        <v>31</v>
      </c>
      <c r="D1348" s="39" t="s">
        <v>32</v>
      </c>
      <c r="E1348" s="39" t="s">
        <v>33</v>
      </c>
      <c r="F1348" s="39" t="s">
        <v>26</v>
      </c>
      <c r="G1348" s="39" t="s">
        <v>27</v>
      </c>
      <c r="H1348" s="39" t="s">
        <v>28</v>
      </c>
      <c r="I1348" s="39" t="s">
        <v>29</v>
      </c>
    </row>
    <row r="1429" spans="2:9" ht="12" customHeight="1" x14ac:dyDescent="0.2">
      <c r="B1429" s="39" t="s">
        <v>30</v>
      </c>
      <c r="C1429" s="39" t="s">
        <v>31</v>
      </c>
      <c r="D1429" s="39" t="s">
        <v>32</v>
      </c>
      <c r="E1429" s="39" t="s">
        <v>33</v>
      </c>
      <c r="F1429" s="39" t="s">
        <v>26</v>
      </c>
      <c r="G1429" s="39" t="s">
        <v>27</v>
      </c>
      <c r="H1429" s="39" t="s">
        <v>28</v>
      </c>
      <c r="I1429" s="39" t="s">
        <v>29</v>
      </c>
    </row>
    <row r="1503" spans="2:9" ht="12" customHeight="1" x14ac:dyDescent="0.2">
      <c r="B1503" s="39" t="s">
        <v>30</v>
      </c>
      <c r="C1503" s="39" t="s">
        <v>31</v>
      </c>
      <c r="D1503" s="39" t="s">
        <v>32</v>
      </c>
      <c r="E1503" s="39" t="s">
        <v>33</v>
      </c>
      <c r="F1503" s="39" t="s">
        <v>26</v>
      </c>
      <c r="G1503" s="39" t="s">
        <v>27</v>
      </c>
      <c r="H1503" s="39" t="s">
        <v>28</v>
      </c>
      <c r="I1503" s="39" t="s">
        <v>29</v>
      </c>
    </row>
    <row r="1575" spans="2:9" ht="12" customHeight="1" x14ac:dyDescent="0.2">
      <c r="B1575" s="39" t="s">
        <v>30</v>
      </c>
      <c r="C1575" s="39" t="s">
        <v>31</v>
      </c>
      <c r="D1575" s="39" t="s">
        <v>32</v>
      </c>
      <c r="E1575" s="39" t="s">
        <v>33</v>
      </c>
      <c r="F1575" s="39" t="s">
        <v>26</v>
      </c>
      <c r="G1575" s="39" t="s">
        <v>27</v>
      </c>
      <c r="H1575" s="39" t="s">
        <v>28</v>
      </c>
      <c r="I1575" s="39" t="s">
        <v>29</v>
      </c>
    </row>
    <row r="1623" spans="2:9" ht="12" customHeight="1" x14ac:dyDescent="0.2">
      <c r="B1623" s="39" t="s">
        <v>30</v>
      </c>
      <c r="C1623" s="39" t="s">
        <v>31</v>
      </c>
      <c r="D1623" s="39" t="s">
        <v>32</v>
      </c>
      <c r="E1623" s="39" t="s">
        <v>33</v>
      </c>
      <c r="F1623" s="39" t="s">
        <v>26</v>
      </c>
      <c r="G1623" s="39" t="s">
        <v>27</v>
      </c>
      <c r="H1623" s="39" t="s">
        <v>28</v>
      </c>
      <c r="I1623" s="39" t="s">
        <v>29</v>
      </c>
    </row>
    <row r="1704" spans="2:9" ht="12" customHeight="1" x14ac:dyDescent="0.2">
      <c r="B1704" s="39" t="s">
        <v>30</v>
      </c>
      <c r="C1704" s="39" t="s">
        <v>31</v>
      </c>
      <c r="D1704" s="39" t="s">
        <v>32</v>
      </c>
      <c r="E1704" s="39" t="s">
        <v>33</v>
      </c>
      <c r="F1704" s="39" t="s">
        <v>26</v>
      </c>
      <c r="G1704" s="39" t="s">
        <v>27</v>
      </c>
      <c r="H1704" s="39" t="s">
        <v>28</v>
      </c>
      <c r="I1704" s="39" t="s">
        <v>29</v>
      </c>
    </row>
  </sheetData>
  <mergeCells count="1">
    <mergeCell ref="A67:J67"/>
  </mergeCells>
  <phoneticPr fontId="0" type="noConversion"/>
  <printOptions horizontalCentered="1"/>
  <pageMargins left="0.25" right="0.25" top="0.25" bottom="1.75" header="0.3" footer="0.3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4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2.140625" style="31" customWidth="1"/>
    <col min="2" max="10" width="6.7109375" style="107" customWidth="1"/>
    <col min="11" max="16384" width="9.140625" style="7"/>
  </cols>
  <sheetData>
    <row r="1" spans="1:13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</row>
    <row r="2" spans="1:13" s="45" customFormat="1" ht="13.5" customHeight="1" x14ac:dyDescent="0.2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44"/>
      <c r="L2" s="44"/>
      <c r="M2" s="44"/>
    </row>
    <row r="3" spans="1:13" s="45" customFormat="1" ht="13.5" customHeight="1" x14ac:dyDescent="0.2">
      <c r="A3" s="54" t="s">
        <v>774</v>
      </c>
      <c r="B3" s="54"/>
      <c r="C3" s="54"/>
      <c r="D3" s="54"/>
      <c r="E3" s="54"/>
      <c r="F3" s="54"/>
      <c r="G3" s="54"/>
      <c r="H3" s="54"/>
      <c r="I3" s="54"/>
      <c r="J3" s="54"/>
      <c r="K3" s="44"/>
      <c r="L3" s="44"/>
      <c r="M3" s="44"/>
    </row>
    <row r="4" spans="1:13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44"/>
      <c r="L4" s="44"/>
      <c r="M4" s="44"/>
    </row>
    <row r="5" spans="1:13" ht="11.85" customHeight="1" x14ac:dyDescent="0.2">
      <c r="K5" s="10"/>
      <c r="L5" s="10"/>
      <c r="M5" s="10"/>
    </row>
    <row r="6" spans="1:13" s="15" customFormat="1" ht="11.85" customHeight="1" x14ac:dyDescent="0.2">
      <c r="A6" s="26"/>
      <c r="B6" s="48">
        <f>data!E4</f>
        <v>2018</v>
      </c>
      <c r="C6" s="48">
        <f>data!F4</f>
        <v>2019</v>
      </c>
      <c r="D6" s="48">
        <f>data!G4</f>
        <v>2020</v>
      </c>
      <c r="E6" s="48">
        <f>data!H4</f>
        <v>2021</v>
      </c>
      <c r="F6" s="48">
        <f>data!I4</f>
        <v>2022</v>
      </c>
      <c r="G6" s="48">
        <f>data!J4</f>
        <v>2023</v>
      </c>
      <c r="H6" s="48">
        <f>data!K4</f>
        <v>2024</v>
      </c>
      <c r="I6" s="48">
        <f>data!L4</f>
        <v>2025</v>
      </c>
      <c r="J6" s="48">
        <f>data!M4</f>
        <v>2026</v>
      </c>
      <c r="K6" s="14"/>
      <c r="L6" s="14"/>
      <c r="M6" s="14"/>
    </row>
    <row r="7" spans="1:13" ht="6" customHeight="1" x14ac:dyDescent="0.2">
      <c r="A7" s="16"/>
      <c r="B7" s="169"/>
      <c r="C7" s="169"/>
      <c r="D7" s="169"/>
      <c r="E7" s="169"/>
      <c r="F7" s="169"/>
      <c r="G7" s="169"/>
      <c r="H7" s="169"/>
      <c r="I7" s="169"/>
      <c r="J7" s="169"/>
      <c r="K7" s="14"/>
      <c r="L7" s="14"/>
      <c r="M7" s="14"/>
    </row>
    <row r="8" spans="1:13" ht="11.85" customHeight="1" x14ac:dyDescent="0.2">
      <c r="A8" s="42" t="s">
        <v>61</v>
      </c>
      <c r="B8" s="22">
        <f>data!E159</f>
        <v>1344.2758747</v>
      </c>
      <c r="C8" s="22">
        <f>data!F159</f>
        <v>1207.5116442000001</v>
      </c>
      <c r="D8" s="22">
        <f>data!G159</f>
        <v>951.76391752499899</v>
      </c>
      <c r="E8" s="22">
        <f>data!H159</f>
        <v>976.73593846732399</v>
      </c>
      <c r="F8" s="22">
        <f>data!I159</f>
        <v>974.59753155377098</v>
      </c>
      <c r="G8" s="22">
        <f>data!J159</f>
        <v>936.88952147132795</v>
      </c>
      <c r="H8" s="22">
        <f>data!K159</f>
        <v>897.004685176777</v>
      </c>
      <c r="I8" s="22">
        <f>data!L159</f>
        <v>857.93376688303704</v>
      </c>
      <c r="J8" s="22">
        <f>data!M159</f>
        <v>825.29169476445804</v>
      </c>
      <c r="K8" s="6"/>
      <c r="L8" s="6"/>
      <c r="M8" s="6"/>
    </row>
    <row r="9" spans="1:13" ht="11.85" customHeight="1" x14ac:dyDescent="0.2">
      <c r="A9" s="165" t="s">
        <v>1899</v>
      </c>
      <c r="B9" s="170">
        <f>data!E160</f>
        <v>-0.55939312500905558</v>
      </c>
      <c r="C9" s="170">
        <f>data!F160</f>
        <v>-10.173821688983399</v>
      </c>
      <c r="D9" s="170">
        <f>data!G160</f>
        <v>-21.179731715501504</v>
      </c>
      <c r="E9" s="170">
        <f>data!H160</f>
        <v>2.6237620992465294</v>
      </c>
      <c r="F9" s="170">
        <f>data!I160</f>
        <v>-0.21893398505522521</v>
      </c>
      <c r="G9" s="170">
        <f>data!J160</f>
        <v>-3.8690853261577951</v>
      </c>
      <c r="H9" s="170">
        <f>data!K160</f>
        <v>-4.2571546997253513</v>
      </c>
      <c r="I9" s="170">
        <f>data!L160</f>
        <v>-4.3557095006744646</v>
      </c>
      <c r="J9" s="170">
        <f>data!M160</f>
        <v>-3.8047310152124036</v>
      </c>
      <c r="K9" s="6"/>
      <c r="L9" s="6"/>
      <c r="M9" s="6"/>
    </row>
    <row r="10" spans="1:13" ht="6" customHeight="1" x14ac:dyDescent="0.2">
      <c r="A10" s="165"/>
      <c r="B10" s="22"/>
      <c r="C10" s="22"/>
      <c r="D10" s="22"/>
      <c r="E10" s="22"/>
      <c r="F10" s="22"/>
      <c r="G10" s="22"/>
      <c r="H10" s="22"/>
      <c r="I10" s="22"/>
      <c r="J10" s="22"/>
      <c r="K10" s="6"/>
      <c r="L10" s="6"/>
      <c r="M10" s="6"/>
    </row>
    <row r="11" spans="1:13" ht="11.85" customHeight="1" x14ac:dyDescent="0.2">
      <c r="A11" s="165" t="s">
        <v>63</v>
      </c>
      <c r="B11" s="22">
        <f>data!E162</f>
        <v>374.9087791</v>
      </c>
      <c r="C11" s="22">
        <f>data!F162</f>
        <v>306.285078</v>
      </c>
      <c r="D11" s="22">
        <f>data!G162</f>
        <v>218.92339380000001</v>
      </c>
      <c r="E11" s="22">
        <f>data!H162</f>
        <v>227.62623598648099</v>
      </c>
      <c r="F11" s="22">
        <f>data!I162</f>
        <v>231.84207375939999</v>
      </c>
      <c r="G11" s="22">
        <f>data!J162</f>
        <v>222.55890228575799</v>
      </c>
      <c r="H11" s="22">
        <f>data!K162</f>
        <v>210.50132469258401</v>
      </c>
      <c r="I11" s="22">
        <f>data!L162</f>
        <v>198.626245659863</v>
      </c>
      <c r="J11" s="22">
        <f>data!M162</f>
        <v>194.21520813984</v>
      </c>
      <c r="K11" s="6"/>
      <c r="L11" s="6"/>
      <c r="M11" s="6"/>
    </row>
    <row r="12" spans="1:13" ht="11.85" customHeight="1" x14ac:dyDescent="0.2">
      <c r="A12" s="166" t="s">
        <v>1899</v>
      </c>
      <c r="B12" s="170">
        <f>data!E163</f>
        <v>-5.9579996287572605</v>
      </c>
      <c r="C12" s="170">
        <f>data!F163</f>
        <v>-18.304106205444683</v>
      </c>
      <c r="D12" s="170">
        <f>data!G163</f>
        <v>-28.522997192830914</v>
      </c>
      <c r="E12" s="170">
        <f>data!H163</f>
        <v>3.9752910985984213</v>
      </c>
      <c r="F12" s="170">
        <f>data!I163</f>
        <v>1.8520878116920603</v>
      </c>
      <c r="G12" s="170">
        <f>data!J163</f>
        <v>-4.0040926666640502</v>
      </c>
      <c r="H12" s="170">
        <f>data!K163</f>
        <v>-5.4177017721324328</v>
      </c>
      <c r="I12" s="170">
        <f>data!L163</f>
        <v>-5.6413322101717682</v>
      </c>
      <c r="J12" s="170">
        <f>data!M163</f>
        <v>-2.2207727409683131</v>
      </c>
      <c r="K12" s="6"/>
      <c r="L12" s="6"/>
      <c r="M12" s="6"/>
    </row>
    <row r="13" spans="1:13" ht="11.85" customHeight="1" x14ac:dyDescent="0.2">
      <c r="A13" s="165" t="s">
        <v>62</v>
      </c>
      <c r="B13" s="22">
        <f>data!E164</f>
        <v>136.11506630000099</v>
      </c>
      <c r="C13" s="22">
        <f>data!F164</f>
        <v>109.147858600001</v>
      </c>
      <c r="D13" s="22">
        <f>data!G164</f>
        <v>64.519162609852899</v>
      </c>
      <c r="E13" s="22">
        <f>data!H164</f>
        <v>66.725366653517597</v>
      </c>
      <c r="F13" s="22">
        <f>data!I164</f>
        <v>64.623090975471698</v>
      </c>
      <c r="G13" s="22">
        <f>data!J164</f>
        <v>62.611167928725898</v>
      </c>
      <c r="H13" s="22">
        <f>data!K164</f>
        <v>60.670651921081202</v>
      </c>
      <c r="I13" s="22">
        <f>data!L164</f>
        <v>58.674830108331697</v>
      </c>
      <c r="J13" s="22">
        <f>data!M164</f>
        <v>52.694102385285703</v>
      </c>
      <c r="K13" s="6"/>
      <c r="L13" s="6"/>
      <c r="M13" s="6"/>
    </row>
    <row r="14" spans="1:13" ht="11.85" customHeight="1" x14ac:dyDescent="0.2">
      <c r="A14" s="166" t="s">
        <v>1899</v>
      </c>
      <c r="B14" s="170">
        <f>data!E165</f>
        <v>-4.3851976614263766</v>
      </c>
      <c r="C14" s="170">
        <f>data!F165</f>
        <v>-19.812066682290407</v>
      </c>
      <c r="D14" s="170">
        <f>data!G165</f>
        <v>-40.888292782454727</v>
      </c>
      <c r="E14" s="170">
        <f>data!H165</f>
        <v>3.4194554833353985</v>
      </c>
      <c r="F14" s="170">
        <f>data!I165</f>
        <v>-3.1506393797164245</v>
      </c>
      <c r="G14" s="170">
        <f>data!J165</f>
        <v>-3.1133191191821008</v>
      </c>
      <c r="H14" s="170">
        <f>data!K165</f>
        <v>-3.0993129050933876</v>
      </c>
      <c r="I14" s="170">
        <f>data!L165</f>
        <v>-3.2896000777206336</v>
      </c>
      <c r="J14" s="170">
        <f>data!M165</f>
        <v>-10.193003903042818</v>
      </c>
      <c r="K14" s="6"/>
      <c r="L14" s="6"/>
      <c r="M14" s="6"/>
    </row>
    <row r="15" spans="1:13" ht="11.85" customHeight="1" x14ac:dyDescent="0.2">
      <c r="A15" s="165" t="s">
        <v>64</v>
      </c>
      <c r="B15" s="22">
        <f>data!E166</f>
        <v>579.93401559999995</v>
      </c>
      <c r="C15" s="22">
        <f>data!F166</f>
        <v>555.26996930000098</v>
      </c>
      <c r="D15" s="22">
        <f>data!G166</f>
        <v>457.293509554362</v>
      </c>
      <c r="E15" s="22">
        <f>data!H166</f>
        <v>459.58204934798601</v>
      </c>
      <c r="F15" s="22">
        <f>data!I166</f>
        <v>461.51967751979299</v>
      </c>
      <c r="G15" s="22">
        <f>data!J166</f>
        <v>446.81369770638503</v>
      </c>
      <c r="H15" s="22">
        <f>data!K166</f>
        <v>432.74187635344202</v>
      </c>
      <c r="I15" s="22">
        <f>data!L166</f>
        <v>419.34254489289401</v>
      </c>
      <c r="J15" s="22">
        <f>data!M166</f>
        <v>407.92463193418502</v>
      </c>
      <c r="K15" s="6"/>
      <c r="L15" s="6"/>
      <c r="M15" s="6"/>
    </row>
    <row r="16" spans="1:13" ht="11.85" customHeight="1" x14ac:dyDescent="0.2">
      <c r="A16" s="166" t="s">
        <v>1899</v>
      </c>
      <c r="B16" s="170">
        <f>data!E167</f>
        <v>0.26971485650479909</v>
      </c>
      <c r="C16" s="170">
        <f>data!F167</f>
        <v>-4.2529056128017491</v>
      </c>
      <c r="D16" s="170">
        <f>data!G167</f>
        <v>-17.644833173519658</v>
      </c>
      <c r="E16" s="170">
        <f>data!H167</f>
        <v>0.50045315444213756</v>
      </c>
      <c r="F16" s="170">
        <f>data!I167</f>
        <v>0.42160658244940752</v>
      </c>
      <c r="G16" s="170">
        <f>data!J167</f>
        <v>-3.1864253096288153</v>
      </c>
      <c r="H16" s="170">
        <f>data!K167</f>
        <v>-3.1493710746061443</v>
      </c>
      <c r="I16" s="170">
        <f>data!L167</f>
        <v>-3.0963796648152742</v>
      </c>
      <c r="J16" s="170">
        <f>data!M167</f>
        <v>-2.7228129122040978</v>
      </c>
      <c r="K16" s="6"/>
      <c r="L16" s="6"/>
      <c r="M16" s="6"/>
    </row>
    <row r="17" spans="1:13" ht="11.85" customHeight="1" x14ac:dyDescent="0.2">
      <c r="A17" s="244" t="s">
        <v>65</v>
      </c>
      <c r="B17" s="242">
        <f>data!E168</f>
        <v>253.318013699999</v>
      </c>
      <c r="C17" s="242">
        <f>data!F168</f>
        <v>236.80873829999999</v>
      </c>
      <c r="D17" s="242">
        <f>data!G168</f>
        <v>211.027851560784</v>
      </c>
      <c r="E17" s="242">
        <f>data!H168</f>
        <v>222.80228647934001</v>
      </c>
      <c r="F17" s="242">
        <f>data!I168</f>
        <v>216.61268929910699</v>
      </c>
      <c r="G17" s="242">
        <f>data!J168</f>
        <v>204.90575355045999</v>
      </c>
      <c r="H17" s="242">
        <f>data!K168</f>
        <v>193.09083220967</v>
      </c>
      <c r="I17" s="242">
        <f>data!L168</f>
        <v>181.29014622194799</v>
      </c>
      <c r="J17" s="242">
        <f>data!M168</f>
        <v>170.45775230514801</v>
      </c>
      <c r="K17" s="6"/>
      <c r="L17" s="6"/>
      <c r="M17" s="6"/>
    </row>
    <row r="18" spans="1:13" ht="11.85" customHeight="1" x14ac:dyDescent="0.2">
      <c r="A18" s="245" t="s">
        <v>1899</v>
      </c>
      <c r="B18" s="243">
        <f>data!E169</f>
        <v>8.979682901022624</v>
      </c>
      <c r="C18" s="243">
        <f>data!F169</f>
        <v>-6.5172133473108351</v>
      </c>
      <c r="D18" s="243">
        <f>data!G169</f>
        <v>-10.886797051617069</v>
      </c>
      <c r="E18" s="243">
        <f>data!H169</f>
        <v>5.5795644183794124</v>
      </c>
      <c r="F18" s="243">
        <f>data!I169</f>
        <v>-2.7780671724870198</v>
      </c>
      <c r="G18" s="243">
        <f>data!J169</f>
        <v>-5.4045475297532679</v>
      </c>
      <c r="H18" s="243">
        <f>data!K169</f>
        <v>-5.7660271300680961</v>
      </c>
      <c r="I18" s="243">
        <f>data!L169</f>
        <v>-6.1114688111697069</v>
      </c>
      <c r="J18" s="243">
        <f>data!M169</f>
        <v>-5.9751697169123652</v>
      </c>
      <c r="K18" s="6"/>
      <c r="L18" s="6"/>
      <c r="M18" s="6"/>
    </row>
    <row r="19" spans="1:13" ht="6" customHeight="1" x14ac:dyDescent="0.2">
      <c r="A19" s="42"/>
      <c r="B19" s="22"/>
      <c r="C19" s="22"/>
      <c r="D19" s="22"/>
      <c r="E19" s="22"/>
      <c r="F19" s="22"/>
      <c r="G19" s="22"/>
      <c r="H19" s="22"/>
      <c r="I19" s="22"/>
      <c r="J19" s="22"/>
      <c r="K19" s="6"/>
      <c r="L19" s="6"/>
      <c r="M19" s="6"/>
    </row>
    <row r="20" spans="1:13" ht="11.85" customHeight="1" x14ac:dyDescent="0.2">
      <c r="A20" s="42" t="s">
        <v>73</v>
      </c>
      <c r="B20" s="22">
        <f>data!E171</f>
        <v>754.75583189999998</v>
      </c>
      <c r="C20" s="22">
        <f>data!F171</f>
        <v>664.75303799999995</v>
      </c>
      <c r="D20" s="22">
        <f>data!G171</f>
        <v>497.36106690000003</v>
      </c>
      <c r="E20" s="22">
        <f>data!H171</f>
        <v>516.74392756896498</v>
      </c>
      <c r="F20" s="22">
        <f>data!I171</f>
        <v>520.39456423208401</v>
      </c>
      <c r="G20" s="22">
        <f>data!J171</f>
        <v>504.542103532407</v>
      </c>
      <c r="H20" s="22">
        <f>data!K171</f>
        <v>486.025469511697</v>
      </c>
      <c r="I20" s="22">
        <f>data!L171</f>
        <v>468.13014211070401</v>
      </c>
      <c r="J20" s="22">
        <f>data!M171</f>
        <v>455.37987947981901</v>
      </c>
      <c r="K20" s="6"/>
      <c r="L20" s="6"/>
      <c r="M20" s="6"/>
    </row>
    <row r="21" spans="1:13" ht="11.85" customHeight="1" x14ac:dyDescent="0.2">
      <c r="A21" s="165" t="s">
        <v>63</v>
      </c>
      <c r="B21" s="22">
        <f>data!E172</f>
        <v>374.9087791</v>
      </c>
      <c r="C21" s="22">
        <f>data!F172</f>
        <v>306.285078</v>
      </c>
      <c r="D21" s="22">
        <f>data!G172</f>
        <v>218.92339380000001</v>
      </c>
      <c r="E21" s="22">
        <f>data!H172</f>
        <v>227.62623598648099</v>
      </c>
      <c r="F21" s="22">
        <f>data!I172</f>
        <v>231.84207375939999</v>
      </c>
      <c r="G21" s="22">
        <f>data!J172</f>
        <v>222.55890228575799</v>
      </c>
      <c r="H21" s="22">
        <f>data!K172</f>
        <v>210.50132469258401</v>
      </c>
      <c r="I21" s="22">
        <f>data!L172</f>
        <v>198.626245659863</v>
      </c>
      <c r="J21" s="22">
        <f>data!M172</f>
        <v>194.21520813984</v>
      </c>
      <c r="K21" s="6"/>
      <c r="L21" s="6"/>
      <c r="M21" s="6"/>
    </row>
    <row r="22" spans="1:13" ht="11.85" customHeight="1" x14ac:dyDescent="0.2">
      <c r="A22" s="165" t="s">
        <v>62</v>
      </c>
      <c r="B22" s="22">
        <f>data!E173</f>
        <v>83.684406100000004</v>
      </c>
      <c r="C22" s="22">
        <f>data!F173</f>
        <v>82.704466699999998</v>
      </c>
      <c r="D22" s="22">
        <f>data!G173</f>
        <v>69.136256000000003</v>
      </c>
      <c r="E22" s="22">
        <f>data!H173</f>
        <v>67.038741991321601</v>
      </c>
      <c r="F22" s="22">
        <f>data!I173</f>
        <v>64.505009134056607</v>
      </c>
      <c r="G22" s="22">
        <f>data!J173</f>
        <v>62.697259153671901</v>
      </c>
      <c r="H22" s="22">
        <f>data!K173</f>
        <v>60.935923748702798</v>
      </c>
      <c r="I22" s="22">
        <f>data!L173</f>
        <v>59.138639570415599</v>
      </c>
      <c r="J22" s="22">
        <f>data!M173</f>
        <v>54.751166550435698</v>
      </c>
      <c r="K22" s="6"/>
      <c r="L22" s="6"/>
      <c r="M22" s="6"/>
    </row>
    <row r="23" spans="1:13" ht="11.85" customHeight="1" x14ac:dyDescent="0.2">
      <c r="A23" s="165" t="s">
        <v>64</v>
      </c>
      <c r="B23" s="22">
        <f>data!E174</f>
        <v>271.04453059999997</v>
      </c>
      <c r="C23" s="22">
        <f>data!F174</f>
        <v>251.9626317</v>
      </c>
      <c r="D23" s="22">
        <f>data!G174</f>
        <v>188.09206280000001</v>
      </c>
      <c r="E23" s="22">
        <f>data!H174</f>
        <v>199.82482383479899</v>
      </c>
      <c r="F23" s="22">
        <f>data!I174</f>
        <v>202.63378342717701</v>
      </c>
      <c r="G23" s="22">
        <f>data!J174</f>
        <v>199.01612564770201</v>
      </c>
      <c r="H23" s="22">
        <f>data!K174</f>
        <v>195.46822529887899</v>
      </c>
      <c r="I23" s="22">
        <f>data!L174</f>
        <v>191.99429883821799</v>
      </c>
      <c r="J23" s="22">
        <f>data!M174</f>
        <v>188.73832841276001</v>
      </c>
      <c r="K23" s="6"/>
      <c r="L23" s="6"/>
      <c r="M23" s="6"/>
    </row>
    <row r="24" spans="1:13" s="27" customFormat="1" ht="11.85" customHeight="1" x14ac:dyDescent="0.2">
      <c r="A24" s="165" t="s">
        <v>65</v>
      </c>
      <c r="B24" s="22">
        <f>data!E175</f>
        <v>25.118116100000002</v>
      </c>
      <c r="C24" s="22">
        <f>data!F175</f>
        <v>23.800861600000001</v>
      </c>
      <c r="D24" s="22">
        <f>data!G175</f>
        <v>21.209354300000001</v>
      </c>
      <c r="E24" s="22">
        <f>data!H175</f>
        <v>22.254125756363699</v>
      </c>
      <c r="F24" s="22">
        <f>data!I175</f>
        <v>21.4136979114509</v>
      </c>
      <c r="G24" s="22">
        <f>data!J175</f>
        <v>20.2698164452753</v>
      </c>
      <c r="H24" s="22">
        <f>data!K175</f>
        <v>19.119995771531801</v>
      </c>
      <c r="I24" s="22">
        <f>data!L175</f>
        <v>18.3709580422071</v>
      </c>
      <c r="J24" s="22">
        <f>data!M175</f>
        <v>17.675176376783099</v>
      </c>
      <c r="K24" s="26"/>
      <c r="L24" s="26"/>
      <c r="M24" s="26"/>
    </row>
    <row r="25" spans="1:13" s="27" customFormat="1" ht="6" customHeight="1" x14ac:dyDescent="0.2">
      <c r="A25" s="42"/>
      <c r="B25" s="22"/>
      <c r="C25" s="22"/>
      <c r="D25" s="22"/>
      <c r="E25" s="22"/>
      <c r="F25" s="22"/>
      <c r="G25" s="22"/>
      <c r="H25" s="22"/>
      <c r="I25" s="22"/>
      <c r="J25" s="22"/>
      <c r="K25" s="26"/>
      <c r="L25" s="26"/>
      <c r="M25" s="26"/>
    </row>
    <row r="26" spans="1:13" s="163" customFormat="1" ht="11.85" customHeight="1" x14ac:dyDescent="0.2">
      <c r="A26" s="165" t="s">
        <v>762</v>
      </c>
      <c r="B26" s="22">
        <f>data!E177</f>
        <v>237.47179589999999</v>
      </c>
      <c r="C26" s="22">
        <f>data!F177</f>
        <v>238.40323939999999</v>
      </c>
      <c r="D26" s="22">
        <f>data!G177</f>
        <v>162.84388129999999</v>
      </c>
      <c r="E26" s="22">
        <f>data!H177</f>
        <v>175.091468198158</v>
      </c>
      <c r="F26" s="22">
        <f>data!I177</f>
        <v>176.556914438099</v>
      </c>
      <c r="G26" s="22">
        <f>data!J177</f>
        <v>167.88425303237699</v>
      </c>
      <c r="H26" s="22">
        <f>data!K177</f>
        <v>160.80792332688799</v>
      </c>
      <c r="I26" s="22">
        <f>data!L177</f>
        <v>153.82515124880001</v>
      </c>
      <c r="J26" s="22">
        <f>data!M177</f>
        <v>146.762614881931</v>
      </c>
    </row>
    <row r="27" spans="1:13" s="164" customFormat="1" ht="11.85" customHeight="1" x14ac:dyDescent="0.2">
      <c r="A27" s="166" t="s">
        <v>63</v>
      </c>
      <c r="B27" s="22">
        <f>data!E178</f>
        <v>118.6262191</v>
      </c>
      <c r="C27" s="22">
        <f>data!F178</f>
        <v>100.4669289</v>
      </c>
      <c r="D27" s="22">
        <f>data!G178</f>
        <v>55.694809800000002</v>
      </c>
      <c r="E27" s="22">
        <f>data!H178</f>
        <v>72.840395515673805</v>
      </c>
      <c r="F27" s="22">
        <f>data!I178</f>
        <v>71.871042865413798</v>
      </c>
      <c r="G27" s="22">
        <f>data!J178</f>
        <v>66.767670685727296</v>
      </c>
      <c r="H27" s="22">
        <f>data!K178</f>
        <v>63.150397407775102</v>
      </c>
      <c r="I27" s="22">
        <f>data!L178</f>
        <v>59.587873697958997</v>
      </c>
      <c r="J27" s="22">
        <f>data!M178</f>
        <v>58.264562441951902</v>
      </c>
    </row>
    <row r="28" spans="1:13" s="164" customFormat="1" ht="11.85" customHeight="1" x14ac:dyDescent="0.2">
      <c r="A28" s="166" t="s">
        <v>62</v>
      </c>
      <c r="B28" s="22">
        <f>data!E179</f>
        <v>44.320176099999998</v>
      </c>
      <c r="C28" s="22">
        <f>data!F179</f>
        <v>52.542231800000003</v>
      </c>
      <c r="D28" s="22">
        <f>data!G179</f>
        <v>43.738161699999999</v>
      </c>
      <c r="E28" s="22">
        <f>data!H179</f>
        <v>44.038741991321601</v>
      </c>
      <c r="F28" s="22">
        <f>data!I179</f>
        <v>42.0050091340566</v>
      </c>
      <c r="G28" s="22">
        <f>data!J179</f>
        <v>40.697259153671901</v>
      </c>
      <c r="H28" s="22">
        <f>data!K179</f>
        <v>39.435923748702798</v>
      </c>
      <c r="I28" s="22">
        <f>data!L179</f>
        <v>38.138639570415599</v>
      </c>
      <c r="J28" s="22">
        <f>data!M179</f>
        <v>34.251166550435698</v>
      </c>
    </row>
    <row r="29" spans="1:13" s="164" customFormat="1" ht="11.85" customHeight="1" x14ac:dyDescent="0.2">
      <c r="A29" s="166" t="s">
        <v>64</v>
      </c>
      <c r="B29" s="22">
        <f>data!E180</f>
        <v>60.573589599999998</v>
      </c>
      <c r="C29" s="22">
        <f>data!F180</f>
        <v>71.823663400000001</v>
      </c>
      <c r="D29" s="22">
        <f>data!G180</f>
        <v>54.225443900000002</v>
      </c>
      <c r="E29" s="22">
        <f>data!H180</f>
        <v>45.958204934798601</v>
      </c>
      <c r="F29" s="22">
        <f>data!I180</f>
        <v>50.767164527177201</v>
      </c>
      <c r="G29" s="22">
        <f>data!J180</f>
        <v>49.149506747702297</v>
      </c>
      <c r="H29" s="22">
        <f>data!K180</f>
        <v>47.601606398878701</v>
      </c>
      <c r="I29" s="22">
        <f>data!L180</f>
        <v>46.1276799382184</v>
      </c>
      <c r="J29" s="22">
        <f>data!M180</f>
        <v>44.871709512760297</v>
      </c>
    </row>
    <row r="30" spans="1:13" s="164" customFormat="1" ht="11.85" customHeight="1" x14ac:dyDescent="0.2">
      <c r="A30" s="166" t="s">
        <v>65</v>
      </c>
      <c r="B30" s="22">
        <f>data!E181</f>
        <v>13.9518111</v>
      </c>
      <c r="C30" s="22">
        <f>data!F181</f>
        <v>13.570415300000001</v>
      </c>
      <c r="D30" s="22">
        <f>data!G181</f>
        <v>9.1854659000000005</v>
      </c>
      <c r="E30" s="22">
        <f>data!H181</f>
        <v>12.254125756363701</v>
      </c>
      <c r="F30" s="22">
        <f>data!I181</f>
        <v>11.9136979114509</v>
      </c>
      <c r="G30" s="22">
        <f>data!J181</f>
        <v>11.2698164452753</v>
      </c>
      <c r="H30" s="22">
        <f>data!K181</f>
        <v>10.6199957715318</v>
      </c>
      <c r="I30" s="22">
        <f>data!L181</f>
        <v>9.9709580422071298</v>
      </c>
      <c r="J30" s="22">
        <f>data!M181</f>
        <v>9.3751763767831502</v>
      </c>
    </row>
    <row r="31" spans="1:13" s="27" customFormat="1" ht="6" customHeight="1" x14ac:dyDescent="0.2">
      <c r="A31" s="42"/>
      <c r="B31" s="22"/>
      <c r="C31" s="22"/>
      <c r="D31" s="22"/>
      <c r="E31" s="22"/>
      <c r="F31" s="22"/>
      <c r="G31" s="22"/>
      <c r="H31" s="22"/>
      <c r="I31" s="22"/>
      <c r="J31" s="22"/>
      <c r="K31" s="26"/>
      <c r="L31" s="26"/>
      <c r="M31" s="26"/>
    </row>
    <row r="32" spans="1:13" s="27" customFormat="1" ht="11.85" customHeight="1" x14ac:dyDescent="0.2">
      <c r="A32" s="42" t="s">
        <v>74</v>
      </c>
      <c r="B32" s="22">
        <f>data!E183</f>
        <v>2772.0299571999999</v>
      </c>
      <c r="C32" s="22">
        <f>data!F183</f>
        <v>2360.2413938</v>
      </c>
      <c r="D32" s="22">
        <f>data!G183</f>
        <v>1994.2690347</v>
      </c>
      <c r="E32" s="22">
        <f>data!H183</f>
        <v>2173.4697704217701</v>
      </c>
      <c r="F32" s="22">
        <f>data!I183</f>
        <v>2175.9819455853199</v>
      </c>
      <c r="G32" s="22">
        <f>data!J183</f>
        <v>2135.5303147439399</v>
      </c>
      <c r="H32" s="22">
        <f>data!K183</f>
        <v>2060.9250218142802</v>
      </c>
      <c r="I32" s="22">
        <f>data!L183</f>
        <v>1975.53546376039</v>
      </c>
      <c r="J32" s="22">
        <f>data!M183</f>
        <v>1879.78467079902</v>
      </c>
      <c r="K32" s="26"/>
      <c r="L32" s="26"/>
      <c r="M32" s="26"/>
    </row>
    <row r="33" spans="1:13" ht="11.85" customHeight="1" x14ac:dyDescent="0.2">
      <c r="A33" s="165" t="s">
        <v>63</v>
      </c>
      <c r="B33" s="22">
        <f>data!E184</f>
        <v>0</v>
      </c>
      <c r="C33" s="22">
        <f>data!F184</f>
        <v>0</v>
      </c>
      <c r="D33" s="22">
        <f>data!G184</f>
        <v>0</v>
      </c>
      <c r="E33" s="22">
        <f>data!H184</f>
        <v>0</v>
      </c>
      <c r="F33" s="22">
        <f>data!I184</f>
        <v>0</v>
      </c>
      <c r="G33" s="22">
        <f>data!J184</f>
        <v>0</v>
      </c>
      <c r="H33" s="22">
        <f>data!K184</f>
        <v>0</v>
      </c>
      <c r="I33" s="22">
        <f>data!L184</f>
        <v>0</v>
      </c>
      <c r="J33" s="22">
        <f>data!M184</f>
        <v>0</v>
      </c>
      <c r="K33" s="6"/>
      <c r="L33" s="6"/>
      <c r="M33" s="6"/>
    </row>
    <row r="34" spans="1:13" ht="11.85" customHeight="1" x14ac:dyDescent="0.2">
      <c r="A34" s="165" t="s">
        <v>62</v>
      </c>
      <c r="B34" s="22">
        <f>data!E185</f>
        <v>424.64933980000001</v>
      </c>
      <c r="C34" s="22">
        <f>data!F185</f>
        <v>405.55660810000001</v>
      </c>
      <c r="D34" s="22">
        <f>data!G185</f>
        <v>315.61935440000002</v>
      </c>
      <c r="E34" s="22">
        <f>data!H185</f>
        <v>373.403945436279</v>
      </c>
      <c r="F34" s="22">
        <f>data!I185</f>
        <v>441.41536203825501</v>
      </c>
      <c r="G34" s="22">
        <f>data!J185</f>
        <v>436.45754918340498</v>
      </c>
      <c r="H34" s="22">
        <f>data!K185</f>
        <v>420.84305449097599</v>
      </c>
      <c r="I34" s="22">
        <f>data!L185</f>
        <v>408.76667821810901</v>
      </c>
      <c r="J34" s="22">
        <f>data!M185</f>
        <v>391.83912172906099</v>
      </c>
      <c r="K34" s="6"/>
      <c r="L34" s="6"/>
      <c r="M34" s="6"/>
    </row>
    <row r="35" spans="1:13" ht="11.85" customHeight="1" x14ac:dyDescent="0.2">
      <c r="A35" s="165" t="s">
        <v>64</v>
      </c>
      <c r="B35" s="22">
        <f>data!E186</f>
        <v>478.11051500000002</v>
      </c>
      <c r="C35" s="22">
        <f>data!F186</f>
        <v>467.69266240000002</v>
      </c>
      <c r="D35" s="22">
        <f>data!G186</f>
        <v>518.54837520000001</v>
      </c>
      <c r="E35" s="22">
        <f>data!H186</f>
        <v>493.20761798111602</v>
      </c>
      <c r="F35" s="22">
        <f>data!I186</f>
        <v>498.81125244955803</v>
      </c>
      <c r="G35" s="22">
        <f>data!J186</f>
        <v>487.14254167319001</v>
      </c>
      <c r="H35" s="22">
        <f>data!K186</f>
        <v>486.68100850513201</v>
      </c>
      <c r="I35" s="22">
        <f>data!L186</f>
        <v>484.64418809516502</v>
      </c>
      <c r="J35" s="22">
        <f>data!M186</f>
        <v>481.39041101226798</v>
      </c>
      <c r="K35" s="6"/>
      <c r="L35" s="6"/>
      <c r="M35" s="6"/>
    </row>
    <row r="36" spans="1:13" ht="11.85" customHeight="1" x14ac:dyDescent="0.2">
      <c r="A36" s="165" t="s">
        <v>65</v>
      </c>
      <c r="B36" s="22">
        <f>data!E187</f>
        <v>1869.2701024</v>
      </c>
      <c r="C36" s="22">
        <f>data!F187</f>
        <v>1486.9921233</v>
      </c>
      <c r="D36" s="22">
        <f>data!G187</f>
        <v>1160.1013051</v>
      </c>
      <c r="E36" s="22">
        <f>data!H187</f>
        <v>1306.8582070043699</v>
      </c>
      <c r="F36" s="22">
        <f>data!I187</f>
        <v>1235.75533109751</v>
      </c>
      <c r="G36" s="22">
        <f>data!J187</f>
        <v>1211.9302238873399</v>
      </c>
      <c r="H36" s="22">
        <f>data!K187</f>
        <v>1153.40095881817</v>
      </c>
      <c r="I36" s="22">
        <f>data!L187</f>
        <v>1082.1245974471201</v>
      </c>
      <c r="J36" s="22">
        <f>data!M187</f>
        <v>1006.55513805769</v>
      </c>
      <c r="K36" s="6"/>
      <c r="L36" s="6"/>
      <c r="M36" s="6"/>
    </row>
    <row r="37" spans="1:13" ht="6" customHeight="1" x14ac:dyDescent="0.2">
      <c r="A37" s="42"/>
      <c r="B37" s="22"/>
      <c r="C37" s="22"/>
      <c r="D37" s="22"/>
      <c r="E37" s="22"/>
      <c r="F37" s="22"/>
      <c r="G37" s="22"/>
      <c r="H37" s="22"/>
      <c r="I37" s="22"/>
      <c r="J37" s="22"/>
      <c r="K37" s="6"/>
      <c r="L37" s="6"/>
      <c r="M37" s="6"/>
    </row>
    <row r="38" spans="1:13" ht="11.85" customHeight="1" x14ac:dyDescent="0.2">
      <c r="A38" s="165" t="s">
        <v>763</v>
      </c>
      <c r="B38" s="22">
        <f>data!E189</f>
        <v>353.90884720000003</v>
      </c>
      <c r="C38" s="22">
        <f>data!F189</f>
        <v>305.9518875</v>
      </c>
      <c r="D38" s="22">
        <f>data!G189</f>
        <v>238.42087620000001</v>
      </c>
      <c r="E38" s="22">
        <f>data!H189</f>
        <v>226.350576791566</v>
      </c>
      <c r="F38" s="22">
        <f>data!I189</f>
        <v>231.76953776860299</v>
      </c>
      <c r="G38" s="22">
        <f>data!J189</f>
        <v>234.01165562433599</v>
      </c>
      <c r="H38" s="22">
        <f>data!K189</f>
        <v>232.76883673505401</v>
      </c>
      <c r="I38" s="22">
        <f>data!L189</f>
        <v>229.98486518038499</v>
      </c>
      <c r="J38" s="22">
        <f>data!M189</f>
        <v>225.621263298423</v>
      </c>
      <c r="K38" s="6"/>
      <c r="L38" s="6"/>
      <c r="M38" s="6"/>
    </row>
    <row r="39" spans="1:13" ht="11.85" customHeight="1" x14ac:dyDescent="0.2">
      <c r="A39" s="166" t="s">
        <v>63</v>
      </c>
      <c r="B39" s="22">
        <f>data!E190</f>
        <v>0</v>
      </c>
      <c r="C39" s="22">
        <f>data!F190</f>
        <v>0</v>
      </c>
      <c r="D39" s="22">
        <f>data!G190</f>
        <v>0</v>
      </c>
      <c r="E39" s="22">
        <f>data!H190</f>
        <v>0</v>
      </c>
      <c r="F39" s="22">
        <f>data!I190</f>
        <v>0</v>
      </c>
      <c r="G39" s="22">
        <f>data!J190</f>
        <v>0</v>
      </c>
      <c r="H39" s="22">
        <f>data!K190</f>
        <v>0</v>
      </c>
      <c r="I39" s="22">
        <f>data!L190</f>
        <v>0</v>
      </c>
      <c r="J39" s="22">
        <f>data!M190</f>
        <v>0</v>
      </c>
      <c r="K39" s="6"/>
      <c r="L39" s="6"/>
      <c r="M39" s="6"/>
    </row>
    <row r="40" spans="1:13" ht="11.85" customHeight="1" x14ac:dyDescent="0.2">
      <c r="A40" s="166" t="s">
        <v>62</v>
      </c>
      <c r="B40" s="22">
        <f>data!E191</f>
        <v>11.9334998</v>
      </c>
      <c r="C40" s="22">
        <f>data!F191</f>
        <v>31.601542800000001</v>
      </c>
      <c r="D40" s="22">
        <f>data!G191</f>
        <v>30.575597399999999</v>
      </c>
      <c r="E40" s="22">
        <f>data!H191</f>
        <v>44.770868411816998</v>
      </c>
      <c r="F40" s="22">
        <f>data!I191</f>
        <v>41.945677168568601</v>
      </c>
      <c r="G40" s="22">
        <f>data!J191</f>
        <v>42.764402879929001</v>
      </c>
      <c r="H40" s="22">
        <f>data!K191</f>
        <v>42.478356048998798</v>
      </c>
      <c r="I40" s="22">
        <f>data!L191</f>
        <v>42.463498350626601</v>
      </c>
      <c r="J40" s="22">
        <f>data!M191</f>
        <v>41.706680159338497</v>
      </c>
      <c r="K40" s="6"/>
      <c r="L40" s="6"/>
      <c r="M40" s="6"/>
    </row>
    <row r="41" spans="1:13" ht="11.85" customHeight="1" x14ac:dyDescent="0.2">
      <c r="A41" s="166" t="s">
        <v>64</v>
      </c>
      <c r="B41" s="22">
        <f>data!E192</f>
        <v>124.725245</v>
      </c>
      <c r="C41" s="22">
        <f>data!F192</f>
        <v>86.408194699999996</v>
      </c>
      <c r="D41" s="22">
        <f>data!G192</f>
        <v>83.663467699999998</v>
      </c>
      <c r="E41" s="22">
        <f>data!H192</f>
        <v>64.002011697015803</v>
      </c>
      <c r="F41" s="22">
        <f>data!I192</f>
        <v>68.192743188795703</v>
      </c>
      <c r="G41" s="22">
        <f>data!J192</f>
        <v>68.349430577064197</v>
      </c>
      <c r="H41" s="22">
        <f>data!K192</f>
        <v>69.499647317730904</v>
      </c>
      <c r="I41" s="22">
        <f>data!L192</f>
        <v>70.487250980834105</v>
      </c>
      <c r="J41" s="22">
        <f>data!M192</f>
        <v>71.458824882436602</v>
      </c>
      <c r="K41" s="6"/>
      <c r="L41" s="6"/>
      <c r="M41" s="6"/>
    </row>
    <row r="42" spans="1:13" ht="11.85" customHeight="1" x14ac:dyDescent="0.2">
      <c r="A42" s="166" t="s">
        <v>65</v>
      </c>
      <c r="B42" s="22">
        <f>data!E193</f>
        <v>217.2501024</v>
      </c>
      <c r="C42" s="22">
        <f>data!F193</f>
        <v>187.94215</v>
      </c>
      <c r="D42" s="22">
        <f>data!G193</f>
        <v>124.1818111</v>
      </c>
      <c r="E42" s="22">
        <f>data!H193</f>
        <v>117.57769668273301</v>
      </c>
      <c r="F42" s="22">
        <f>data!I193</f>
        <v>121.631117411239</v>
      </c>
      <c r="G42" s="22">
        <f>data!J193</f>
        <v>122.89782216734299</v>
      </c>
      <c r="H42" s="22">
        <f>data!K193</f>
        <v>120.790833368324</v>
      </c>
      <c r="I42" s="22">
        <f>data!L193</f>
        <v>117.034115848925</v>
      </c>
      <c r="J42" s="22">
        <f>data!M193</f>
        <v>112.455758256648</v>
      </c>
      <c r="K42" s="6"/>
      <c r="L42" s="6"/>
      <c r="M42" s="6"/>
    </row>
    <row r="43" spans="1:13" ht="6" customHeight="1" x14ac:dyDescent="0.2">
      <c r="A43" s="42"/>
      <c r="B43" s="22"/>
      <c r="C43" s="22"/>
      <c r="D43" s="22"/>
      <c r="E43" s="22"/>
      <c r="F43" s="22"/>
      <c r="G43" s="22"/>
      <c r="H43" s="22"/>
      <c r="I43" s="22"/>
      <c r="J43" s="22"/>
      <c r="K43" s="6"/>
      <c r="L43" s="6"/>
      <c r="M43" s="6"/>
    </row>
    <row r="44" spans="1:13" ht="11.85" customHeight="1" x14ac:dyDescent="0.2">
      <c r="A44" s="42" t="s">
        <v>75</v>
      </c>
      <c r="B44" s="22">
        <f>data!E195</f>
        <v>3361.55</v>
      </c>
      <c r="C44" s="22">
        <f>data!F195</f>
        <v>2903</v>
      </c>
      <c r="D44" s="22">
        <f>data!G195</f>
        <v>2448.6718853249999</v>
      </c>
      <c r="E44" s="22">
        <f>data!H195</f>
        <v>2633.4617813201298</v>
      </c>
      <c r="F44" s="22">
        <f>data!I195</f>
        <v>2630.1849129070101</v>
      </c>
      <c r="G44" s="22">
        <f>data!J195</f>
        <v>2567.8777326828599</v>
      </c>
      <c r="H44" s="22">
        <f>data!K195</f>
        <v>2471.9042374793598</v>
      </c>
      <c r="I44" s="22">
        <f>data!L195</f>
        <v>2365.3390885327199</v>
      </c>
      <c r="J44" s="22">
        <f>data!M195</f>
        <v>2249.6964860836601</v>
      </c>
      <c r="K44" s="6"/>
      <c r="L44" s="6"/>
      <c r="M44" s="6"/>
    </row>
    <row r="45" spans="1:13" ht="11.85" customHeight="1" x14ac:dyDescent="0.2">
      <c r="A45" s="165" t="s">
        <v>1899</v>
      </c>
      <c r="B45" s="170">
        <f>data!E196</f>
        <v>3.3048148234230856</v>
      </c>
      <c r="C45" s="170">
        <f>data!F196</f>
        <v>-13.641028692121203</v>
      </c>
      <c r="D45" s="170">
        <f>data!G196</f>
        <v>-15.650296750775061</v>
      </c>
      <c r="E45" s="170">
        <f>data!H196</f>
        <v>7.546535618046013</v>
      </c>
      <c r="F45" s="170">
        <f>data!I196</f>
        <v>-0.12443197149711871</v>
      </c>
      <c r="G45" s="170">
        <f>data!J196</f>
        <v>-2.3689277479462589</v>
      </c>
      <c r="H45" s="170">
        <f>data!K196</f>
        <v>-3.7374635864468986</v>
      </c>
      <c r="I45" s="170">
        <f>data!L196</f>
        <v>-4.3110549078270939</v>
      </c>
      <c r="J45" s="170">
        <f>data!M196</f>
        <v>-4.8890496508386843</v>
      </c>
      <c r="K45" s="6"/>
      <c r="L45" s="6"/>
      <c r="M45" s="6"/>
    </row>
    <row r="46" spans="1:13" ht="11.85" customHeight="1" x14ac:dyDescent="0.2">
      <c r="A46" s="165" t="s">
        <v>63</v>
      </c>
      <c r="B46" s="22">
        <f>data!E197</f>
        <v>0</v>
      </c>
      <c r="C46" s="22">
        <f>data!F197</f>
        <v>0</v>
      </c>
      <c r="D46" s="22">
        <f>data!G197</f>
        <v>0</v>
      </c>
      <c r="E46" s="22">
        <f>data!H197</f>
        <v>0</v>
      </c>
      <c r="F46" s="22">
        <f>data!I197</f>
        <v>0</v>
      </c>
      <c r="G46" s="22">
        <f>data!J197</f>
        <v>0</v>
      </c>
      <c r="H46" s="22">
        <f>data!K197</f>
        <v>0</v>
      </c>
      <c r="I46" s="22">
        <f>data!L197</f>
        <v>0</v>
      </c>
      <c r="J46" s="22">
        <f>data!M197</f>
        <v>0</v>
      </c>
      <c r="K46" s="6"/>
      <c r="L46" s="6"/>
      <c r="M46" s="6"/>
    </row>
    <row r="47" spans="1:13" ht="11.85" customHeight="1" x14ac:dyDescent="0.2">
      <c r="A47" s="166" t="s">
        <v>1899</v>
      </c>
      <c r="B47" s="176" t="s">
        <v>970</v>
      </c>
      <c r="C47" s="175" t="s">
        <v>970</v>
      </c>
      <c r="D47" s="175" t="s">
        <v>970</v>
      </c>
      <c r="E47" s="175" t="s">
        <v>970</v>
      </c>
      <c r="F47" s="175" t="s">
        <v>970</v>
      </c>
      <c r="G47" s="175" t="s">
        <v>970</v>
      </c>
      <c r="H47" s="175" t="s">
        <v>970</v>
      </c>
      <c r="I47" s="175" t="s">
        <v>970</v>
      </c>
      <c r="J47" s="175" t="s">
        <v>970</v>
      </c>
      <c r="K47" s="6"/>
      <c r="L47" s="6"/>
      <c r="M47" s="6"/>
    </row>
    <row r="48" spans="1:13" ht="11.85" customHeight="1" x14ac:dyDescent="0.2">
      <c r="A48" s="165" t="s">
        <v>62</v>
      </c>
      <c r="B48" s="22">
        <f>data!E199</f>
        <v>477.08000000000101</v>
      </c>
      <c r="C48" s="22">
        <f>data!F199</f>
        <v>432.00000000000102</v>
      </c>
      <c r="D48" s="22">
        <f>data!G199</f>
        <v>311.00226100985299</v>
      </c>
      <c r="E48" s="22">
        <f>data!H199</f>
        <v>373.09057009847498</v>
      </c>
      <c r="F48" s="22">
        <f>data!I199</f>
        <v>441.53344387967002</v>
      </c>
      <c r="G48" s="22">
        <f>data!J199</f>
        <v>436.37145795845998</v>
      </c>
      <c r="H48" s="22">
        <f>data!K199</f>
        <v>420.57778266335401</v>
      </c>
      <c r="I48" s="22">
        <f>data!L199</f>
        <v>408.30286875602502</v>
      </c>
      <c r="J48" s="22">
        <f>data!M199</f>
        <v>389.782057563911</v>
      </c>
      <c r="K48" s="6"/>
      <c r="L48" s="6"/>
      <c r="M48" s="6"/>
    </row>
    <row r="49" spans="1:13" ht="11.85" customHeight="1" x14ac:dyDescent="0.2">
      <c r="A49" s="166" t="s">
        <v>1899</v>
      </c>
      <c r="B49" s="170">
        <f>data!E200</f>
        <v>-0.70075080053398908</v>
      </c>
      <c r="C49" s="170">
        <f>data!F200</f>
        <v>-9.4491489896872398</v>
      </c>
      <c r="D49" s="170">
        <f>data!G200</f>
        <v>-28.008735877349011</v>
      </c>
      <c r="E49" s="170">
        <f>data!H200</f>
        <v>19.96394138326054</v>
      </c>
      <c r="F49" s="170">
        <f>data!I200</f>
        <v>18.344841512110577</v>
      </c>
      <c r="G49" s="170">
        <f>data!J200</f>
        <v>-1.1691041738203678</v>
      </c>
      <c r="H49" s="170">
        <f>data!K200</f>
        <v>-3.6193190473537862</v>
      </c>
      <c r="I49" s="170">
        <f>data!L200</f>
        <v>-2.9185835327764531</v>
      </c>
      <c r="J49" s="170">
        <f>data!M200</f>
        <v>-4.5360472848357203</v>
      </c>
      <c r="K49" s="6"/>
      <c r="L49" s="6"/>
      <c r="M49" s="6"/>
    </row>
    <row r="50" spans="1:13" ht="11.85" customHeight="1" x14ac:dyDescent="0.2">
      <c r="A50" s="165" t="s">
        <v>64</v>
      </c>
      <c r="B50" s="22">
        <f>data!E201</f>
        <v>787</v>
      </c>
      <c r="C50" s="22">
        <f>data!F201</f>
        <v>771.00000000000102</v>
      </c>
      <c r="D50" s="22">
        <f>data!G201</f>
        <v>787.74982195436201</v>
      </c>
      <c r="E50" s="22">
        <f>data!H201</f>
        <v>752.96484349430295</v>
      </c>
      <c r="F50" s="22">
        <f>data!I201</f>
        <v>757.69714654217398</v>
      </c>
      <c r="G50" s="22">
        <f>data!J201</f>
        <v>734.940113731873</v>
      </c>
      <c r="H50" s="22">
        <f>data!K201</f>
        <v>723.95465955969701</v>
      </c>
      <c r="I50" s="22">
        <f>data!L201</f>
        <v>711.99243414983903</v>
      </c>
      <c r="J50" s="22">
        <f>data!M201</f>
        <v>700.57671453369198</v>
      </c>
      <c r="K50" s="6"/>
      <c r="L50" s="6"/>
      <c r="M50" s="6"/>
    </row>
    <row r="51" spans="1:13" ht="11.85" customHeight="1" x14ac:dyDescent="0.2">
      <c r="A51" s="166" t="s">
        <v>1899</v>
      </c>
      <c r="B51" s="170">
        <f>data!E202</f>
        <v>3.1592615814047376</v>
      </c>
      <c r="C51" s="170">
        <f>data!F202</f>
        <v>-2.0330368487927575</v>
      </c>
      <c r="D51" s="170">
        <f>data!G202</f>
        <v>2.1724801497225554</v>
      </c>
      <c r="E51" s="170">
        <f>data!H202</f>
        <v>-4.4157392982659749</v>
      </c>
      <c r="F51" s="170">
        <f>data!I202</f>
        <v>0.62848924339014012</v>
      </c>
      <c r="G51" s="170">
        <f>data!J202</f>
        <v>-3.0034470783155243</v>
      </c>
      <c r="H51" s="170">
        <f>data!K202</f>
        <v>-1.4947414036763029</v>
      </c>
      <c r="I51" s="170">
        <f>data!L202</f>
        <v>-1.6523445566512862</v>
      </c>
      <c r="J51" s="170">
        <f>data!M202</f>
        <v>-1.6033484442539159</v>
      </c>
      <c r="K51" s="6"/>
      <c r="L51" s="6"/>
      <c r="M51" s="6"/>
    </row>
    <row r="52" spans="1:13" ht="11.85" customHeight="1" x14ac:dyDescent="0.2">
      <c r="A52" s="165" t="s">
        <v>65</v>
      </c>
      <c r="B52" s="22">
        <f>data!E203</f>
        <v>2097.4699999999998</v>
      </c>
      <c r="C52" s="22">
        <f>data!F203</f>
        <v>1700</v>
      </c>
      <c r="D52" s="22">
        <f>data!G203</f>
        <v>1349.9198023607801</v>
      </c>
      <c r="E52" s="22">
        <f>data!H203</f>
        <v>1507.40636772735</v>
      </c>
      <c r="F52" s="22">
        <f>data!I203</f>
        <v>1430.95432248516</v>
      </c>
      <c r="G52" s="22">
        <f>data!J203</f>
        <v>1396.5661609925301</v>
      </c>
      <c r="H52" s="22">
        <f>data!K203</f>
        <v>1327.37179525631</v>
      </c>
      <c r="I52" s="22">
        <f>data!L203</f>
        <v>1245.04378562686</v>
      </c>
      <c r="J52" s="22">
        <f>data!M203</f>
        <v>1159.33771398606</v>
      </c>
      <c r="K52" s="6"/>
      <c r="L52" s="6"/>
      <c r="M52" s="6"/>
    </row>
    <row r="53" spans="1:13" ht="11.85" customHeight="1" x14ac:dyDescent="0.2">
      <c r="A53" s="166" t="s">
        <v>1899</v>
      </c>
      <c r="B53" s="170">
        <f>data!E204</f>
        <v>4.3171674628573742</v>
      </c>
      <c r="C53" s="170">
        <f>data!F204</f>
        <v>-18.949973062785151</v>
      </c>
      <c r="D53" s="170">
        <f>data!G204</f>
        <v>-20.592952802307053</v>
      </c>
      <c r="E53" s="170">
        <f>data!H204</f>
        <v>11.666364556705711</v>
      </c>
      <c r="F53" s="170">
        <f>data!I204</f>
        <v>-5.071760799143588</v>
      </c>
      <c r="G53" s="170">
        <f>data!J204</f>
        <v>-2.4031627671320388</v>
      </c>
      <c r="H53" s="170">
        <f>data!K204</f>
        <v>-4.9546070690302368</v>
      </c>
      <c r="I53" s="170">
        <f>data!L204</f>
        <v>-6.2023323023488564</v>
      </c>
      <c r="J53" s="170">
        <f>data!M204</f>
        <v>-6.8837797216624308</v>
      </c>
      <c r="K53" s="6"/>
      <c r="L53" s="6"/>
      <c r="M53" s="6"/>
    </row>
    <row r="54" spans="1:13" ht="6" customHeight="1" x14ac:dyDescent="0.2">
      <c r="A54" s="42"/>
      <c r="B54" s="22"/>
      <c r="C54" s="22"/>
      <c r="D54" s="22"/>
      <c r="E54" s="22"/>
      <c r="F54" s="22"/>
      <c r="G54" s="22"/>
      <c r="H54" s="22"/>
      <c r="I54" s="22"/>
      <c r="J54" s="22"/>
      <c r="K54" s="6"/>
      <c r="L54" s="6"/>
      <c r="M54" s="6"/>
    </row>
    <row r="55" spans="1:13" ht="11.85" customHeight="1" x14ac:dyDescent="0.2">
      <c r="A55" s="42" t="s">
        <v>69</v>
      </c>
      <c r="B55" s="22">
        <f>data!E206</f>
        <v>3543.201</v>
      </c>
      <c r="C55" s="22">
        <f>data!F206</f>
        <v>3496.6626666666698</v>
      </c>
      <c r="D55" s="22">
        <f>data!G206</f>
        <v>3444</v>
      </c>
      <c r="E55" s="22">
        <f>data!H206</f>
        <v>2973</v>
      </c>
      <c r="F55" s="22">
        <f>data!I206</f>
        <v>2894</v>
      </c>
      <c r="G55" s="22">
        <f>data!J206</f>
        <v>2787</v>
      </c>
      <c r="H55" s="22">
        <f>data!K206</f>
        <v>2716</v>
      </c>
      <c r="I55" s="22">
        <f>data!L206</f>
        <v>2592.8000000000002</v>
      </c>
      <c r="J55" s="22">
        <f>data!M206</f>
        <v>2470.8000000000002</v>
      </c>
      <c r="K55" s="6"/>
      <c r="L55" s="6"/>
      <c r="M55" s="6"/>
    </row>
    <row r="56" spans="1:13" ht="11.85" customHeight="1" x14ac:dyDescent="0.2">
      <c r="A56" s="165" t="s">
        <v>63</v>
      </c>
      <c r="B56" s="22">
        <f>data!E207</f>
        <v>0</v>
      </c>
      <c r="C56" s="22">
        <f>data!F207</f>
        <v>0</v>
      </c>
      <c r="D56" s="22">
        <f>data!G207</f>
        <v>0</v>
      </c>
      <c r="E56" s="22">
        <f>data!H207</f>
        <v>0</v>
      </c>
      <c r="F56" s="22">
        <f>data!I207</f>
        <v>0</v>
      </c>
      <c r="G56" s="22">
        <f>data!J207</f>
        <v>0</v>
      </c>
      <c r="H56" s="22">
        <f>data!K207</f>
        <v>0</v>
      </c>
      <c r="I56" s="22">
        <f>data!L207</f>
        <v>0</v>
      </c>
      <c r="J56" s="22">
        <f>data!M207</f>
        <v>0</v>
      </c>
      <c r="K56" s="6"/>
      <c r="L56" s="6"/>
      <c r="M56" s="6"/>
    </row>
    <row r="57" spans="1:13" ht="11.85" customHeight="1" x14ac:dyDescent="0.2">
      <c r="A57" s="165" t="s">
        <v>62</v>
      </c>
      <c r="B57" s="22">
        <f>data!E208</f>
        <v>507.20100000000002</v>
      </c>
      <c r="C57" s="22">
        <f>data!F208</f>
        <v>496.8</v>
      </c>
      <c r="D57" s="22">
        <f>data!G208</f>
        <v>492</v>
      </c>
      <c r="E57" s="22">
        <f>data!H208</f>
        <v>403</v>
      </c>
      <c r="F57" s="22">
        <f>data!I208</f>
        <v>476</v>
      </c>
      <c r="G57" s="22">
        <f>data!J208</f>
        <v>476</v>
      </c>
      <c r="H57" s="22">
        <f>data!K208</f>
        <v>462</v>
      </c>
      <c r="I57" s="22">
        <f>data!L208</f>
        <v>451</v>
      </c>
      <c r="J57" s="22">
        <f>data!M208</f>
        <v>432</v>
      </c>
      <c r="K57" s="6"/>
      <c r="L57" s="6"/>
      <c r="M57" s="6"/>
    </row>
    <row r="58" spans="1:13" ht="11.85" customHeight="1" x14ac:dyDescent="0.2">
      <c r="A58" s="165" t="s">
        <v>64</v>
      </c>
      <c r="B58" s="22">
        <f>data!E209</f>
        <v>812.00400000000002</v>
      </c>
      <c r="C58" s="22">
        <f>data!F209</f>
        <v>813.66666666666697</v>
      </c>
      <c r="D58" s="22">
        <f>data!G209</f>
        <v>812</v>
      </c>
      <c r="E58" s="22">
        <f>data!H209</f>
        <v>820</v>
      </c>
      <c r="F58" s="22">
        <f>data!I209</f>
        <v>820</v>
      </c>
      <c r="G58" s="22">
        <f>data!J209</f>
        <v>818</v>
      </c>
      <c r="H58" s="22">
        <f>data!K209</f>
        <v>802</v>
      </c>
      <c r="I58" s="22">
        <f>data!L209</f>
        <v>786</v>
      </c>
      <c r="J58" s="22">
        <f>data!M209</f>
        <v>772</v>
      </c>
      <c r="K58" s="6"/>
      <c r="L58" s="6"/>
      <c r="M58" s="6"/>
    </row>
    <row r="59" spans="1:13" ht="11.85" customHeight="1" x14ac:dyDescent="0.2">
      <c r="A59" s="165" t="s">
        <v>65</v>
      </c>
      <c r="B59" s="22">
        <f>data!E210</f>
        <v>2223.9960000000001</v>
      </c>
      <c r="C59" s="22">
        <f>data!F210</f>
        <v>2186.1959999999999</v>
      </c>
      <c r="D59" s="22">
        <f>data!G210</f>
        <v>2140</v>
      </c>
      <c r="E59" s="22">
        <f>data!H210</f>
        <v>1750</v>
      </c>
      <c r="F59" s="22">
        <f>data!I210</f>
        <v>1598</v>
      </c>
      <c r="G59" s="22">
        <f>data!J210</f>
        <v>1493</v>
      </c>
      <c r="H59" s="22">
        <f>data!K210</f>
        <v>1452</v>
      </c>
      <c r="I59" s="22">
        <f>data!L210</f>
        <v>1355.8</v>
      </c>
      <c r="J59" s="22">
        <f>data!M210</f>
        <v>1266.8</v>
      </c>
      <c r="K59" s="6"/>
      <c r="L59" s="6"/>
      <c r="M59" s="6"/>
    </row>
    <row r="60" spans="1:13" ht="6" customHeight="1" x14ac:dyDescent="0.2">
      <c r="A60" s="42"/>
      <c r="B60" s="171"/>
      <c r="C60" s="171"/>
      <c r="D60" s="171"/>
      <c r="E60" s="171"/>
      <c r="F60" s="171"/>
      <c r="G60" s="171"/>
      <c r="H60" s="171"/>
      <c r="I60" s="171"/>
      <c r="J60" s="171"/>
      <c r="K60" s="6"/>
      <c r="L60" s="6"/>
      <c r="M60" s="6"/>
    </row>
    <row r="61" spans="1:13" ht="11.85" customHeight="1" x14ac:dyDescent="0.2">
      <c r="A61" s="42" t="s">
        <v>70</v>
      </c>
      <c r="B61" s="171">
        <f>data!E212</f>
        <v>0.94873251616264509</v>
      </c>
      <c r="C61" s="171">
        <f>data!F212</f>
        <v>0.83022020616229419</v>
      </c>
      <c r="D61" s="171">
        <f>data!G212</f>
        <v>0.7109964823824042</v>
      </c>
      <c r="E61" s="171">
        <f>data!H212</f>
        <v>0.88579272832833156</v>
      </c>
      <c r="F61" s="171">
        <f>data!I212</f>
        <v>0.90884067481237396</v>
      </c>
      <c r="G61" s="171">
        <f>data!J212</f>
        <v>0.92137701208570499</v>
      </c>
      <c r="H61" s="171">
        <f>data!K212</f>
        <v>0.91012674428547857</v>
      </c>
      <c r="I61" s="171">
        <f>data!L212</f>
        <v>0.91227209523785857</v>
      </c>
      <c r="J61" s="171">
        <f>data!M212</f>
        <v>0.91051339083845717</v>
      </c>
      <c r="K61" s="6"/>
      <c r="L61" s="6"/>
      <c r="M61" s="6"/>
    </row>
    <row r="62" spans="1:13" ht="11.85" customHeight="1" x14ac:dyDescent="0.2">
      <c r="A62" s="165" t="s">
        <v>63</v>
      </c>
      <c r="B62" s="175" t="s">
        <v>970</v>
      </c>
      <c r="C62" s="175" t="s">
        <v>970</v>
      </c>
      <c r="D62" s="175" t="s">
        <v>970</v>
      </c>
      <c r="E62" s="175" t="s">
        <v>970</v>
      </c>
      <c r="F62" s="175" t="s">
        <v>970</v>
      </c>
      <c r="G62" s="175" t="s">
        <v>970</v>
      </c>
      <c r="H62" s="175" t="s">
        <v>970</v>
      </c>
      <c r="I62" s="175" t="s">
        <v>970</v>
      </c>
      <c r="J62" s="175" t="s">
        <v>970</v>
      </c>
      <c r="K62" s="6"/>
      <c r="L62" s="6"/>
      <c r="M62" s="6"/>
    </row>
    <row r="63" spans="1:13" ht="11.85" customHeight="1" x14ac:dyDescent="0.2">
      <c r="A63" s="165" t="s">
        <v>62</v>
      </c>
      <c r="B63" s="171">
        <f>data!E214</f>
        <v>0.94061328743437211</v>
      </c>
      <c r="C63" s="171">
        <f>data!F214</f>
        <v>0.86956521739130643</v>
      </c>
      <c r="D63" s="171">
        <f>data!G214</f>
        <v>0.63211841668669311</v>
      </c>
      <c r="E63" s="171">
        <f>data!H214</f>
        <v>0.92578305235353597</v>
      </c>
      <c r="F63" s="171">
        <f>data!I214</f>
        <v>0.92759126865476893</v>
      </c>
      <c r="G63" s="171">
        <f>data!J214</f>
        <v>0.9167467604169327</v>
      </c>
      <c r="H63" s="171">
        <f>data!K214</f>
        <v>0.91034152091635068</v>
      </c>
      <c r="I63" s="171">
        <f>data!L214</f>
        <v>0.90532786863863646</v>
      </c>
      <c r="J63" s="171">
        <f>data!M214</f>
        <v>0.90227328139794216</v>
      </c>
      <c r="K63" s="6"/>
      <c r="L63" s="6"/>
      <c r="M63" s="6"/>
    </row>
    <row r="64" spans="1:13" ht="11.85" customHeight="1" x14ac:dyDescent="0.2">
      <c r="A64" s="165" t="s">
        <v>64</v>
      </c>
      <c r="B64" s="171">
        <f>data!E215</f>
        <v>0.96920704824114168</v>
      </c>
      <c r="C64" s="171">
        <f>data!F215</f>
        <v>0.94756247439574037</v>
      </c>
      <c r="D64" s="171">
        <f>data!G215</f>
        <v>0.97013524871226853</v>
      </c>
      <c r="E64" s="171">
        <f>data!H215</f>
        <v>0.9182498091393938</v>
      </c>
      <c r="F64" s="171">
        <f>data!I215</f>
        <v>0.92402091041728529</v>
      </c>
      <c r="G64" s="171">
        <f>data!J215</f>
        <v>0.89845979673823106</v>
      </c>
      <c r="H64" s="171">
        <f>data!K215</f>
        <v>0.90268660792979671</v>
      </c>
      <c r="I64" s="171">
        <f>data!L215</f>
        <v>0.90584279153923541</v>
      </c>
      <c r="J64" s="171">
        <f>data!M215</f>
        <v>0.90748279084675132</v>
      </c>
      <c r="K64" s="6"/>
      <c r="L64" s="6"/>
      <c r="M64" s="6"/>
    </row>
    <row r="65" spans="1:13" ht="11.85" customHeight="1" x14ac:dyDescent="0.2">
      <c r="A65" s="165" t="s">
        <v>65</v>
      </c>
      <c r="B65" s="171">
        <f>data!E216</f>
        <v>0.94310871062717727</v>
      </c>
      <c r="C65" s="171">
        <f>data!F216</f>
        <v>0.77760639942621801</v>
      </c>
      <c r="D65" s="171">
        <f>data!G216</f>
        <v>0.63080364596298133</v>
      </c>
      <c r="E65" s="171">
        <f>data!H216</f>
        <v>0.86137506727277147</v>
      </c>
      <c r="F65" s="171">
        <f>data!I216</f>
        <v>0.89546578378295372</v>
      </c>
      <c r="G65" s="171">
        <f>data!J216</f>
        <v>0.9354093509661956</v>
      </c>
      <c r="H65" s="171">
        <f>data!K216</f>
        <v>0.91416790306908402</v>
      </c>
      <c r="I65" s="171">
        <f>data!L216</f>
        <v>0.91830932705919754</v>
      </c>
      <c r="J65" s="171">
        <f>data!M216</f>
        <v>0.91517028259082722</v>
      </c>
      <c r="K65" s="6"/>
      <c r="L65" s="6"/>
      <c r="M65" s="6"/>
    </row>
    <row r="66" spans="1:13" s="27" customFormat="1" ht="11.85" customHeight="1" x14ac:dyDescent="0.2">
      <c r="A66" s="74"/>
      <c r="B66" s="113"/>
      <c r="C66" s="113"/>
      <c r="D66" s="113"/>
      <c r="E66" s="113"/>
      <c r="F66" s="113"/>
      <c r="G66" s="113"/>
      <c r="H66" s="113"/>
      <c r="I66" s="113"/>
      <c r="J66" s="113"/>
      <c r="K66" s="26"/>
      <c r="L66" s="26"/>
      <c r="M66" s="26"/>
    </row>
    <row r="67" spans="1:13" s="234" customFormat="1" ht="11.85" customHeight="1" x14ac:dyDescent="0.2">
      <c r="A67" s="247" t="s">
        <v>55</v>
      </c>
      <c r="B67" s="247"/>
      <c r="C67" s="247"/>
      <c r="D67" s="247"/>
      <c r="E67" s="247"/>
      <c r="F67" s="247"/>
      <c r="G67" s="247"/>
      <c r="H67" s="247"/>
      <c r="I67" s="247"/>
      <c r="J67" s="247"/>
      <c r="K67" s="233"/>
      <c r="L67" s="233"/>
      <c r="M67" s="233"/>
    </row>
    <row r="68" spans="1:13" s="27" customFormat="1" ht="12" customHeight="1" x14ac:dyDescent="0.2">
      <c r="A68" s="74"/>
      <c r="B68" s="113"/>
      <c r="C68" s="113"/>
      <c r="D68" s="113"/>
      <c r="E68" s="113"/>
      <c r="F68" s="113"/>
      <c r="G68" s="113"/>
      <c r="H68" s="113"/>
      <c r="I68" s="113"/>
      <c r="J68" s="113"/>
      <c r="K68" s="26"/>
      <c r="L68" s="26"/>
      <c r="M68" s="26"/>
    </row>
    <row r="69" spans="1:13" s="27" customFormat="1" ht="12.75" customHeight="1" x14ac:dyDescent="0.2">
      <c r="A69" s="52"/>
      <c r="B69" s="113"/>
      <c r="C69" s="113"/>
      <c r="D69" s="113"/>
      <c r="E69" s="113"/>
      <c r="F69" s="113"/>
      <c r="G69" s="113"/>
      <c r="H69" s="113"/>
      <c r="I69" s="113"/>
      <c r="J69" s="113"/>
      <c r="K69" s="26"/>
      <c r="L69" s="26"/>
      <c r="M69" s="26"/>
    </row>
    <row r="70" spans="1:13" ht="12.75" customHeight="1" x14ac:dyDescent="0.2">
      <c r="B70" s="105"/>
      <c r="C70" s="105"/>
      <c r="D70" s="105"/>
      <c r="E70" s="105"/>
      <c r="F70" s="105"/>
      <c r="G70" s="105"/>
      <c r="H70" s="105"/>
      <c r="I70" s="105"/>
      <c r="J70" s="105"/>
      <c r="K70" s="6"/>
      <c r="L70" s="6"/>
      <c r="M70" s="6"/>
    </row>
    <row r="71" spans="1:13" ht="12.75" customHeight="1" x14ac:dyDescent="0.2">
      <c r="A71" s="8" t="s">
        <v>1882</v>
      </c>
      <c r="B71" s="105"/>
      <c r="C71" s="105"/>
      <c r="D71" s="105"/>
      <c r="E71" s="105"/>
      <c r="F71" s="105"/>
      <c r="G71" s="105"/>
      <c r="H71" s="105"/>
      <c r="I71" s="105"/>
      <c r="J71" s="105"/>
      <c r="K71" s="6"/>
      <c r="L71" s="6"/>
      <c r="M71" s="6"/>
    </row>
    <row r="72" spans="1:13" ht="12.75" customHeight="1" x14ac:dyDescent="0.2">
      <c r="B72" s="105"/>
      <c r="C72" s="105"/>
      <c r="D72" s="105"/>
      <c r="E72" s="105"/>
      <c r="F72" s="105"/>
      <c r="G72" s="105"/>
      <c r="H72" s="105"/>
      <c r="I72" s="105"/>
      <c r="J72" s="105"/>
    </row>
    <row r="73" spans="1:13" ht="12.75" customHeight="1" x14ac:dyDescent="0.2">
      <c r="B73" s="105"/>
      <c r="C73" s="105"/>
      <c r="D73" s="105"/>
      <c r="E73" s="105"/>
      <c r="F73" s="105"/>
      <c r="G73" s="105"/>
      <c r="H73" s="105"/>
      <c r="I73" s="105"/>
      <c r="J73" s="105"/>
    </row>
    <row r="74" spans="1:13" ht="12.75" customHeight="1" x14ac:dyDescent="0.2">
      <c r="B74" s="105"/>
      <c r="C74" s="105"/>
      <c r="D74" s="105"/>
      <c r="E74" s="105"/>
      <c r="F74" s="105"/>
      <c r="G74" s="105"/>
      <c r="H74" s="105"/>
      <c r="I74" s="105"/>
      <c r="J74" s="105"/>
    </row>
    <row r="75" spans="1:13" ht="12.75" customHeight="1" x14ac:dyDescent="0.2">
      <c r="B75" s="105"/>
      <c r="C75" s="105"/>
      <c r="D75" s="105"/>
      <c r="E75" s="105"/>
      <c r="F75" s="105"/>
      <c r="G75" s="105"/>
      <c r="H75" s="105"/>
      <c r="I75" s="105"/>
      <c r="J75" s="105"/>
    </row>
    <row r="76" spans="1:13" ht="12.75" customHeight="1" x14ac:dyDescent="0.2">
      <c r="B76" s="105"/>
      <c r="C76" s="105"/>
      <c r="D76" s="105"/>
      <c r="E76" s="105"/>
      <c r="F76" s="105"/>
      <c r="G76" s="105"/>
      <c r="H76" s="105"/>
      <c r="I76" s="105"/>
      <c r="J76" s="105"/>
    </row>
    <row r="77" spans="1:13" ht="12.75" customHeight="1" x14ac:dyDescent="0.2">
      <c r="B77" s="105"/>
      <c r="C77" s="105"/>
      <c r="D77" s="105"/>
      <c r="E77" s="105"/>
      <c r="F77" s="105"/>
      <c r="G77" s="105"/>
      <c r="H77" s="105"/>
      <c r="I77" s="105"/>
      <c r="J77" s="105"/>
    </row>
    <row r="78" spans="1:13" ht="12.75" customHeight="1" x14ac:dyDescent="0.2">
      <c r="B78" s="105"/>
      <c r="C78" s="105"/>
      <c r="D78" s="105"/>
      <c r="E78" s="105"/>
      <c r="F78" s="105"/>
      <c r="G78" s="105"/>
      <c r="H78" s="105"/>
      <c r="I78" s="105"/>
      <c r="J78" s="105"/>
    </row>
    <row r="79" spans="1:13" ht="12.75" customHeight="1" x14ac:dyDescent="0.2">
      <c r="B79" s="105"/>
      <c r="C79" s="105"/>
      <c r="D79" s="105"/>
      <c r="E79" s="105"/>
      <c r="F79" s="105"/>
      <c r="G79" s="105"/>
      <c r="H79" s="105"/>
      <c r="I79" s="105"/>
      <c r="J79" s="105"/>
    </row>
    <row r="80" spans="1:13" ht="12.75" customHeight="1" x14ac:dyDescent="0.2">
      <c r="B80" s="39"/>
      <c r="C80" s="39"/>
      <c r="D80" s="39"/>
      <c r="E80" s="39"/>
      <c r="F80" s="39"/>
      <c r="G80" s="39"/>
      <c r="H80" s="39"/>
      <c r="I80" s="39"/>
      <c r="J80" s="105"/>
    </row>
    <row r="81" spans="2:10" ht="12.75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</row>
    <row r="82" spans="2:10" ht="12.75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</row>
    <row r="83" spans="2:10" ht="12.75" customHeight="1" x14ac:dyDescent="0.2">
      <c r="B83" s="105"/>
      <c r="C83" s="105"/>
      <c r="D83" s="105"/>
      <c r="E83" s="105"/>
      <c r="F83" s="105"/>
      <c r="G83" s="105"/>
      <c r="H83" s="105"/>
      <c r="I83" s="105"/>
      <c r="J83" s="105"/>
    </row>
    <row r="84" spans="2:10" ht="12.75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</row>
    <row r="85" spans="2:10" ht="12.75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</row>
    <row r="86" spans="2:10" ht="12.75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</row>
    <row r="87" spans="2:10" ht="12.75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</row>
    <row r="88" spans="2:10" ht="12.75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</row>
    <row r="89" spans="2:10" ht="12.75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</row>
    <row r="90" spans="2:10" ht="12.75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</row>
    <row r="91" spans="2:10" ht="12.75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</row>
    <row r="92" spans="2:10" ht="12.75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</row>
    <row r="93" spans="2:10" ht="12.75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</row>
    <row r="94" spans="2:10" ht="12.75" customHeight="1" x14ac:dyDescent="0.2">
      <c r="B94" s="105"/>
      <c r="C94" s="105"/>
      <c r="D94" s="105"/>
      <c r="E94" s="105"/>
      <c r="F94" s="105"/>
      <c r="G94" s="105"/>
      <c r="H94" s="105"/>
      <c r="I94" s="105"/>
      <c r="J94" s="105"/>
    </row>
    <row r="95" spans="2:10" ht="12.75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</row>
    <row r="96" spans="2:10" ht="12.75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</row>
    <row r="97" spans="2:10" ht="12.75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</row>
    <row r="98" spans="2:10" ht="12.75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</row>
    <row r="99" spans="2:10" ht="12.75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</row>
    <row r="100" spans="2:10" ht="12.75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</row>
    <row r="101" spans="2:10" ht="12.75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</row>
    <row r="102" spans="2:10" ht="12.75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</row>
    <row r="103" spans="2:10" ht="12.75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</row>
    <row r="104" spans="2:10" ht="12.75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</row>
    <row r="105" spans="2:10" ht="12.75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</row>
    <row r="106" spans="2:10" ht="12.75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</row>
    <row r="107" spans="2:10" ht="12.75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</row>
    <row r="108" spans="2:10" ht="12.75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</row>
    <row r="109" spans="2:10" ht="12.75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</row>
    <row r="110" spans="2:10" ht="12.75" customHeight="1" x14ac:dyDescent="0.2">
      <c r="B110" s="105"/>
      <c r="C110" s="105"/>
      <c r="D110" s="105"/>
      <c r="E110" s="105"/>
      <c r="F110" s="105"/>
      <c r="G110" s="105"/>
      <c r="H110" s="105"/>
      <c r="I110" s="105"/>
      <c r="J110" s="105"/>
    </row>
    <row r="111" spans="2:10" ht="12.75" customHeight="1" x14ac:dyDescent="0.2">
      <c r="B111" s="105"/>
      <c r="C111" s="105"/>
      <c r="D111" s="105"/>
      <c r="E111" s="105"/>
      <c r="F111" s="105"/>
      <c r="G111" s="105"/>
      <c r="H111" s="105"/>
      <c r="I111" s="105"/>
      <c r="J111" s="105"/>
    </row>
    <row r="112" spans="2:10" ht="12.75" customHeight="1" x14ac:dyDescent="0.2">
      <c r="B112" s="105"/>
      <c r="C112" s="105"/>
      <c r="D112" s="105"/>
      <c r="E112" s="105"/>
      <c r="F112" s="105"/>
      <c r="G112" s="105"/>
      <c r="H112" s="105"/>
      <c r="I112" s="105"/>
      <c r="J112" s="105"/>
    </row>
    <row r="113" spans="2:10" ht="12.75" customHeight="1" x14ac:dyDescent="0.2">
      <c r="B113" s="105"/>
      <c r="C113" s="105"/>
      <c r="D113" s="105"/>
      <c r="E113" s="105"/>
      <c r="F113" s="105"/>
      <c r="G113" s="105"/>
      <c r="H113" s="105"/>
      <c r="I113" s="105"/>
      <c r="J113" s="105"/>
    </row>
    <row r="114" spans="2:10" ht="12.75" customHeight="1" x14ac:dyDescent="0.2">
      <c r="B114" s="105"/>
      <c r="C114" s="105"/>
      <c r="D114" s="105"/>
      <c r="E114" s="105"/>
      <c r="F114" s="105"/>
      <c r="G114" s="105"/>
      <c r="H114" s="105"/>
      <c r="I114" s="105"/>
      <c r="J114" s="105"/>
    </row>
    <row r="115" spans="2:10" ht="12.75" customHeight="1" x14ac:dyDescent="0.2">
      <c r="B115" s="105"/>
      <c r="C115" s="105"/>
      <c r="D115" s="105"/>
      <c r="E115" s="105"/>
      <c r="F115" s="105"/>
      <c r="G115" s="105"/>
      <c r="H115" s="105"/>
      <c r="I115" s="105"/>
      <c r="J115" s="105"/>
    </row>
    <row r="116" spans="2:10" ht="12.75" customHeight="1" x14ac:dyDescent="0.2">
      <c r="B116" s="105"/>
      <c r="C116" s="105"/>
      <c r="D116" s="105"/>
      <c r="E116" s="105"/>
      <c r="F116" s="105"/>
      <c r="G116" s="105"/>
      <c r="H116" s="105"/>
      <c r="I116" s="105"/>
      <c r="J116" s="105"/>
    </row>
    <row r="117" spans="2:10" ht="12.75" customHeight="1" x14ac:dyDescent="0.2">
      <c r="B117" s="105"/>
      <c r="C117" s="105"/>
      <c r="D117" s="105"/>
      <c r="E117" s="105"/>
      <c r="F117" s="105"/>
      <c r="G117" s="105"/>
      <c r="H117" s="105"/>
      <c r="I117" s="105"/>
      <c r="J117" s="105"/>
    </row>
    <row r="118" spans="2:10" ht="12.75" customHeight="1" x14ac:dyDescent="0.2">
      <c r="B118" s="105"/>
      <c r="C118" s="105"/>
      <c r="D118" s="105"/>
      <c r="E118" s="105"/>
      <c r="F118" s="105"/>
      <c r="G118" s="105"/>
      <c r="H118" s="105"/>
      <c r="I118" s="105"/>
      <c r="J118" s="105"/>
    </row>
    <row r="119" spans="2:10" ht="12.75" customHeight="1" x14ac:dyDescent="0.2">
      <c r="B119" s="105"/>
      <c r="C119" s="105"/>
      <c r="D119" s="105"/>
      <c r="E119" s="105"/>
      <c r="F119" s="105"/>
      <c r="G119" s="105"/>
      <c r="H119" s="105"/>
      <c r="I119" s="105"/>
      <c r="J119" s="105"/>
    </row>
    <row r="120" spans="2:10" ht="12.75" customHeight="1" x14ac:dyDescent="0.2">
      <c r="B120" s="105"/>
      <c r="C120" s="105"/>
      <c r="D120" s="105"/>
      <c r="E120" s="105"/>
      <c r="F120" s="105"/>
      <c r="G120" s="105"/>
      <c r="H120" s="105"/>
      <c r="I120" s="105"/>
      <c r="J120" s="105"/>
    </row>
    <row r="121" spans="2:10" ht="12.75" customHeight="1" x14ac:dyDescent="0.2">
      <c r="B121" s="105"/>
      <c r="C121" s="105"/>
      <c r="D121" s="105"/>
      <c r="E121" s="105"/>
      <c r="F121" s="105"/>
      <c r="G121" s="105"/>
      <c r="H121" s="105"/>
      <c r="I121" s="105"/>
      <c r="J121" s="105"/>
    </row>
    <row r="122" spans="2:10" ht="12.75" customHeight="1" x14ac:dyDescent="0.2">
      <c r="B122" s="105"/>
      <c r="C122" s="105"/>
      <c r="D122" s="105"/>
      <c r="E122" s="105"/>
      <c r="F122" s="105"/>
      <c r="G122" s="105"/>
      <c r="H122" s="105"/>
      <c r="I122" s="105"/>
      <c r="J122" s="105"/>
    </row>
    <row r="123" spans="2:10" ht="12.75" customHeight="1" x14ac:dyDescent="0.2">
      <c r="B123" s="105"/>
      <c r="C123" s="105"/>
      <c r="D123" s="105"/>
      <c r="E123" s="105"/>
      <c r="F123" s="105"/>
      <c r="G123" s="105"/>
      <c r="H123" s="105"/>
      <c r="I123" s="105"/>
      <c r="J123" s="105"/>
    </row>
    <row r="124" spans="2:10" ht="12.75" customHeight="1" x14ac:dyDescent="0.2"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2:10" ht="12.75" customHeight="1" x14ac:dyDescent="0.2">
      <c r="B125" s="105"/>
      <c r="C125" s="105"/>
      <c r="D125" s="105"/>
      <c r="E125" s="105"/>
      <c r="F125" s="105"/>
      <c r="G125" s="105"/>
      <c r="H125" s="105"/>
      <c r="I125" s="105"/>
      <c r="J125" s="105"/>
    </row>
    <row r="126" spans="2:10" ht="12.75" customHeight="1" x14ac:dyDescent="0.2">
      <c r="B126" s="105"/>
      <c r="C126" s="105"/>
      <c r="D126" s="105"/>
      <c r="E126" s="105"/>
      <c r="F126" s="105"/>
      <c r="G126" s="105"/>
      <c r="H126" s="105"/>
      <c r="I126" s="105"/>
      <c r="J126" s="105"/>
    </row>
    <row r="127" spans="2:10" ht="12.75" customHeight="1" x14ac:dyDescent="0.2">
      <c r="B127" s="105"/>
      <c r="C127" s="105"/>
      <c r="D127" s="105"/>
      <c r="E127" s="105"/>
      <c r="F127" s="105"/>
      <c r="G127" s="105"/>
      <c r="H127" s="105"/>
      <c r="I127" s="105"/>
      <c r="J127" s="105"/>
    </row>
    <row r="128" spans="2:10" ht="12.75" customHeight="1" x14ac:dyDescent="0.2">
      <c r="B128" s="105"/>
      <c r="C128" s="105"/>
      <c r="D128" s="105"/>
      <c r="E128" s="105"/>
      <c r="F128" s="105"/>
      <c r="G128" s="105"/>
      <c r="H128" s="105"/>
      <c r="I128" s="105"/>
      <c r="J128" s="105"/>
    </row>
    <row r="129" spans="2:10" ht="12.75" customHeight="1" x14ac:dyDescent="0.2">
      <c r="B129" s="105"/>
      <c r="C129" s="105"/>
      <c r="D129" s="105"/>
      <c r="E129" s="105"/>
      <c r="F129" s="105"/>
      <c r="G129" s="105"/>
      <c r="H129" s="105"/>
      <c r="I129" s="105"/>
      <c r="J129" s="105"/>
    </row>
    <row r="130" spans="2:10" ht="12.75" customHeight="1" x14ac:dyDescent="0.2">
      <c r="B130" s="105"/>
      <c r="C130" s="105"/>
      <c r="D130" s="105"/>
      <c r="E130" s="105"/>
      <c r="F130" s="105"/>
      <c r="G130" s="105"/>
      <c r="H130" s="105"/>
      <c r="I130" s="105"/>
      <c r="J130" s="105"/>
    </row>
    <row r="131" spans="2:10" ht="12.75" customHeight="1" x14ac:dyDescent="0.2"/>
    <row r="132" spans="2:10" ht="12.75" customHeight="1" x14ac:dyDescent="0.2"/>
    <row r="133" spans="2:10" ht="12.75" customHeight="1" x14ac:dyDescent="0.2"/>
    <row r="134" spans="2:10" ht="12.75" customHeight="1" x14ac:dyDescent="0.2"/>
    <row r="135" spans="2:10" ht="12.75" customHeight="1" x14ac:dyDescent="0.2"/>
    <row r="136" spans="2:10" ht="12.75" customHeight="1" x14ac:dyDescent="0.2"/>
    <row r="137" spans="2:10" ht="12.75" customHeight="1" x14ac:dyDescent="0.2"/>
    <row r="138" spans="2:10" ht="12.75" customHeight="1" x14ac:dyDescent="0.2"/>
    <row r="139" spans="2:10" ht="12.75" customHeight="1" x14ac:dyDescent="0.2"/>
    <row r="140" spans="2:10" ht="12.75" customHeight="1" x14ac:dyDescent="0.2"/>
    <row r="141" spans="2:10" ht="12.75" customHeight="1" x14ac:dyDescent="0.2"/>
    <row r="142" spans="2:10" ht="12.75" customHeight="1" x14ac:dyDescent="0.2"/>
    <row r="143" spans="2:10" ht="12.75" customHeight="1" x14ac:dyDescent="0.2"/>
    <row r="144" spans="2:10" ht="12.75" customHeight="1" x14ac:dyDescent="0.2"/>
    <row r="145" spans="2:9" ht="12.75" customHeight="1" x14ac:dyDescent="0.2"/>
    <row r="146" spans="2:9" ht="12.75" customHeight="1" x14ac:dyDescent="0.2"/>
    <row r="147" spans="2:9" ht="12.75" customHeight="1" x14ac:dyDescent="0.2"/>
    <row r="148" spans="2:9" ht="12.75" customHeight="1" x14ac:dyDescent="0.2"/>
    <row r="149" spans="2:9" ht="12.75" customHeight="1" x14ac:dyDescent="0.2"/>
    <row r="150" spans="2:9" ht="12.75" customHeight="1" x14ac:dyDescent="0.2"/>
    <row r="151" spans="2:9" ht="12.75" customHeight="1" x14ac:dyDescent="0.2"/>
    <row r="152" spans="2:9" ht="12.75" customHeight="1" x14ac:dyDescent="0.2"/>
    <row r="153" spans="2:9" ht="12.75" customHeight="1" x14ac:dyDescent="0.2"/>
    <row r="154" spans="2:9" ht="12.75" customHeight="1" x14ac:dyDescent="0.2"/>
    <row r="155" spans="2:9" ht="12.75" customHeight="1" x14ac:dyDescent="0.2"/>
    <row r="156" spans="2:9" ht="12.75" customHeight="1" x14ac:dyDescent="0.2"/>
    <row r="157" spans="2:9" ht="12.75" customHeight="1" x14ac:dyDescent="0.2"/>
    <row r="158" spans="2:9" ht="12.75" customHeight="1" x14ac:dyDescent="0.2"/>
    <row r="159" spans="2:9" ht="12.75" customHeight="1" x14ac:dyDescent="0.2"/>
    <row r="160" spans="2:9" ht="12.75" customHeight="1" x14ac:dyDescent="0.2">
      <c r="B160" s="39" t="s">
        <v>30</v>
      </c>
      <c r="C160" s="39" t="s">
        <v>31</v>
      </c>
      <c r="D160" s="39" t="s">
        <v>32</v>
      </c>
      <c r="E160" s="39" t="s">
        <v>33</v>
      </c>
      <c r="F160" s="39" t="s">
        <v>26</v>
      </c>
      <c r="G160" s="39" t="s">
        <v>27</v>
      </c>
      <c r="H160" s="39" t="s">
        <v>28</v>
      </c>
      <c r="I160" s="39" t="s">
        <v>29</v>
      </c>
    </row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spans="2:9" ht="12.75" customHeight="1" x14ac:dyDescent="0.2"/>
    <row r="226" spans="2:9" ht="12.75" customHeight="1" x14ac:dyDescent="0.2"/>
    <row r="227" spans="2:9" ht="12.75" customHeight="1" x14ac:dyDescent="0.2"/>
    <row r="228" spans="2:9" ht="12.75" customHeight="1" x14ac:dyDescent="0.2"/>
    <row r="229" spans="2:9" ht="12.75" customHeight="1" x14ac:dyDescent="0.2"/>
    <row r="230" spans="2:9" ht="12.75" customHeight="1" x14ac:dyDescent="0.2"/>
    <row r="231" spans="2:9" ht="12.75" customHeight="1" x14ac:dyDescent="0.2"/>
    <row r="232" spans="2:9" ht="12.75" customHeight="1" x14ac:dyDescent="0.2"/>
    <row r="233" spans="2:9" ht="12.75" customHeight="1" x14ac:dyDescent="0.2"/>
    <row r="234" spans="2:9" ht="12.75" customHeight="1" x14ac:dyDescent="0.2"/>
    <row r="235" spans="2:9" ht="12.75" customHeight="1" x14ac:dyDescent="0.2"/>
    <row r="236" spans="2:9" ht="12.75" customHeight="1" x14ac:dyDescent="0.2">
      <c r="B236" s="39" t="s">
        <v>30</v>
      </c>
      <c r="C236" s="39" t="s">
        <v>31</v>
      </c>
      <c r="D236" s="39" t="s">
        <v>32</v>
      </c>
      <c r="E236" s="39" t="s">
        <v>33</v>
      </c>
      <c r="F236" s="39" t="s">
        <v>26</v>
      </c>
      <c r="G236" s="39" t="s">
        <v>27</v>
      </c>
      <c r="H236" s="39" t="s">
        <v>28</v>
      </c>
      <c r="I236" s="39" t="s">
        <v>29</v>
      </c>
    </row>
    <row r="237" spans="2:9" ht="12.75" customHeight="1" x14ac:dyDescent="0.2"/>
    <row r="238" spans="2:9" ht="12.75" customHeight="1" x14ac:dyDescent="0.2"/>
    <row r="239" spans="2:9" ht="12.75" customHeight="1" x14ac:dyDescent="0.2"/>
    <row r="240" spans="2:9" ht="12.75" customHeight="1" x14ac:dyDescent="0.2"/>
    <row r="241" ht="12.75" customHeight="1" x14ac:dyDescent="0.2"/>
    <row r="293" spans="2:9" ht="12" customHeight="1" x14ac:dyDescent="0.2">
      <c r="B293" s="39" t="s">
        <v>30</v>
      </c>
      <c r="C293" s="39" t="s">
        <v>31</v>
      </c>
      <c r="D293" s="39" t="s">
        <v>32</v>
      </c>
      <c r="E293" s="39" t="s">
        <v>33</v>
      </c>
      <c r="F293" s="39" t="s">
        <v>26</v>
      </c>
      <c r="G293" s="39" t="s">
        <v>27</v>
      </c>
      <c r="H293" s="39" t="s">
        <v>28</v>
      </c>
      <c r="I293" s="39" t="s">
        <v>29</v>
      </c>
    </row>
    <row r="347" spans="2:9" ht="12" customHeight="1" x14ac:dyDescent="0.2">
      <c r="B347" s="39" t="s">
        <v>30</v>
      </c>
      <c r="C347" s="39" t="s">
        <v>31</v>
      </c>
      <c r="D347" s="39" t="s">
        <v>32</v>
      </c>
      <c r="E347" s="39" t="s">
        <v>33</v>
      </c>
      <c r="F347" s="39" t="s">
        <v>26</v>
      </c>
      <c r="G347" s="39" t="s">
        <v>27</v>
      </c>
      <c r="H347" s="39" t="s">
        <v>28</v>
      </c>
      <c r="I347" s="39" t="s">
        <v>29</v>
      </c>
    </row>
    <row r="401" spans="2:9" ht="12" customHeight="1" x14ac:dyDescent="0.2">
      <c r="B401" s="39" t="s">
        <v>30</v>
      </c>
      <c r="C401" s="39" t="s">
        <v>31</v>
      </c>
      <c r="D401" s="39" t="s">
        <v>32</v>
      </c>
      <c r="E401" s="39" t="s">
        <v>33</v>
      </c>
      <c r="F401" s="39" t="s">
        <v>26</v>
      </c>
      <c r="G401" s="39" t="s">
        <v>27</v>
      </c>
      <c r="H401" s="39" t="s">
        <v>28</v>
      </c>
      <c r="I401" s="39" t="s">
        <v>29</v>
      </c>
    </row>
    <row r="454" spans="2:9" ht="12" customHeight="1" x14ac:dyDescent="0.2">
      <c r="B454" s="39" t="s">
        <v>30</v>
      </c>
      <c r="C454" s="39" t="s">
        <v>31</v>
      </c>
      <c r="D454" s="39" t="s">
        <v>32</v>
      </c>
      <c r="E454" s="39" t="s">
        <v>33</v>
      </c>
      <c r="F454" s="39" t="s">
        <v>26</v>
      </c>
      <c r="G454" s="39" t="s">
        <v>27</v>
      </c>
      <c r="H454" s="39" t="s">
        <v>28</v>
      </c>
      <c r="I454" s="39" t="s">
        <v>29</v>
      </c>
    </row>
    <row r="507" spans="2:9" ht="12" customHeight="1" x14ac:dyDescent="0.2">
      <c r="B507" s="39" t="s">
        <v>30</v>
      </c>
      <c r="C507" s="39" t="s">
        <v>31</v>
      </c>
      <c r="D507" s="39" t="s">
        <v>32</v>
      </c>
      <c r="E507" s="39" t="s">
        <v>33</v>
      </c>
      <c r="F507" s="39" t="s">
        <v>26</v>
      </c>
      <c r="G507" s="39" t="s">
        <v>27</v>
      </c>
      <c r="H507" s="39" t="s">
        <v>28</v>
      </c>
      <c r="I507" s="39" t="s">
        <v>29</v>
      </c>
    </row>
    <row r="560" spans="2:9" ht="12" customHeight="1" x14ac:dyDescent="0.2">
      <c r="B560" s="39" t="s">
        <v>30</v>
      </c>
      <c r="C560" s="39" t="s">
        <v>31</v>
      </c>
      <c r="D560" s="39" t="s">
        <v>32</v>
      </c>
      <c r="E560" s="39" t="s">
        <v>33</v>
      </c>
      <c r="F560" s="39" t="s">
        <v>26</v>
      </c>
      <c r="G560" s="39" t="s">
        <v>27</v>
      </c>
      <c r="H560" s="39" t="s">
        <v>28</v>
      </c>
      <c r="I560" s="39" t="s">
        <v>29</v>
      </c>
    </row>
    <row r="613" spans="2:9" ht="12" customHeight="1" x14ac:dyDescent="0.2">
      <c r="B613" s="39" t="s">
        <v>30</v>
      </c>
      <c r="C613" s="39" t="s">
        <v>31</v>
      </c>
      <c r="D613" s="39" t="s">
        <v>32</v>
      </c>
      <c r="E613" s="39" t="s">
        <v>33</v>
      </c>
      <c r="F613" s="39" t="s">
        <v>26</v>
      </c>
      <c r="G613" s="39" t="s">
        <v>27</v>
      </c>
      <c r="H613" s="39" t="s">
        <v>28</v>
      </c>
      <c r="I613" s="39" t="s">
        <v>29</v>
      </c>
    </row>
    <row r="665" spans="2:9" ht="12" customHeight="1" x14ac:dyDescent="0.2">
      <c r="B665" s="39" t="s">
        <v>30</v>
      </c>
      <c r="C665" s="39" t="s">
        <v>31</v>
      </c>
      <c r="D665" s="39" t="s">
        <v>32</v>
      </c>
      <c r="E665" s="39" t="s">
        <v>33</v>
      </c>
      <c r="F665" s="39" t="s">
        <v>26</v>
      </c>
      <c r="G665" s="39" t="s">
        <v>27</v>
      </c>
      <c r="H665" s="39" t="s">
        <v>28</v>
      </c>
      <c r="I665" s="39" t="s">
        <v>29</v>
      </c>
    </row>
    <row r="719" spans="2:9" ht="12" customHeight="1" x14ac:dyDescent="0.2">
      <c r="B719" s="39" t="s">
        <v>30</v>
      </c>
      <c r="C719" s="39" t="s">
        <v>31</v>
      </c>
      <c r="D719" s="39" t="s">
        <v>32</v>
      </c>
      <c r="E719" s="39" t="s">
        <v>33</v>
      </c>
      <c r="F719" s="39" t="s">
        <v>26</v>
      </c>
      <c r="G719" s="39" t="s">
        <v>27</v>
      </c>
      <c r="H719" s="39" t="s">
        <v>28</v>
      </c>
      <c r="I719" s="39" t="s">
        <v>29</v>
      </c>
    </row>
    <row r="775" spans="2:9" ht="12" customHeight="1" x14ac:dyDescent="0.2">
      <c r="B775" s="39" t="s">
        <v>30</v>
      </c>
      <c r="C775" s="39" t="s">
        <v>31</v>
      </c>
      <c r="D775" s="39" t="s">
        <v>32</v>
      </c>
      <c r="E775" s="39" t="s">
        <v>33</v>
      </c>
      <c r="F775" s="39" t="s">
        <v>26</v>
      </c>
      <c r="G775" s="39" t="s">
        <v>27</v>
      </c>
      <c r="H775" s="39" t="s">
        <v>28</v>
      </c>
      <c r="I775" s="39" t="s">
        <v>29</v>
      </c>
    </row>
    <row r="828" spans="2:9" ht="12" customHeight="1" x14ac:dyDescent="0.2">
      <c r="B828" s="39" t="s">
        <v>30</v>
      </c>
      <c r="C828" s="39" t="s">
        <v>31</v>
      </c>
      <c r="D828" s="39" t="s">
        <v>32</v>
      </c>
      <c r="E828" s="39" t="s">
        <v>33</v>
      </c>
      <c r="F828" s="39" t="s">
        <v>26</v>
      </c>
      <c r="G828" s="39" t="s">
        <v>27</v>
      </c>
      <c r="H828" s="39" t="s">
        <v>28</v>
      </c>
      <c r="I828" s="39" t="s">
        <v>29</v>
      </c>
    </row>
    <row r="881" spans="2:9" ht="12" customHeight="1" x14ac:dyDescent="0.2">
      <c r="B881" s="39" t="s">
        <v>30</v>
      </c>
      <c r="C881" s="39" t="s">
        <v>31</v>
      </c>
      <c r="D881" s="39" t="s">
        <v>32</v>
      </c>
      <c r="E881" s="39" t="s">
        <v>33</v>
      </c>
      <c r="F881" s="39" t="s">
        <v>26</v>
      </c>
      <c r="G881" s="39" t="s">
        <v>27</v>
      </c>
      <c r="H881" s="39" t="s">
        <v>28</v>
      </c>
      <c r="I881" s="39" t="s">
        <v>29</v>
      </c>
    </row>
    <row r="941" spans="2:9" ht="12" customHeight="1" x14ac:dyDescent="0.2">
      <c r="B941" s="39" t="s">
        <v>30</v>
      </c>
      <c r="C941" s="39" t="s">
        <v>31</v>
      </c>
      <c r="D941" s="39" t="s">
        <v>32</v>
      </c>
      <c r="E941" s="39" t="s">
        <v>33</v>
      </c>
      <c r="F941" s="39" t="s">
        <v>26</v>
      </c>
      <c r="G941" s="39" t="s">
        <v>27</v>
      </c>
      <c r="H941" s="39" t="s">
        <v>28</v>
      </c>
      <c r="I941" s="39" t="s">
        <v>29</v>
      </c>
    </row>
    <row r="1019" spans="2:9" ht="12" customHeight="1" x14ac:dyDescent="0.2">
      <c r="B1019" s="39" t="s">
        <v>30</v>
      </c>
      <c r="C1019" s="39" t="s">
        <v>31</v>
      </c>
      <c r="D1019" s="39" t="s">
        <v>32</v>
      </c>
      <c r="E1019" s="39" t="s">
        <v>33</v>
      </c>
      <c r="F1019" s="39" t="s">
        <v>26</v>
      </c>
      <c r="G1019" s="39" t="s">
        <v>27</v>
      </c>
      <c r="H1019" s="39" t="s">
        <v>28</v>
      </c>
      <c r="I1019" s="39" t="s">
        <v>29</v>
      </c>
    </row>
    <row r="1057" spans="2:9" ht="12" customHeight="1" x14ac:dyDescent="0.2">
      <c r="B1057" s="39" t="s">
        <v>30</v>
      </c>
      <c r="C1057" s="39" t="s">
        <v>31</v>
      </c>
      <c r="D1057" s="39" t="s">
        <v>32</v>
      </c>
      <c r="E1057" s="39" t="s">
        <v>33</v>
      </c>
      <c r="F1057" s="39" t="s">
        <v>26</v>
      </c>
      <c r="G1057" s="39" t="s">
        <v>27</v>
      </c>
      <c r="H1057" s="39" t="s">
        <v>28</v>
      </c>
      <c r="I1057" s="39" t="s">
        <v>29</v>
      </c>
    </row>
    <row r="1095" spans="2:9" ht="12" customHeight="1" x14ac:dyDescent="0.2">
      <c r="B1095" s="39" t="s">
        <v>30</v>
      </c>
      <c r="C1095" s="39" t="s">
        <v>31</v>
      </c>
      <c r="D1095" s="39" t="s">
        <v>32</v>
      </c>
      <c r="E1095" s="39" t="s">
        <v>33</v>
      </c>
      <c r="F1095" s="39" t="s">
        <v>26</v>
      </c>
      <c r="G1095" s="39" t="s">
        <v>27</v>
      </c>
      <c r="H1095" s="39" t="s">
        <v>28</v>
      </c>
      <c r="I1095" s="39" t="s">
        <v>29</v>
      </c>
    </row>
    <row r="1134" spans="2:9" ht="12" customHeight="1" x14ac:dyDescent="0.2">
      <c r="B1134" s="39" t="s">
        <v>30</v>
      </c>
      <c r="C1134" s="39" t="s">
        <v>31</v>
      </c>
      <c r="D1134" s="39" t="s">
        <v>32</v>
      </c>
      <c r="E1134" s="39" t="s">
        <v>33</v>
      </c>
      <c r="F1134" s="39" t="s">
        <v>26</v>
      </c>
      <c r="G1134" s="39" t="s">
        <v>27</v>
      </c>
      <c r="H1134" s="39" t="s">
        <v>28</v>
      </c>
      <c r="I1134" s="39" t="s">
        <v>29</v>
      </c>
    </row>
    <row r="1173" spans="2:9" ht="12" customHeight="1" x14ac:dyDescent="0.2">
      <c r="B1173" s="39" t="s">
        <v>30</v>
      </c>
      <c r="C1173" s="39" t="s">
        <v>31</v>
      </c>
      <c r="D1173" s="39" t="s">
        <v>32</v>
      </c>
      <c r="E1173" s="39" t="s">
        <v>33</v>
      </c>
      <c r="F1173" s="39" t="s">
        <v>26</v>
      </c>
      <c r="G1173" s="39" t="s">
        <v>27</v>
      </c>
      <c r="H1173" s="39" t="s">
        <v>28</v>
      </c>
      <c r="I1173" s="39" t="s">
        <v>29</v>
      </c>
    </row>
    <row r="1223" spans="2:9" ht="12" customHeight="1" x14ac:dyDescent="0.2">
      <c r="B1223" s="39" t="s">
        <v>30</v>
      </c>
      <c r="C1223" s="39" t="s">
        <v>31</v>
      </c>
      <c r="D1223" s="39" t="s">
        <v>32</v>
      </c>
      <c r="E1223" s="39" t="s">
        <v>33</v>
      </c>
      <c r="F1223" s="39" t="s">
        <v>26</v>
      </c>
      <c r="G1223" s="39" t="s">
        <v>27</v>
      </c>
      <c r="H1223" s="39" t="s">
        <v>28</v>
      </c>
      <c r="I1223" s="39" t="s">
        <v>29</v>
      </c>
    </row>
    <row r="1284" spans="2:9" ht="12" customHeight="1" x14ac:dyDescent="0.2">
      <c r="B1284" s="39" t="s">
        <v>30</v>
      </c>
      <c r="C1284" s="39" t="s">
        <v>31</v>
      </c>
      <c r="D1284" s="39" t="s">
        <v>32</v>
      </c>
      <c r="E1284" s="39" t="s">
        <v>33</v>
      </c>
      <c r="F1284" s="39" t="s">
        <v>26</v>
      </c>
      <c r="G1284" s="39" t="s">
        <v>27</v>
      </c>
      <c r="H1284" s="39" t="s">
        <v>28</v>
      </c>
      <c r="I1284" s="39" t="s">
        <v>29</v>
      </c>
    </row>
    <row r="1348" spans="2:9" ht="12" customHeight="1" x14ac:dyDescent="0.2">
      <c r="B1348" s="39" t="s">
        <v>30</v>
      </c>
      <c r="C1348" s="39" t="s">
        <v>31</v>
      </c>
      <c r="D1348" s="39" t="s">
        <v>32</v>
      </c>
      <c r="E1348" s="39" t="s">
        <v>33</v>
      </c>
      <c r="F1348" s="39" t="s">
        <v>26</v>
      </c>
      <c r="G1348" s="39" t="s">
        <v>27</v>
      </c>
      <c r="H1348" s="39" t="s">
        <v>28</v>
      </c>
      <c r="I1348" s="39" t="s">
        <v>29</v>
      </c>
    </row>
    <row r="1429" spans="2:9" ht="12" customHeight="1" x14ac:dyDescent="0.2">
      <c r="B1429" s="39" t="s">
        <v>30</v>
      </c>
      <c r="C1429" s="39" t="s">
        <v>31</v>
      </c>
      <c r="D1429" s="39" t="s">
        <v>32</v>
      </c>
      <c r="E1429" s="39" t="s">
        <v>33</v>
      </c>
      <c r="F1429" s="39" t="s">
        <v>26</v>
      </c>
      <c r="G1429" s="39" t="s">
        <v>27</v>
      </c>
      <c r="H1429" s="39" t="s">
        <v>28</v>
      </c>
      <c r="I1429" s="39" t="s">
        <v>29</v>
      </c>
    </row>
    <row r="1503" spans="2:9" ht="12" customHeight="1" x14ac:dyDescent="0.2">
      <c r="B1503" s="39" t="s">
        <v>30</v>
      </c>
      <c r="C1503" s="39" t="s">
        <v>31</v>
      </c>
      <c r="D1503" s="39" t="s">
        <v>32</v>
      </c>
      <c r="E1503" s="39" t="s">
        <v>33</v>
      </c>
      <c r="F1503" s="39" t="s">
        <v>26</v>
      </c>
      <c r="G1503" s="39" t="s">
        <v>27</v>
      </c>
      <c r="H1503" s="39" t="s">
        <v>28</v>
      </c>
      <c r="I1503" s="39" t="s">
        <v>29</v>
      </c>
    </row>
    <row r="1575" spans="2:9" ht="12" customHeight="1" x14ac:dyDescent="0.2">
      <c r="B1575" s="39" t="s">
        <v>30</v>
      </c>
      <c r="C1575" s="39" t="s">
        <v>31</v>
      </c>
      <c r="D1575" s="39" t="s">
        <v>32</v>
      </c>
      <c r="E1575" s="39" t="s">
        <v>33</v>
      </c>
      <c r="F1575" s="39" t="s">
        <v>26</v>
      </c>
      <c r="G1575" s="39" t="s">
        <v>27</v>
      </c>
      <c r="H1575" s="39" t="s">
        <v>28</v>
      </c>
      <c r="I1575" s="39" t="s">
        <v>29</v>
      </c>
    </row>
    <row r="1623" spans="2:9" ht="12" customHeight="1" x14ac:dyDescent="0.2">
      <c r="B1623" s="39" t="s">
        <v>30</v>
      </c>
      <c r="C1623" s="39" t="s">
        <v>31</v>
      </c>
      <c r="D1623" s="39" t="s">
        <v>32</v>
      </c>
      <c r="E1623" s="39" t="s">
        <v>33</v>
      </c>
      <c r="F1623" s="39" t="s">
        <v>26</v>
      </c>
      <c r="G1623" s="39" t="s">
        <v>27</v>
      </c>
      <c r="H1623" s="39" t="s">
        <v>28</v>
      </c>
      <c r="I1623" s="39" t="s">
        <v>29</v>
      </c>
    </row>
    <row r="1704" spans="2:9" ht="12" customHeight="1" x14ac:dyDescent="0.2">
      <c r="B1704" s="39" t="s">
        <v>30</v>
      </c>
      <c r="C1704" s="39" t="s">
        <v>31</v>
      </c>
      <c r="D1704" s="39" t="s">
        <v>32</v>
      </c>
      <c r="E1704" s="39" t="s">
        <v>33</v>
      </c>
      <c r="F1704" s="39" t="s">
        <v>26</v>
      </c>
      <c r="G1704" s="39" t="s">
        <v>27</v>
      </c>
      <c r="H1704" s="39" t="s">
        <v>28</v>
      </c>
      <c r="I1704" s="39" t="s">
        <v>29</v>
      </c>
    </row>
  </sheetData>
  <mergeCells count="1">
    <mergeCell ref="A67:J67"/>
  </mergeCells>
  <printOptions horizontalCentered="1"/>
  <pageMargins left="0.25" right="0.25" top="0.25" bottom="1.75" header="0.3" footer="0.3"/>
  <pageSetup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693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3.85546875" style="31" customWidth="1"/>
    <col min="2" max="9" width="5.140625" style="107" customWidth="1"/>
    <col min="10" max="10" width="7.140625" style="107" customWidth="1"/>
    <col min="11" max="16" width="5.140625" style="10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06"/>
      <c r="Q1" s="6"/>
      <c r="R1" s="6"/>
    </row>
    <row r="2" spans="1:19" s="45" customFormat="1" ht="13.5" customHeight="1" x14ac:dyDescent="0.2">
      <c r="A2" s="3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</row>
    <row r="3" spans="1:19" s="45" customFormat="1" ht="13.5" customHeight="1" x14ac:dyDescent="0.2">
      <c r="A3" s="54" t="s">
        <v>264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</row>
    <row r="5" spans="1:19" ht="12.75" customHeight="1" x14ac:dyDescent="0.2">
      <c r="A5" s="12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6"/>
      <c r="R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</row>
    <row r="7" spans="1:19" ht="12.75" customHeight="1" x14ac:dyDescent="0.2">
      <c r="A7" s="23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</row>
    <row r="8" spans="1:19" ht="12.75" customHeight="1" x14ac:dyDescent="0.2">
      <c r="A8" s="23" t="s">
        <v>77</v>
      </c>
      <c r="B8" s="177">
        <f>data!E225</f>
        <v>0.16239635538360001</v>
      </c>
      <c r="C8" s="177">
        <f>data!F225</f>
        <v>0.154904978272521</v>
      </c>
      <c r="D8" s="177">
        <f>data!G225</f>
        <v>0.14770634746455899</v>
      </c>
      <c r="E8" s="177">
        <f>data!H225</f>
        <v>0.15650576291601301</v>
      </c>
      <c r="F8" s="177">
        <f>data!I225</f>
        <v>0.16205230804246601</v>
      </c>
      <c r="G8" s="177">
        <f>data!J225</f>
        <v>0.156221388677595</v>
      </c>
      <c r="H8" s="177">
        <f>data!K225</f>
        <v>0.15282056763183299</v>
      </c>
      <c r="I8" s="177">
        <f>data!L225</f>
        <v>0.14764248804824001</v>
      </c>
      <c r="J8" s="177">
        <f>data!O225</f>
        <v>0.18273755067765851</v>
      </c>
      <c r="K8" s="177">
        <f>data!P225</f>
        <v>0.15537836100917327</v>
      </c>
      <c r="L8" s="177">
        <f>data!Q225</f>
        <v>0.15468418810003351</v>
      </c>
      <c r="M8" s="177">
        <f>data!R225</f>
        <v>0.13553294156112974</v>
      </c>
      <c r="N8" s="177">
        <f>data!S225</f>
        <v>0.11928117306522325</v>
      </c>
      <c r="O8" s="177">
        <f>data!T225</f>
        <v>0.1049236305924825</v>
      </c>
      <c r="P8" s="177">
        <f>data!U225</f>
        <v>9.2685192307798786E-2</v>
      </c>
      <c r="Q8" s="6"/>
      <c r="R8" s="6"/>
    </row>
    <row r="9" spans="1:19" ht="12.75" customHeight="1" x14ac:dyDescent="0.2">
      <c r="A9" s="20" t="s">
        <v>1899</v>
      </c>
      <c r="B9" s="172">
        <f>data!E226</f>
        <v>-9.0189494171097273</v>
      </c>
      <c r="C9" s="172">
        <f>data!F226</f>
        <v>-17.214097513141848</v>
      </c>
      <c r="D9" s="172">
        <f>data!G226</f>
        <v>-17.332437025118917</v>
      </c>
      <c r="E9" s="172">
        <f>data!H226</f>
        <v>26.04473229655423</v>
      </c>
      <c r="F9" s="172">
        <f>data!I226</f>
        <v>14.947504652909114</v>
      </c>
      <c r="G9" s="172">
        <f>data!J226</f>
        <v>-13.634340745535919</v>
      </c>
      <c r="H9" s="172">
        <f>data!K226</f>
        <v>-8.4274605728398324</v>
      </c>
      <c r="I9" s="172">
        <f>data!L226</f>
        <v>-12.879935742109231</v>
      </c>
      <c r="J9" s="172">
        <f>data!O226</f>
        <v>-33.451301866203963</v>
      </c>
      <c r="K9" s="172">
        <f>data!P226</f>
        <v>-14.97184873444305</v>
      </c>
      <c r="L9" s="172">
        <f>data!Q226</f>
        <v>-0.44676292414924657</v>
      </c>
      <c r="M9" s="172">
        <f>data!R226</f>
        <v>-12.380868900781728</v>
      </c>
      <c r="N9" s="172">
        <f>data!S226</f>
        <v>-11.991009940986508</v>
      </c>
      <c r="O9" s="172">
        <f>data!T226</f>
        <v>-12.036721390130866</v>
      </c>
      <c r="P9" s="172">
        <f>data!U226</f>
        <v>-11.664139160621612</v>
      </c>
      <c r="Q9" s="6"/>
      <c r="R9" s="6"/>
    </row>
    <row r="10" spans="1:19" ht="12.75" customHeight="1" x14ac:dyDescent="0.2">
      <c r="A10" s="23" t="s">
        <v>78</v>
      </c>
      <c r="B10" s="235">
        <f>data!E227</f>
        <v>267.34297823574803</v>
      </c>
      <c r="C10" s="235">
        <f>data!F227</f>
        <v>266.70050472114798</v>
      </c>
      <c r="D10" s="235">
        <f>data!G227</f>
        <v>266.00548146660498</v>
      </c>
      <c r="E10" s="235">
        <f>data!H227</f>
        <v>267.77752642896604</v>
      </c>
      <c r="F10" s="235">
        <f>data!I227</f>
        <v>266.81379725786002</v>
      </c>
      <c r="G10" s="235">
        <f>data!J227</f>
        <v>266.41969922663498</v>
      </c>
      <c r="H10" s="235">
        <f>data!K227</f>
        <v>266.04675528050899</v>
      </c>
      <c r="I10" s="235">
        <f>data!L227</f>
        <v>265.96979327290302</v>
      </c>
      <c r="J10" s="235">
        <f>data!O227</f>
        <v>279.82707226664525</v>
      </c>
      <c r="K10" s="235">
        <f>data!P227</f>
        <v>266.95662271311676</v>
      </c>
      <c r="L10" s="235">
        <f>data!Q227</f>
        <v>266.31251125947671</v>
      </c>
      <c r="M10" s="235">
        <f>data!R227</f>
        <v>263.91580558563226</v>
      </c>
      <c r="N10" s="235">
        <f>data!S227</f>
        <v>258.59021177494702</v>
      </c>
      <c r="O10" s="235">
        <f>data!T227</f>
        <v>252.91755697320599</v>
      </c>
      <c r="P10" s="235">
        <f>data!U227</f>
        <v>247.11219399136098</v>
      </c>
      <c r="Q10" s="33"/>
      <c r="R10" s="33"/>
      <c r="S10" s="83"/>
    </row>
    <row r="11" spans="1:19" ht="12.75" customHeight="1" x14ac:dyDescent="0.2">
      <c r="A11" s="20" t="s">
        <v>1899</v>
      </c>
      <c r="B11" s="172">
        <f>data!E228</f>
        <v>-2.5823005139569712</v>
      </c>
      <c r="C11" s="172">
        <f>data!F228</f>
        <v>-0.95781270490528647</v>
      </c>
      <c r="D11" s="172">
        <f>data!G228</f>
        <v>-1.0383349211604629</v>
      </c>
      <c r="E11" s="172">
        <f>data!H228</f>
        <v>2.6914196410670606</v>
      </c>
      <c r="F11" s="172">
        <f>data!I228</f>
        <v>-1.4318437775592168</v>
      </c>
      <c r="G11" s="172">
        <f>data!J228</f>
        <v>-0.58951334514703335</v>
      </c>
      <c r="H11" s="172">
        <f>data!K228</f>
        <v>-0.55875986209870787</v>
      </c>
      <c r="I11" s="172">
        <f>data!L228</f>
        <v>-0.11566180329392235</v>
      </c>
      <c r="J11" s="172">
        <f>data!O228</f>
        <v>-8.237971855591864</v>
      </c>
      <c r="K11" s="172">
        <f>data!P228</f>
        <v>-4.5994297296811704</v>
      </c>
      <c r="L11" s="172">
        <f>data!Q228</f>
        <v>-0.24127944348930619</v>
      </c>
      <c r="M11" s="172">
        <f>data!R228</f>
        <v>-0.89995984886690472</v>
      </c>
      <c r="N11" s="172">
        <f>data!S228</f>
        <v>-2.0179139323875162</v>
      </c>
      <c r="O11" s="172">
        <f>data!T228</f>
        <v>-2.1936850443039946</v>
      </c>
      <c r="P11" s="172">
        <f>data!U228</f>
        <v>-2.2953578436075261</v>
      </c>
      <c r="Q11" s="6"/>
      <c r="R11" s="6"/>
    </row>
    <row r="12" spans="1:19" ht="12.75" customHeight="1" x14ac:dyDescent="0.2">
      <c r="A12" s="23" t="s">
        <v>79</v>
      </c>
      <c r="B12" s="177">
        <f>data!E229</f>
        <v>0.19657880357281601</v>
      </c>
      <c r="C12" s="177">
        <f>data!F229</f>
        <v>0.18796229049999999</v>
      </c>
      <c r="D12" s="177">
        <f>data!G229</f>
        <v>0.17969573271719999</v>
      </c>
      <c r="E12" s="177">
        <f>data!H229</f>
        <v>0.18914087748828401</v>
      </c>
      <c r="F12" s="177">
        <f>data!I229</f>
        <v>0.196551393981405</v>
      </c>
      <c r="G12" s="177">
        <f>data!J229</f>
        <v>0.18975942312816901</v>
      </c>
      <c r="H12" s="177">
        <f>data!K229</f>
        <v>0.18588871829247999</v>
      </c>
      <c r="I12" s="177">
        <f>data!L229</f>
        <v>0.17964214439510201</v>
      </c>
      <c r="J12" s="177">
        <f>data!O229</f>
        <v>0.21023228283495124</v>
      </c>
      <c r="K12" s="177">
        <f>data!P229</f>
        <v>0.18834442606957499</v>
      </c>
      <c r="L12" s="177">
        <f>data!Q229</f>
        <v>0.18796041994928903</v>
      </c>
      <c r="M12" s="177">
        <f>data!R229</f>
        <v>0.16616886519110724</v>
      </c>
      <c r="N12" s="177">
        <f>data!S229</f>
        <v>0.14925072160722075</v>
      </c>
      <c r="O12" s="177">
        <f>data!T229</f>
        <v>0.13423067093711799</v>
      </c>
      <c r="P12" s="177">
        <f>data!U229</f>
        <v>0.121354834506781</v>
      </c>
      <c r="Q12" s="6"/>
      <c r="R12" s="6"/>
    </row>
    <row r="13" spans="1:19" ht="12.75" customHeight="1" x14ac:dyDescent="0.2">
      <c r="A13" s="20" t="s">
        <v>1899</v>
      </c>
      <c r="B13" s="172">
        <f>data!E230</f>
        <v>-6.6072684297720672</v>
      </c>
      <c r="C13" s="172">
        <f>data!F230</f>
        <v>-16.41349535203749</v>
      </c>
      <c r="D13" s="172">
        <f>data!G230</f>
        <v>-16.465064619695696</v>
      </c>
      <c r="E13" s="172">
        <f>data!H230</f>
        <v>22.74125018147722</v>
      </c>
      <c r="F13" s="172">
        <f>data!I230</f>
        <v>16.617281948041477</v>
      </c>
      <c r="G13" s="172">
        <f>data!J230</f>
        <v>-13.12218442877113</v>
      </c>
      <c r="H13" s="172">
        <f>data!K230</f>
        <v>-7.9129149031447907</v>
      </c>
      <c r="I13" s="172">
        <f>data!L230</f>
        <v>-12.779054423603556</v>
      </c>
      <c r="J13" s="172">
        <f>data!O230</f>
        <v>-27.84663404167086</v>
      </c>
      <c r="K13" s="172">
        <f>data!P230</f>
        <v>-10.411272935926741</v>
      </c>
      <c r="L13" s="172">
        <f>data!Q230</f>
        <v>-0.20388504629498261</v>
      </c>
      <c r="M13" s="172">
        <f>data!R230</f>
        <v>-11.59369337654228</v>
      </c>
      <c r="N13" s="172">
        <f>data!S230</f>
        <v>-10.181295734570551</v>
      </c>
      <c r="O13" s="172">
        <f>data!T230</f>
        <v>-10.063636884537575</v>
      </c>
      <c r="P13" s="172">
        <f>data!U230</f>
        <v>-9.5923206972338129</v>
      </c>
      <c r="Q13" s="6"/>
      <c r="R13" s="6"/>
    </row>
    <row r="14" spans="1:19" ht="6" customHeight="1" x14ac:dyDescent="0.2">
      <c r="A14" s="178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6"/>
      <c r="R14" s="6"/>
    </row>
    <row r="15" spans="1:19" ht="12.75" customHeight="1" x14ac:dyDescent="0.2">
      <c r="A15" s="121" t="s">
        <v>82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6"/>
      <c r="R15" s="6"/>
    </row>
    <row r="16" spans="1:19" ht="12.75" customHeight="1" x14ac:dyDescent="0.2">
      <c r="A16" s="23" t="s">
        <v>80</v>
      </c>
      <c r="B16" s="22">
        <f>data!E233</f>
        <v>1495.4088522729601</v>
      </c>
      <c r="C16" s="22">
        <f>data!F233</f>
        <v>1529.3746956976699</v>
      </c>
      <c r="D16" s="22">
        <f>data!G233</f>
        <v>1528.5161147232</v>
      </c>
      <c r="E16" s="22">
        <f>data!H233</f>
        <v>1410</v>
      </c>
      <c r="F16" s="22">
        <f>data!I233</f>
        <v>1350</v>
      </c>
      <c r="G16" s="22">
        <f>data!J233</f>
        <v>1335</v>
      </c>
      <c r="H16" s="22">
        <f>data!K233</f>
        <v>1320</v>
      </c>
      <c r="I16" s="22">
        <f>data!L233</f>
        <v>1326.6</v>
      </c>
      <c r="J16" s="22">
        <f>data!O233</f>
        <v>1458.6151008269098</v>
      </c>
      <c r="K16" s="22">
        <f>data!P233</f>
        <v>1490.8249156734576</v>
      </c>
      <c r="L16" s="22">
        <f>data!Q233</f>
        <v>1332.9</v>
      </c>
      <c r="M16" s="22">
        <f>data!R233</f>
        <v>1345.6057858423101</v>
      </c>
      <c r="N16" s="22">
        <f>data!S233</f>
        <v>1361.4611578501799</v>
      </c>
      <c r="O16" s="22">
        <f>data!T233</f>
        <v>1372.38556576931</v>
      </c>
      <c r="P16" s="22">
        <f>data!U233</f>
        <v>1397.2731233855825</v>
      </c>
      <c r="Q16" s="6"/>
      <c r="R16" s="6"/>
    </row>
    <row r="17" spans="1:18" ht="6" customHeight="1" x14ac:dyDescent="0.2">
      <c r="A17" s="178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6"/>
      <c r="R17" s="6"/>
    </row>
    <row r="18" spans="1:18" ht="12.75" customHeight="1" x14ac:dyDescent="0.2">
      <c r="A18" s="121" t="s">
        <v>61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6"/>
      <c r="R18" s="6"/>
    </row>
    <row r="19" spans="1:18" ht="12.75" customHeight="1" x14ac:dyDescent="0.2">
      <c r="A19" s="23" t="s">
        <v>257</v>
      </c>
      <c r="B19" s="22">
        <f>data!E236</f>
        <v>238.75652243034401</v>
      </c>
      <c r="C19" s="22">
        <f>data!F236</f>
        <v>243.770031170115</v>
      </c>
      <c r="D19" s="22">
        <f>data!G236</f>
        <v>227.351940399988</v>
      </c>
      <c r="E19" s="22">
        <f>data!H236</f>
        <v>208.673125711578</v>
      </c>
      <c r="F19" s="22">
        <f>data!I236</f>
        <v>217.77061585733</v>
      </c>
      <c r="G19" s="22">
        <f>data!J236</f>
        <v>208.55555388458899</v>
      </c>
      <c r="H19" s="22">
        <f>data!K236</f>
        <v>201.72314927401899</v>
      </c>
      <c r="I19" s="22">
        <f>data!L236</f>
        <v>195.862524644795</v>
      </c>
      <c r="J19" s="22">
        <f>data!O236</f>
        <v>1052.022126427853</v>
      </c>
      <c r="K19" s="22">
        <f>data!P236</f>
        <v>918.55161971202506</v>
      </c>
      <c r="L19" s="22">
        <f>data!Q236</f>
        <v>823.91184366073298</v>
      </c>
      <c r="M19" s="22">
        <f>data!R236</f>
        <v>729.33612854424507</v>
      </c>
      <c r="N19" s="22">
        <f>data!S236</f>
        <v>649.53614497095896</v>
      </c>
      <c r="O19" s="22">
        <f>data!T236</f>
        <v>575.93851444894699</v>
      </c>
      <c r="P19" s="22">
        <f>data!U236</f>
        <v>517.90527658171106</v>
      </c>
      <c r="Q19" s="6"/>
      <c r="R19" s="6"/>
    </row>
    <row r="20" spans="1:18" ht="12.75" customHeight="1" x14ac:dyDescent="0.2">
      <c r="A20" s="20" t="s">
        <v>1899</v>
      </c>
      <c r="B20" s="170">
        <f>data!E237</f>
        <v>-22.624208962209387</v>
      </c>
      <c r="C20" s="170">
        <f>data!F237</f>
        <v>8.667649415757424</v>
      </c>
      <c r="D20" s="170">
        <f>data!G237</f>
        <v>-24.338767903906643</v>
      </c>
      <c r="E20" s="170">
        <f>data!H237</f>
        <v>-29.030552396426302</v>
      </c>
      <c r="F20" s="170">
        <f>data!I237</f>
        <v>18.612656240258417</v>
      </c>
      <c r="G20" s="170">
        <f>data!J237</f>
        <v>-15.881809553683432</v>
      </c>
      <c r="H20" s="170">
        <f>data!K237</f>
        <v>-12.474234068424899</v>
      </c>
      <c r="I20" s="170">
        <f>data!L237</f>
        <v>-11.12442283282993</v>
      </c>
      <c r="J20" s="170">
        <f>data!O237</f>
        <v>-26.613731207536773</v>
      </c>
      <c r="K20" s="170">
        <f>data!P237</f>
        <v>-12.687043681203525</v>
      </c>
      <c r="L20" s="170">
        <f>data!Q237</f>
        <v>-10.303152704794382</v>
      </c>
      <c r="M20" s="170">
        <f>data!R237</f>
        <v>-11.478863405613559</v>
      </c>
      <c r="N20" s="170">
        <f>data!S237</f>
        <v>-10.941454899891889</v>
      </c>
      <c r="O20" s="170">
        <f>data!T237</f>
        <v>-11.330798307660395</v>
      </c>
      <c r="P20" s="170">
        <f>data!U237</f>
        <v>-10.076290508677232</v>
      </c>
      <c r="Q20" s="6"/>
      <c r="R20" s="6"/>
    </row>
    <row r="21" spans="1:18" ht="6" customHeight="1" x14ac:dyDescent="0.2">
      <c r="A21" s="178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6"/>
      <c r="R21" s="6"/>
    </row>
    <row r="22" spans="1:18" ht="12.75" customHeight="1" x14ac:dyDescent="0.2">
      <c r="A22" s="23" t="s">
        <v>63</v>
      </c>
      <c r="B22" s="22">
        <f>data!E239</f>
        <v>114.927498353823</v>
      </c>
      <c r="C22" s="22">
        <f>data!F239</f>
        <v>127.919833089001</v>
      </c>
      <c r="D22" s="22">
        <f>data!G239</f>
        <v>114.988002922696</v>
      </c>
      <c r="E22" s="22">
        <f>data!H239</f>
        <v>108.38482149459399</v>
      </c>
      <c r="F22" s="22">
        <f>data!I239</f>
        <v>114.133579770826</v>
      </c>
      <c r="G22" s="22">
        <f>data!J239</f>
        <v>107.57295469367099</v>
      </c>
      <c r="H22" s="22">
        <f>data!K239</f>
        <v>104.391729749305</v>
      </c>
      <c r="I22" s="22">
        <f>data!L239</f>
        <v>100.712510172354</v>
      </c>
      <c r="J22" s="22">
        <f>data!O239</f>
        <v>441.25523833432646</v>
      </c>
      <c r="K22" s="22">
        <f>data!P239</f>
        <v>466.22015586011401</v>
      </c>
      <c r="L22" s="22">
        <f>data!Q239</f>
        <v>426.81077438615603</v>
      </c>
      <c r="M22" s="22">
        <f>data!R239</f>
        <v>369.09475333120702</v>
      </c>
      <c r="N22" s="22">
        <f>data!S239</f>
        <v>320.13714083996859</v>
      </c>
      <c r="O22" s="22">
        <f>data!T239</f>
        <v>276.25955330914246</v>
      </c>
      <c r="P22" s="22">
        <f>data!U239</f>
        <v>257.12364348359665</v>
      </c>
      <c r="Q22" s="6"/>
      <c r="R22" s="6"/>
    </row>
    <row r="23" spans="1:18" ht="12.75" customHeight="1" x14ac:dyDescent="0.2">
      <c r="A23" s="20" t="s">
        <v>1899</v>
      </c>
      <c r="B23" s="170">
        <f>data!E240</f>
        <v>8.0159071000217175</v>
      </c>
      <c r="C23" s="170">
        <f>data!F240</f>
        <v>53.481389565120232</v>
      </c>
      <c r="D23" s="170">
        <f>data!G240</f>
        <v>-34.708207898051512</v>
      </c>
      <c r="E23" s="170">
        <f>data!H240</f>
        <v>-21.0660672476786</v>
      </c>
      <c r="F23" s="170">
        <f>data!I240</f>
        <v>22.964539966105093</v>
      </c>
      <c r="G23" s="170">
        <f>data!J240</f>
        <v>-21.085168425435413</v>
      </c>
      <c r="H23" s="170">
        <f>data!K240</f>
        <v>-11.314629391932069</v>
      </c>
      <c r="I23" s="170">
        <f>data!L240</f>
        <v>-13.369802040286297</v>
      </c>
      <c r="J23" s="170">
        <f>data!O240</f>
        <v>-17.518069643313837</v>
      </c>
      <c r="K23" s="170">
        <f>data!P240</f>
        <v>5.6577045113450408</v>
      </c>
      <c r="L23" s="170">
        <f>data!Q240</f>
        <v>-8.4529553213444686</v>
      </c>
      <c r="M23" s="170">
        <f>data!R240</f>
        <v>-13.522625134746614</v>
      </c>
      <c r="N23" s="170">
        <f>data!S240</f>
        <v>-13.264239615811157</v>
      </c>
      <c r="O23" s="170">
        <f>data!T240</f>
        <v>-13.705872244532802</v>
      </c>
      <c r="P23" s="170">
        <f>data!U240</f>
        <v>-6.9267866382641152</v>
      </c>
      <c r="Q23" s="6"/>
      <c r="R23" s="6"/>
    </row>
    <row r="24" spans="1:18" ht="6" customHeight="1" x14ac:dyDescent="0.2">
      <c r="A24" s="178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6"/>
      <c r="R24" s="6"/>
    </row>
    <row r="25" spans="1:18" ht="12.75" customHeight="1" x14ac:dyDescent="0.2">
      <c r="A25" s="23" t="s">
        <v>62</v>
      </c>
      <c r="B25" s="22">
        <f>data!E242</f>
        <v>60.951985982403102</v>
      </c>
      <c r="C25" s="22">
        <f>data!F242</f>
        <v>56.304390511436203</v>
      </c>
      <c r="D25" s="22">
        <f>data!G242</f>
        <v>50.511025856880401</v>
      </c>
      <c r="E25" s="22">
        <f>data!H242</f>
        <v>43.4753787258853</v>
      </c>
      <c r="F25" s="22">
        <f>data!I242</f>
        <v>44.4125774113351</v>
      </c>
      <c r="G25" s="22">
        <f>data!J242</f>
        <v>44.326816901287501</v>
      </c>
      <c r="H25" s="22">
        <f>data!K242</f>
        <v>42.5922314740017</v>
      </c>
      <c r="I25" s="22">
        <f>data!L242</f>
        <v>42.059912490728898</v>
      </c>
      <c r="J25" s="22">
        <f>data!O242</f>
        <v>352.69845627262441</v>
      </c>
      <c r="K25" s="22">
        <f>data!P242</f>
        <v>211.24278107660498</v>
      </c>
      <c r="L25" s="22">
        <f>data!Q242</f>
        <v>173.39153827735319</v>
      </c>
      <c r="M25" s="22">
        <f>data!R242</f>
        <v>163.08807152217599</v>
      </c>
      <c r="N25" s="22">
        <f>data!S242</f>
        <v>154.5965290214408</v>
      </c>
      <c r="O25" s="22">
        <f>data!T242</f>
        <v>145.37422863029309</v>
      </c>
      <c r="P25" s="22">
        <f>data!U242</f>
        <v>122.90958190770469</v>
      </c>
      <c r="Q25" s="6"/>
      <c r="R25" s="6"/>
    </row>
    <row r="26" spans="1:18" ht="12.75" customHeight="1" x14ac:dyDescent="0.2">
      <c r="A26" s="20" t="s">
        <v>1899</v>
      </c>
      <c r="B26" s="170">
        <f>data!E243</f>
        <v>-64.925527176324039</v>
      </c>
      <c r="C26" s="170">
        <f>data!F243</f>
        <v>-27.185544903854158</v>
      </c>
      <c r="D26" s="170">
        <f>data!G243</f>
        <v>-35.229729746477986</v>
      </c>
      <c r="E26" s="170">
        <f>data!H243</f>
        <v>-45.118150305567148</v>
      </c>
      <c r="F26" s="170">
        <f>data!I243</f>
        <v>8.9056506690508748</v>
      </c>
      <c r="G26" s="170">
        <f>data!J243</f>
        <v>-0.77016403777243958</v>
      </c>
      <c r="H26" s="170">
        <f>data!K243</f>
        <v>-14.757654159853855</v>
      </c>
      <c r="I26" s="170">
        <f>data!L243</f>
        <v>-4.9062699572303412</v>
      </c>
      <c r="J26" s="170">
        <f>data!O243</f>
        <v>-36.798634111784047</v>
      </c>
      <c r="K26" s="170">
        <f>data!P243</f>
        <v>-40.106689632539471</v>
      </c>
      <c r="L26" s="170">
        <f>data!Q243</f>
        <v>-17.918360384360511</v>
      </c>
      <c r="M26" s="170">
        <f>data!R243</f>
        <v>-5.9423123282383088</v>
      </c>
      <c r="N26" s="170">
        <f>data!S243</f>
        <v>-5.2067220008672148</v>
      </c>
      <c r="O26" s="170">
        <f>data!T243</f>
        <v>-5.9653993847874069</v>
      </c>
      <c r="P26" s="170">
        <f>data!U243</f>
        <v>-15.452977418521085</v>
      </c>
      <c r="Q26" s="6"/>
      <c r="R26" s="6"/>
    </row>
    <row r="27" spans="1:18" ht="6" customHeight="1" x14ac:dyDescent="0.2">
      <c r="A27" s="178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6"/>
      <c r="R27" s="6"/>
    </row>
    <row r="28" spans="1:18" ht="12.75" customHeight="1" x14ac:dyDescent="0.2">
      <c r="A28" s="23" t="s">
        <v>64</v>
      </c>
      <c r="B28" s="22">
        <f>data!E245</f>
        <v>1.0344003877951899</v>
      </c>
      <c r="C28" s="22">
        <f>data!F245</f>
        <v>1.2086438131678301</v>
      </c>
      <c r="D28" s="22">
        <f>data!G245</f>
        <v>0.40792622235363002</v>
      </c>
      <c r="E28" s="22">
        <f>data!H245</f>
        <v>0.41614638397088699</v>
      </c>
      <c r="F28" s="22">
        <f>data!I245</f>
        <v>0.47784317699720602</v>
      </c>
      <c r="G28" s="22">
        <f>data!J245</f>
        <v>0.499334137907049</v>
      </c>
      <c r="H28" s="22">
        <f>data!K245</f>
        <v>0.52332028292409505</v>
      </c>
      <c r="I28" s="22">
        <f>data!L245</f>
        <v>0.54728886232385798</v>
      </c>
      <c r="J28" s="22">
        <f>data!O245</f>
        <v>12.027081206798762</v>
      </c>
      <c r="K28" s="22">
        <f>data!P245</f>
        <v>3.0671168072875368</v>
      </c>
      <c r="L28" s="22">
        <f>data!Q245</f>
        <v>2.0477864601522082</v>
      </c>
      <c r="M28" s="22">
        <f>data!R245</f>
        <v>2.3973343947870829</v>
      </c>
      <c r="N28" s="22">
        <f>data!S245</f>
        <v>2.6546236494022546</v>
      </c>
      <c r="O28" s="22">
        <f>data!T245</f>
        <v>2.8146514035785448</v>
      </c>
      <c r="P28" s="22">
        <f>data!U245</f>
        <v>2.683495522241937</v>
      </c>
      <c r="Q28" s="6"/>
      <c r="R28" s="6"/>
    </row>
    <row r="29" spans="1:18" ht="12.75" customHeight="1" x14ac:dyDescent="0.2">
      <c r="A29" s="20" t="s">
        <v>1899</v>
      </c>
      <c r="B29" s="170">
        <f>data!E246</f>
        <v>-45.892578959971814</v>
      </c>
      <c r="C29" s="170">
        <f>data!F246</f>
        <v>86.396878214908867</v>
      </c>
      <c r="D29" s="170">
        <f>data!G246</f>
        <v>-98.702422933854791</v>
      </c>
      <c r="E29" s="170">
        <f>data!H246</f>
        <v>8.3073691632818676</v>
      </c>
      <c r="F29" s="170">
        <f>data!I246</f>
        <v>73.842939078809209</v>
      </c>
      <c r="G29" s="170">
        <f>data!J246</f>
        <v>19.240414447016459</v>
      </c>
      <c r="H29" s="170">
        <f>data!K246</f>
        <v>20.643863439210186</v>
      </c>
      <c r="I29" s="170">
        <f>data!L246</f>
        <v>19.617899031328889</v>
      </c>
      <c r="J29" s="170">
        <f>data!O246</f>
        <v>-49.540061806626625</v>
      </c>
      <c r="K29" s="170">
        <f>data!P246</f>
        <v>-74.4982447981333</v>
      </c>
      <c r="L29" s="170">
        <f>data!Q246</f>
        <v>-33.234154783847067</v>
      </c>
      <c r="M29" s="170">
        <f>data!R246</f>
        <v>17.069550045217774</v>
      </c>
      <c r="N29" s="170">
        <f>data!S246</f>
        <v>10.732305646414542</v>
      </c>
      <c r="O29" s="170">
        <f>data!T246</f>
        <v>6.028265219905049</v>
      </c>
      <c r="P29" s="170">
        <f>data!U246</f>
        <v>-4.6597557754347925</v>
      </c>
      <c r="Q29" s="6"/>
      <c r="R29" s="6"/>
    </row>
    <row r="30" spans="1:18" ht="6" customHeight="1" x14ac:dyDescent="0.2">
      <c r="A30" s="17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6"/>
      <c r="R30" s="6"/>
    </row>
    <row r="31" spans="1:18" ht="12.75" customHeight="1" x14ac:dyDescent="0.2">
      <c r="A31" s="23" t="s">
        <v>65</v>
      </c>
      <c r="B31" s="22">
        <f>data!E248</f>
        <v>61.842637706322101</v>
      </c>
      <c r="C31" s="22">
        <f>data!F248</f>
        <v>58.337163756510598</v>
      </c>
      <c r="D31" s="22">
        <f>data!G248</f>
        <v>61.4449853980583</v>
      </c>
      <c r="E31" s="22">
        <f>data!H248</f>
        <v>56.396779107128197</v>
      </c>
      <c r="F31" s="22">
        <f>data!I248</f>
        <v>58.746615498170797</v>
      </c>
      <c r="G31" s="22">
        <f>data!J248</f>
        <v>56.156448151723701</v>
      </c>
      <c r="H31" s="22">
        <f>data!K248</f>
        <v>54.215867767788403</v>
      </c>
      <c r="I31" s="22">
        <f>data!L248</f>
        <v>52.542813119389002</v>
      </c>
      <c r="J31" s="22">
        <f>data!O248</f>
        <v>246.04135061410227</v>
      </c>
      <c r="K31" s="22">
        <f>data!P248</f>
        <v>238.02156596801919</v>
      </c>
      <c r="L31" s="22">
        <f>data!Q248</f>
        <v>221.66174453707191</v>
      </c>
      <c r="M31" s="22">
        <f>data!R248</f>
        <v>194.75596929607542</v>
      </c>
      <c r="N31" s="22">
        <f>data!S248</f>
        <v>172.14785146014671</v>
      </c>
      <c r="O31" s="22">
        <f>data!T248</f>
        <v>151.49008110593309</v>
      </c>
      <c r="P31" s="22">
        <f>data!U248</f>
        <v>135.18855566816831</v>
      </c>
      <c r="Q31" s="6"/>
      <c r="R31" s="6"/>
    </row>
    <row r="32" spans="1:18" ht="12.75" customHeight="1" x14ac:dyDescent="0.2">
      <c r="A32" s="20" t="s">
        <v>1899</v>
      </c>
      <c r="B32" s="170">
        <f>data!E249</f>
        <v>2.7404789253150215</v>
      </c>
      <c r="C32" s="170">
        <f>data!F249</f>
        <v>-20.817497403567774</v>
      </c>
      <c r="D32" s="170">
        <f>data!G249</f>
        <v>23.073496368975398</v>
      </c>
      <c r="E32" s="170">
        <f>data!H249</f>
        <v>-29.030552396426202</v>
      </c>
      <c r="F32" s="170">
        <f>data!I249</f>
        <v>17.737334197084014</v>
      </c>
      <c r="G32" s="170">
        <f>data!J249</f>
        <v>-16.50372125635224</v>
      </c>
      <c r="H32" s="170">
        <f>data!K249</f>
        <v>-13.122537297912332</v>
      </c>
      <c r="I32" s="170">
        <f>data!L249</f>
        <v>-11.783945377670694</v>
      </c>
      <c r="J32" s="170">
        <f>data!O249</f>
        <v>-22.305707045215652</v>
      </c>
      <c r="K32" s="170">
        <f>data!P249</f>
        <v>-3.2595271591812747</v>
      </c>
      <c r="L32" s="170">
        <f>data!Q249</f>
        <v>-6.8732517427204094</v>
      </c>
      <c r="M32" s="170">
        <f>data!R249</f>
        <v>-12.138213247932194</v>
      </c>
      <c r="N32" s="170">
        <f>data!S249</f>
        <v>-11.608433835246911</v>
      </c>
      <c r="O32" s="170">
        <f>data!T249</f>
        <v>-12.000016369066346</v>
      </c>
      <c r="P32" s="170">
        <f>data!U249</f>
        <v>-10.760787319379371</v>
      </c>
      <c r="Q32" s="6"/>
      <c r="R32" s="6"/>
    </row>
    <row r="33" spans="1:18" s="27" customFormat="1" ht="12.75" customHeight="1" x14ac:dyDescent="0.2">
      <c r="A33" s="13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26"/>
      <c r="R33" s="26"/>
    </row>
    <row r="34" spans="1:18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</row>
    <row r="35" spans="1:18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</row>
    <row r="36" spans="1:18" ht="12.7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</row>
    <row r="37" spans="1:18" ht="12.75" customHeight="1" x14ac:dyDescent="0.2">
      <c r="A37" s="8" t="s">
        <v>1882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/>
      <c r="R37" s="6"/>
    </row>
    <row r="38" spans="1:18" ht="12.75" customHeight="1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6"/>
      <c r="R38" s="6"/>
    </row>
    <row r="39" spans="1:18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</row>
    <row r="40" spans="1:18" ht="12.75" customHeight="1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6"/>
      <c r="R40" s="6"/>
    </row>
    <row r="41" spans="1:18" ht="12.75" customHeight="1" x14ac:dyDescent="0.2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6"/>
      <c r="R41" s="6"/>
    </row>
    <row r="42" spans="1:18" ht="12.75" customHeight="1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6"/>
      <c r="R42" s="6"/>
    </row>
    <row r="43" spans="1:18" ht="12.75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6"/>
      <c r="R43" s="6"/>
    </row>
    <row r="44" spans="1:18" ht="12.75" customHeight="1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6"/>
      <c r="R44" s="6"/>
    </row>
    <row r="45" spans="1:18" ht="12.75" customHeight="1" x14ac:dyDescent="0.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6"/>
      <c r="R45" s="6"/>
    </row>
    <row r="46" spans="1:18" ht="12.75" customHeight="1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6"/>
      <c r="R46" s="6"/>
    </row>
    <row r="47" spans="1:18" ht="12.75" customHeight="1" x14ac:dyDescent="0.2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6"/>
      <c r="R47" s="6"/>
    </row>
    <row r="48" spans="1:18" ht="12.75" customHeight="1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6"/>
      <c r="R48" s="6"/>
    </row>
    <row r="49" spans="1:18" ht="12.75" customHeight="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6"/>
      <c r="R49" s="6"/>
    </row>
    <row r="50" spans="1:18" ht="12.75" customHeight="1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6"/>
      <c r="R50" s="6"/>
    </row>
    <row r="51" spans="1:18" ht="12.75" customHeight="1" x14ac:dyDescent="0.2"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6"/>
      <c r="R51" s="6"/>
    </row>
    <row r="52" spans="1:18" ht="12.75" customHeight="1" x14ac:dyDescent="0.2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6"/>
      <c r="R52" s="6"/>
    </row>
    <row r="53" spans="1:18" ht="12.75" customHeight="1" x14ac:dyDescent="0.2">
      <c r="A53" s="37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6"/>
      <c r="R53" s="6"/>
    </row>
    <row r="54" spans="1:18" ht="12.75" customHeight="1" x14ac:dyDescent="0.2">
      <c r="A54" s="37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6"/>
      <c r="R54" s="6"/>
    </row>
    <row r="55" spans="1:18" ht="12.75" customHeight="1" x14ac:dyDescent="0.2">
      <c r="A55" s="38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6"/>
      <c r="R55" s="6"/>
    </row>
    <row r="56" spans="1:18" ht="12.75" customHeight="1" x14ac:dyDescent="0.2">
      <c r="A56" s="38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6"/>
      <c r="R56" s="6"/>
    </row>
    <row r="57" spans="1:18" ht="12.75" customHeight="1" x14ac:dyDescent="0.2">
      <c r="A57" s="38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</row>
    <row r="58" spans="1:18" ht="12.75" customHeight="1" x14ac:dyDescent="0.2">
      <c r="A58" s="38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</row>
    <row r="59" spans="1:18" ht="12.75" customHeight="1" x14ac:dyDescent="0.2">
      <c r="A59" s="38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</row>
    <row r="60" spans="1:18" ht="12.75" customHeight="1" x14ac:dyDescent="0.2">
      <c r="A60" s="38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</row>
    <row r="61" spans="1:18" ht="12.75" customHeight="1" x14ac:dyDescent="0.2">
      <c r="A61" s="38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</row>
    <row r="62" spans="1:18" ht="12.75" customHeight="1" x14ac:dyDescent="0.2">
      <c r="A62" s="38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</row>
    <row r="63" spans="1:18" ht="12.75" customHeight="1" x14ac:dyDescent="0.2">
      <c r="A63" s="38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</row>
    <row r="64" spans="1:18" ht="12.75" customHeight="1" x14ac:dyDescent="0.2">
      <c r="A64" s="38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</row>
    <row r="65" spans="2:14" ht="12.75" customHeight="1" x14ac:dyDescent="0.2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 ht="12.75" customHeight="1" x14ac:dyDescent="0.2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</row>
    <row r="67" spans="2:14" ht="12.75" customHeight="1" x14ac:dyDescent="0.2"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</row>
    <row r="68" spans="2:14" ht="12.75" customHeight="1" x14ac:dyDescent="0.2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</row>
    <row r="69" spans="2:14" ht="12.75" customHeight="1" x14ac:dyDescent="0.2">
      <c r="B69" s="39" t="s">
        <v>30</v>
      </c>
      <c r="C69" s="39" t="s">
        <v>31</v>
      </c>
      <c r="D69" s="39" t="s">
        <v>32</v>
      </c>
      <c r="E69" s="39" t="s">
        <v>33</v>
      </c>
      <c r="F69" s="39" t="s">
        <v>26</v>
      </c>
      <c r="G69" s="39" t="s">
        <v>27</v>
      </c>
      <c r="H69" s="39" t="s">
        <v>28</v>
      </c>
      <c r="I69" s="39" t="s">
        <v>29</v>
      </c>
      <c r="J69" s="105"/>
      <c r="K69" s="105"/>
      <c r="L69" s="105"/>
      <c r="M69" s="105"/>
      <c r="N69" s="105"/>
    </row>
    <row r="70" spans="2:14" ht="12.75" customHeight="1" x14ac:dyDescent="0.2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</row>
    <row r="71" spans="2:14" ht="12.75" customHeight="1" x14ac:dyDescent="0.2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</row>
    <row r="72" spans="2:14" ht="12.75" customHeight="1" x14ac:dyDescent="0.2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</row>
    <row r="73" spans="2:14" ht="12.75" customHeight="1" x14ac:dyDescent="0.2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</row>
    <row r="74" spans="2:14" ht="12.75" customHeight="1" x14ac:dyDescent="0.2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</row>
    <row r="75" spans="2:14" ht="12.75" customHeight="1" x14ac:dyDescent="0.2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</row>
    <row r="76" spans="2:14" ht="12.75" customHeight="1" x14ac:dyDescent="0.2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</row>
    <row r="77" spans="2:14" ht="12.75" customHeight="1" x14ac:dyDescent="0.2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 ht="12.75" customHeight="1" x14ac:dyDescent="0.2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</row>
    <row r="79" spans="2:14" ht="12.75" customHeight="1" x14ac:dyDescent="0.2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</row>
    <row r="80" spans="2:14" ht="12.75" customHeight="1" x14ac:dyDescent="0.2"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 ht="12.75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 ht="12.75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 ht="12.75" customHeight="1" x14ac:dyDescent="0.2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 ht="12.75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 ht="12.75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 ht="12.75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 ht="12.75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 ht="12.75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 ht="12.75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 ht="12.75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 ht="12.75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 ht="12.75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 ht="12.75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 ht="12.75" customHeight="1" x14ac:dyDescent="0.2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 ht="12.75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 ht="12.75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 ht="12.75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 ht="12.75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 ht="12.75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 ht="12.75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 ht="12.75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 ht="12.75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 ht="12.75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 ht="12.75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 ht="12.75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 ht="12.75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 ht="12.75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 ht="12.75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 ht="12.75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 ht="12.75" customHeight="1" x14ac:dyDescent="0.2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 ht="12.75" customHeight="1" x14ac:dyDescent="0.2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 ht="12.75" customHeight="1" x14ac:dyDescent="0.2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 ht="12.75" customHeight="1" x14ac:dyDescent="0.2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 ht="12.75" customHeight="1" x14ac:dyDescent="0.2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 ht="12.75" customHeight="1" x14ac:dyDescent="0.2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 ht="12.75" customHeight="1" x14ac:dyDescent="0.2"/>
    <row r="117" spans="2:14" ht="12.75" customHeight="1" x14ac:dyDescent="0.2"/>
    <row r="118" spans="2:14" ht="12.75" customHeight="1" x14ac:dyDescent="0.2"/>
    <row r="119" spans="2:14" ht="12.75" customHeight="1" x14ac:dyDescent="0.2"/>
    <row r="120" spans="2:14" ht="12.75" customHeight="1" x14ac:dyDescent="0.2"/>
    <row r="121" spans="2:14" ht="12.75" customHeight="1" x14ac:dyDescent="0.2"/>
    <row r="122" spans="2:14" ht="12.75" customHeight="1" x14ac:dyDescent="0.2"/>
    <row r="123" spans="2:14" ht="12.75" customHeight="1" x14ac:dyDescent="0.2"/>
    <row r="124" spans="2:14" ht="12.75" customHeight="1" x14ac:dyDescent="0.2"/>
    <row r="125" spans="2:14" ht="12.75" customHeight="1" x14ac:dyDescent="0.2"/>
    <row r="126" spans="2:14" ht="12.75" customHeight="1" x14ac:dyDescent="0.2"/>
    <row r="127" spans="2:14" ht="12.75" customHeight="1" x14ac:dyDescent="0.2"/>
    <row r="128" spans="2:14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2:9" ht="12.75" customHeight="1" x14ac:dyDescent="0.2"/>
    <row r="146" spans="2:9" ht="12.75" customHeight="1" x14ac:dyDescent="0.2"/>
    <row r="149" spans="2:9" ht="12" customHeight="1" x14ac:dyDescent="0.2">
      <c r="B149" s="39" t="s">
        <v>30</v>
      </c>
      <c r="C149" s="39" t="s">
        <v>31</v>
      </c>
      <c r="D149" s="39" t="s">
        <v>32</v>
      </c>
      <c r="E149" s="39" t="s">
        <v>33</v>
      </c>
      <c r="F149" s="39" t="s">
        <v>26</v>
      </c>
      <c r="G149" s="39" t="s">
        <v>27</v>
      </c>
      <c r="H149" s="39" t="s">
        <v>28</v>
      </c>
      <c r="I149" s="39" t="s">
        <v>29</v>
      </c>
    </row>
    <row r="225" spans="2:9" ht="12" customHeight="1" x14ac:dyDescent="0.2">
      <c r="B225" s="39" t="s">
        <v>30</v>
      </c>
      <c r="C225" s="39" t="s">
        <v>31</v>
      </c>
      <c r="D225" s="39" t="s">
        <v>32</v>
      </c>
      <c r="E225" s="39" t="s">
        <v>33</v>
      </c>
      <c r="F225" s="39" t="s">
        <v>26</v>
      </c>
      <c r="G225" s="39" t="s">
        <v>27</v>
      </c>
      <c r="H225" s="39" t="s">
        <v>28</v>
      </c>
      <c r="I225" s="39" t="s">
        <v>29</v>
      </c>
    </row>
    <row r="282" spans="2:9" ht="12" customHeight="1" x14ac:dyDescent="0.2">
      <c r="B282" s="39" t="s">
        <v>30</v>
      </c>
      <c r="C282" s="39" t="s">
        <v>31</v>
      </c>
      <c r="D282" s="39" t="s">
        <v>32</v>
      </c>
      <c r="E282" s="39" t="s">
        <v>33</v>
      </c>
      <c r="F282" s="39" t="s">
        <v>26</v>
      </c>
      <c r="G282" s="39" t="s">
        <v>27</v>
      </c>
      <c r="H282" s="39" t="s">
        <v>28</v>
      </c>
      <c r="I282" s="39" t="s">
        <v>29</v>
      </c>
    </row>
    <row r="336" spans="2:9" ht="12" customHeight="1" x14ac:dyDescent="0.2">
      <c r="B336" s="39" t="s">
        <v>30</v>
      </c>
      <c r="C336" s="39" t="s">
        <v>31</v>
      </c>
      <c r="D336" s="39" t="s">
        <v>32</v>
      </c>
      <c r="E336" s="39" t="s">
        <v>33</v>
      </c>
      <c r="F336" s="39" t="s">
        <v>26</v>
      </c>
      <c r="G336" s="39" t="s">
        <v>27</v>
      </c>
      <c r="H336" s="39" t="s">
        <v>28</v>
      </c>
      <c r="I336" s="39" t="s">
        <v>29</v>
      </c>
    </row>
    <row r="390" spans="2:9" ht="12" customHeight="1" x14ac:dyDescent="0.2">
      <c r="B390" s="39" t="s">
        <v>30</v>
      </c>
      <c r="C390" s="39" t="s">
        <v>31</v>
      </c>
      <c r="D390" s="39" t="s">
        <v>32</v>
      </c>
      <c r="E390" s="39" t="s">
        <v>33</v>
      </c>
      <c r="F390" s="39" t="s">
        <v>26</v>
      </c>
      <c r="G390" s="39" t="s">
        <v>27</v>
      </c>
      <c r="H390" s="39" t="s">
        <v>28</v>
      </c>
      <c r="I390" s="39" t="s">
        <v>29</v>
      </c>
    </row>
    <row r="443" spans="2:9" ht="12" customHeight="1" x14ac:dyDescent="0.2">
      <c r="B443" s="39" t="s">
        <v>30</v>
      </c>
      <c r="C443" s="39" t="s">
        <v>31</v>
      </c>
      <c r="D443" s="39" t="s">
        <v>32</v>
      </c>
      <c r="E443" s="39" t="s">
        <v>33</v>
      </c>
      <c r="F443" s="39" t="s">
        <v>26</v>
      </c>
      <c r="G443" s="39" t="s">
        <v>27</v>
      </c>
      <c r="H443" s="39" t="s">
        <v>28</v>
      </c>
      <c r="I443" s="39" t="s">
        <v>29</v>
      </c>
    </row>
    <row r="496" spans="2:9" ht="12" customHeight="1" x14ac:dyDescent="0.2">
      <c r="B496" s="39" t="s">
        <v>30</v>
      </c>
      <c r="C496" s="39" t="s">
        <v>31</v>
      </c>
      <c r="D496" s="39" t="s">
        <v>32</v>
      </c>
      <c r="E496" s="39" t="s">
        <v>33</v>
      </c>
      <c r="F496" s="39" t="s">
        <v>26</v>
      </c>
      <c r="G496" s="39" t="s">
        <v>27</v>
      </c>
      <c r="H496" s="39" t="s">
        <v>28</v>
      </c>
      <c r="I496" s="39" t="s">
        <v>29</v>
      </c>
    </row>
    <row r="549" spans="2:9" ht="12" customHeight="1" x14ac:dyDescent="0.2">
      <c r="B549" s="39" t="s">
        <v>30</v>
      </c>
      <c r="C549" s="39" t="s">
        <v>31</v>
      </c>
      <c r="D549" s="39" t="s">
        <v>32</v>
      </c>
      <c r="E549" s="39" t="s">
        <v>33</v>
      </c>
      <c r="F549" s="39" t="s">
        <v>26</v>
      </c>
      <c r="G549" s="39" t="s">
        <v>27</v>
      </c>
      <c r="H549" s="39" t="s">
        <v>28</v>
      </c>
      <c r="I549" s="39" t="s">
        <v>29</v>
      </c>
    </row>
    <row r="602" spans="2:9" ht="12" customHeight="1" x14ac:dyDescent="0.2">
      <c r="B602" s="39" t="s">
        <v>30</v>
      </c>
      <c r="C602" s="39" t="s">
        <v>31</v>
      </c>
      <c r="D602" s="39" t="s">
        <v>32</v>
      </c>
      <c r="E602" s="39" t="s">
        <v>33</v>
      </c>
      <c r="F602" s="39" t="s">
        <v>26</v>
      </c>
      <c r="G602" s="39" t="s">
        <v>27</v>
      </c>
      <c r="H602" s="39" t="s">
        <v>28</v>
      </c>
      <c r="I602" s="39" t="s">
        <v>29</v>
      </c>
    </row>
    <row r="654" spans="2:9" ht="12" customHeight="1" x14ac:dyDescent="0.2">
      <c r="B654" s="39" t="s">
        <v>30</v>
      </c>
      <c r="C654" s="39" t="s">
        <v>31</v>
      </c>
      <c r="D654" s="39" t="s">
        <v>32</v>
      </c>
      <c r="E654" s="39" t="s">
        <v>33</v>
      </c>
      <c r="F654" s="39" t="s">
        <v>26</v>
      </c>
      <c r="G654" s="39" t="s">
        <v>27</v>
      </c>
      <c r="H654" s="39" t="s">
        <v>28</v>
      </c>
      <c r="I654" s="39" t="s">
        <v>29</v>
      </c>
    </row>
    <row r="708" spans="2:9" ht="12" customHeight="1" x14ac:dyDescent="0.2">
      <c r="B708" s="39" t="s">
        <v>30</v>
      </c>
      <c r="C708" s="39" t="s">
        <v>31</v>
      </c>
      <c r="D708" s="39" t="s">
        <v>32</v>
      </c>
      <c r="E708" s="39" t="s">
        <v>33</v>
      </c>
      <c r="F708" s="39" t="s">
        <v>26</v>
      </c>
      <c r="G708" s="39" t="s">
        <v>27</v>
      </c>
      <c r="H708" s="39" t="s">
        <v>28</v>
      </c>
      <c r="I708" s="39" t="s">
        <v>29</v>
      </c>
    </row>
    <row r="764" spans="2:9" ht="12" customHeight="1" x14ac:dyDescent="0.2">
      <c r="B764" s="39" t="s">
        <v>30</v>
      </c>
      <c r="C764" s="39" t="s">
        <v>31</v>
      </c>
      <c r="D764" s="39" t="s">
        <v>32</v>
      </c>
      <c r="E764" s="39" t="s">
        <v>33</v>
      </c>
      <c r="F764" s="39" t="s">
        <v>26</v>
      </c>
      <c r="G764" s="39" t="s">
        <v>27</v>
      </c>
      <c r="H764" s="39" t="s">
        <v>28</v>
      </c>
      <c r="I764" s="39" t="s">
        <v>29</v>
      </c>
    </row>
    <row r="817" spans="2:9" ht="12" customHeight="1" x14ac:dyDescent="0.2">
      <c r="B817" s="39" t="s">
        <v>30</v>
      </c>
      <c r="C817" s="39" t="s">
        <v>31</v>
      </c>
      <c r="D817" s="39" t="s">
        <v>32</v>
      </c>
      <c r="E817" s="39" t="s">
        <v>33</v>
      </c>
      <c r="F817" s="39" t="s">
        <v>26</v>
      </c>
      <c r="G817" s="39" t="s">
        <v>27</v>
      </c>
      <c r="H817" s="39" t="s">
        <v>28</v>
      </c>
      <c r="I817" s="39" t="s">
        <v>29</v>
      </c>
    </row>
    <row r="870" spans="2:9" ht="12" customHeight="1" x14ac:dyDescent="0.2">
      <c r="B870" s="39" t="s">
        <v>30</v>
      </c>
      <c r="C870" s="39" t="s">
        <v>31</v>
      </c>
      <c r="D870" s="39" t="s">
        <v>32</v>
      </c>
      <c r="E870" s="39" t="s">
        <v>33</v>
      </c>
      <c r="F870" s="39" t="s">
        <v>26</v>
      </c>
      <c r="G870" s="39" t="s">
        <v>27</v>
      </c>
      <c r="H870" s="39" t="s">
        <v>28</v>
      </c>
      <c r="I870" s="39" t="s">
        <v>29</v>
      </c>
    </row>
    <row r="930" spans="2:9" ht="12" customHeight="1" x14ac:dyDescent="0.2">
      <c r="B930" s="39" t="s">
        <v>30</v>
      </c>
      <c r="C930" s="39" t="s">
        <v>31</v>
      </c>
      <c r="D930" s="39" t="s">
        <v>32</v>
      </c>
      <c r="E930" s="39" t="s">
        <v>33</v>
      </c>
      <c r="F930" s="39" t="s">
        <v>26</v>
      </c>
      <c r="G930" s="39" t="s">
        <v>27</v>
      </c>
      <c r="H930" s="39" t="s">
        <v>28</v>
      </c>
      <c r="I930" s="39" t="s">
        <v>29</v>
      </c>
    </row>
    <row r="1008" spans="2:9" ht="12" customHeight="1" x14ac:dyDescent="0.2">
      <c r="B1008" s="39" t="s">
        <v>30</v>
      </c>
      <c r="C1008" s="39" t="s">
        <v>31</v>
      </c>
      <c r="D1008" s="39" t="s">
        <v>32</v>
      </c>
      <c r="E1008" s="39" t="s">
        <v>33</v>
      </c>
      <c r="F1008" s="39" t="s">
        <v>26</v>
      </c>
      <c r="G1008" s="39" t="s">
        <v>27</v>
      </c>
      <c r="H1008" s="39" t="s">
        <v>28</v>
      </c>
      <c r="I1008" s="39" t="s">
        <v>29</v>
      </c>
    </row>
    <row r="1046" spans="2:9" ht="12" customHeight="1" x14ac:dyDescent="0.2">
      <c r="B1046" s="39" t="s">
        <v>30</v>
      </c>
      <c r="C1046" s="39" t="s">
        <v>31</v>
      </c>
      <c r="D1046" s="39" t="s">
        <v>32</v>
      </c>
      <c r="E1046" s="39" t="s">
        <v>33</v>
      </c>
      <c r="F1046" s="39" t="s">
        <v>26</v>
      </c>
      <c r="G1046" s="39" t="s">
        <v>27</v>
      </c>
      <c r="H1046" s="39" t="s">
        <v>28</v>
      </c>
      <c r="I1046" s="39" t="s">
        <v>29</v>
      </c>
    </row>
    <row r="1084" spans="2:9" ht="12" customHeight="1" x14ac:dyDescent="0.2">
      <c r="B1084" s="39" t="s">
        <v>30</v>
      </c>
      <c r="C1084" s="39" t="s">
        <v>31</v>
      </c>
      <c r="D1084" s="39" t="s">
        <v>32</v>
      </c>
      <c r="E1084" s="39" t="s">
        <v>33</v>
      </c>
      <c r="F1084" s="39" t="s">
        <v>26</v>
      </c>
      <c r="G1084" s="39" t="s">
        <v>27</v>
      </c>
      <c r="H1084" s="39" t="s">
        <v>28</v>
      </c>
      <c r="I1084" s="39" t="s">
        <v>29</v>
      </c>
    </row>
    <row r="1123" spans="2:9" ht="12" customHeight="1" x14ac:dyDescent="0.2">
      <c r="B1123" s="39" t="s">
        <v>30</v>
      </c>
      <c r="C1123" s="39" t="s">
        <v>31</v>
      </c>
      <c r="D1123" s="39" t="s">
        <v>32</v>
      </c>
      <c r="E1123" s="39" t="s">
        <v>33</v>
      </c>
      <c r="F1123" s="39" t="s">
        <v>26</v>
      </c>
      <c r="G1123" s="39" t="s">
        <v>27</v>
      </c>
      <c r="H1123" s="39" t="s">
        <v>28</v>
      </c>
      <c r="I1123" s="39" t="s">
        <v>29</v>
      </c>
    </row>
    <row r="1162" spans="2:9" ht="12" customHeight="1" x14ac:dyDescent="0.2">
      <c r="B1162" s="39" t="s">
        <v>30</v>
      </c>
      <c r="C1162" s="39" t="s">
        <v>31</v>
      </c>
      <c r="D1162" s="39" t="s">
        <v>32</v>
      </c>
      <c r="E1162" s="39" t="s">
        <v>33</v>
      </c>
      <c r="F1162" s="39" t="s">
        <v>26</v>
      </c>
      <c r="G1162" s="39" t="s">
        <v>27</v>
      </c>
      <c r="H1162" s="39" t="s">
        <v>28</v>
      </c>
      <c r="I1162" s="39" t="s">
        <v>29</v>
      </c>
    </row>
    <row r="1212" spans="2:9" ht="12" customHeight="1" x14ac:dyDescent="0.2">
      <c r="B1212" s="39" t="s">
        <v>30</v>
      </c>
      <c r="C1212" s="39" t="s">
        <v>31</v>
      </c>
      <c r="D1212" s="39" t="s">
        <v>32</v>
      </c>
      <c r="E1212" s="39" t="s">
        <v>33</v>
      </c>
      <c r="F1212" s="39" t="s">
        <v>26</v>
      </c>
      <c r="G1212" s="39" t="s">
        <v>27</v>
      </c>
      <c r="H1212" s="39" t="s">
        <v>28</v>
      </c>
      <c r="I1212" s="39" t="s">
        <v>29</v>
      </c>
    </row>
    <row r="1273" spans="2:9" ht="12" customHeight="1" x14ac:dyDescent="0.2">
      <c r="B1273" s="39" t="s">
        <v>30</v>
      </c>
      <c r="C1273" s="39" t="s">
        <v>31</v>
      </c>
      <c r="D1273" s="39" t="s">
        <v>32</v>
      </c>
      <c r="E1273" s="39" t="s">
        <v>33</v>
      </c>
      <c r="F1273" s="39" t="s">
        <v>26</v>
      </c>
      <c r="G1273" s="39" t="s">
        <v>27</v>
      </c>
      <c r="H1273" s="39" t="s">
        <v>28</v>
      </c>
      <c r="I1273" s="39" t="s">
        <v>29</v>
      </c>
    </row>
    <row r="1337" spans="2:9" ht="12" customHeight="1" x14ac:dyDescent="0.2">
      <c r="B1337" s="39" t="s">
        <v>30</v>
      </c>
      <c r="C1337" s="39" t="s">
        <v>31</v>
      </c>
      <c r="D1337" s="39" t="s">
        <v>32</v>
      </c>
      <c r="E1337" s="39" t="s">
        <v>33</v>
      </c>
      <c r="F1337" s="39" t="s">
        <v>26</v>
      </c>
      <c r="G1337" s="39" t="s">
        <v>27</v>
      </c>
      <c r="H1337" s="39" t="s">
        <v>28</v>
      </c>
      <c r="I1337" s="39" t="s">
        <v>29</v>
      </c>
    </row>
    <row r="1418" spans="2:9" ht="12" customHeight="1" x14ac:dyDescent="0.2">
      <c r="B1418" s="39" t="s">
        <v>30</v>
      </c>
      <c r="C1418" s="39" t="s">
        <v>31</v>
      </c>
      <c r="D1418" s="39" t="s">
        <v>32</v>
      </c>
      <c r="E1418" s="39" t="s">
        <v>33</v>
      </c>
      <c r="F1418" s="39" t="s">
        <v>26</v>
      </c>
      <c r="G1418" s="39" t="s">
        <v>27</v>
      </c>
      <c r="H1418" s="39" t="s">
        <v>28</v>
      </c>
      <c r="I1418" s="39" t="s">
        <v>29</v>
      </c>
    </row>
    <row r="1492" spans="2:9" ht="12" customHeight="1" x14ac:dyDescent="0.2">
      <c r="B1492" s="39" t="s">
        <v>30</v>
      </c>
      <c r="C1492" s="39" t="s">
        <v>31</v>
      </c>
      <c r="D1492" s="39" t="s">
        <v>32</v>
      </c>
      <c r="E1492" s="39" t="s">
        <v>33</v>
      </c>
      <c r="F1492" s="39" t="s">
        <v>26</v>
      </c>
      <c r="G1492" s="39" t="s">
        <v>27</v>
      </c>
      <c r="H1492" s="39" t="s">
        <v>28</v>
      </c>
      <c r="I1492" s="39" t="s">
        <v>29</v>
      </c>
    </row>
    <row r="1564" spans="2:9" ht="12" customHeight="1" x14ac:dyDescent="0.2">
      <c r="B1564" s="39" t="s">
        <v>30</v>
      </c>
      <c r="C1564" s="39" t="s">
        <v>31</v>
      </c>
      <c r="D1564" s="39" t="s">
        <v>32</v>
      </c>
      <c r="E1564" s="39" t="s">
        <v>33</v>
      </c>
      <c r="F1564" s="39" t="s">
        <v>26</v>
      </c>
      <c r="G1564" s="39" t="s">
        <v>27</v>
      </c>
      <c r="H1564" s="39" t="s">
        <v>28</v>
      </c>
      <c r="I1564" s="39" t="s">
        <v>29</v>
      </c>
    </row>
    <row r="1612" spans="2:9" ht="12" customHeight="1" x14ac:dyDescent="0.2">
      <c r="B1612" s="39" t="s">
        <v>30</v>
      </c>
      <c r="C1612" s="39" t="s">
        <v>31</v>
      </c>
      <c r="D1612" s="39" t="s">
        <v>32</v>
      </c>
      <c r="E1612" s="39" t="s">
        <v>33</v>
      </c>
      <c r="F1612" s="39" t="s">
        <v>26</v>
      </c>
      <c r="G1612" s="39" t="s">
        <v>27</v>
      </c>
      <c r="H1612" s="39" t="s">
        <v>28</v>
      </c>
      <c r="I1612" s="39" t="s">
        <v>29</v>
      </c>
    </row>
    <row r="1693" spans="2:9" ht="12" customHeight="1" x14ac:dyDescent="0.2">
      <c r="B1693" s="39" t="s">
        <v>30</v>
      </c>
      <c r="C1693" s="39" t="s">
        <v>31</v>
      </c>
      <c r="D1693" s="39" t="s">
        <v>32</v>
      </c>
      <c r="E1693" s="39" t="s">
        <v>33</v>
      </c>
      <c r="F1693" s="39" t="s">
        <v>26</v>
      </c>
      <c r="G1693" s="39" t="s">
        <v>27</v>
      </c>
      <c r="H1693" s="39" t="s">
        <v>28</v>
      </c>
      <c r="I1693" s="39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694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2.85546875" style="31" customWidth="1"/>
    <col min="2" max="3" width="5.140625" style="7" customWidth="1"/>
    <col min="4" max="4" width="6.140625" style="7" bestFit="1" customWidth="1"/>
    <col min="5" max="5" width="5.140625" style="2" customWidth="1"/>
    <col min="6" max="9" width="5.140625" style="7" customWidth="1"/>
    <col min="10" max="10" width="7.140625" style="7" bestFit="1" customWidth="1"/>
    <col min="11" max="16" width="5.14062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2"/>
      <c r="Q1" s="6"/>
      <c r="R1" s="6"/>
      <c r="S1" s="6"/>
    </row>
    <row r="2" spans="1:19" s="45" customFormat="1" ht="13.5" customHeight="1" x14ac:dyDescent="0.2">
      <c r="A2" s="3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265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s="6" customFormat="1" ht="12.75" customHeight="1" x14ac:dyDescent="0.2"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9" s="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s="1" customFormat="1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9" s="1" customFormat="1" ht="24" customHeight="1" x14ac:dyDescent="0.2">
      <c r="A8" s="180" t="s">
        <v>154</v>
      </c>
      <c r="B8" s="177">
        <f>data!E257</f>
        <v>0.86681866666666696</v>
      </c>
      <c r="C8" s="177">
        <f>data!F257</f>
        <v>0.79587399999999997</v>
      </c>
      <c r="D8" s="177">
        <f>data!G257</f>
        <v>0.76807566666666705</v>
      </c>
      <c r="E8" s="177">
        <f>data!H257</f>
        <v>0.81114796295942604</v>
      </c>
      <c r="F8" s="177">
        <f>data!I257</f>
        <v>0.81123001418261398</v>
      </c>
      <c r="G8" s="177">
        <f>data!J257</f>
        <v>0.80970517921187402</v>
      </c>
      <c r="H8" s="177">
        <f>data!K257</f>
        <v>0.80624823669455903</v>
      </c>
      <c r="I8" s="177">
        <f>data!L257</f>
        <v>0.808758047746718</v>
      </c>
      <c r="J8" s="177">
        <f>data!O257</f>
        <v>0.82997725</v>
      </c>
      <c r="K8" s="177">
        <f>data!P257</f>
        <v>0.81047907407318998</v>
      </c>
      <c r="L8" s="177">
        <f>data!Q257</f>
        <v>0.80898536945894128</v>
      </c>
      <c r="M8" s="177">
        <f>data!R257</f>
        <v>0.79812414451717484</v>
      </c>
      <c r="N8" s="177">
        <f>data!S257</f>
        <v>0.78713076936742221</v>
      </c>
      <c r="O8" s="177">
        <f>data!T257</f>
        <v>0.77855148556788678</v>
      </c>
      <c r="P8" s="177">
        <f>data!U257</f>
        <v>0.77372482644059848</v>
      </c>
    </row>
    <row r="9" spans="1:19" s="1" customFormat="1" ht="12.75" customHeight="1" x14ac:dyDescent="0.2">
      <c r="A9" s="20" t="s">
        <v>1899</v>
      </c>
      <c r="B9" s="172">
        <f>data!E258</f>
        <v>7.2457653039555074</v>
      </c>
      <c r="C9" s="172">
        <f>data!F258</f>
        <v>-28.93361109826586</v>
      </c>
      <c r="D9" s="172">
        <f>data!G258</f>
        <v>-13.256137334068205</v>
      </c>
      <c r="E9" s="172">
        <f>data!H258</f>
        <v>24.38966596120434</v>
      </c>
      <c r="F9" s="172">
        <f>data!I258</f>
        <v>4.0467918330081475E-2</v>
      </c>
      <c r="G9" s="172">
        <f>data!J258</f>
        <v>-0.74974597917080033</v>
      </c>
      <c r="H9" s="172">
        <f>data!K258</f>
        <v>-1.6968481992657891</v>
      </c>
      <c r="I9" s="172">
        <f>data!L258</f>
        <v>1.2510066527130004</v>
      </c>
      <c r="J9" s="172">
        <f>data!O258</f>
        <v>-10.840650687727472</v>
      </c>
      <c r="K9" s="172">
        <f>data!P258</f>
        <v>-2.3492422143872038</v>
      </c>
      <c r="L9" s="172">
        <f>data!Q258</f>
        <v>-0.18429897353695601</v>
      </c>
      <c r="M9" s="172">
        <f>data!R258</f>
        <v>-1.3425737166335328</v>
      </c>
      <c r="N9" s="172">
        <f>data!S258</f>
        <v>-1.3774016517697385</v>
      </c>
      <c r="O9" s="172">
        <f>data!T258</f>
        <v>-1.0899438992113319</v>
      </c>
      <c r="P9" s="172">
        <f>data!U258</f>
        <v>-0.61995374959277205</v>
      </c>
    </row>
    <row r="10" spans="1:19" s="1" customFormat="1" ht="6" customHeight="1" x14ac:dyDescent="0.2">
      <c r="A10" s="7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9" s="8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1:19" s="1" customFormat="1" ht="12.75" customHeight="1" x14ac:dyDescent="0.2">
      <c r="A12" s="23" t="s">
        <v>80</v>
      </c>
      <c r="B12" s="22">
        <f>data!E261</f>
        <v>145.39841429051501</v>
      </c>
      <c r="C12" s="22">
        <f>data!F261</f>
        <v>147.29884006057301</v>
      </c>
      <c r="D12" s="22">
        <f>data!G261</f>
        <v>150.17749358840999</v>
      </c>
      <c r="E12" s="22">
        <f>data!H261</f>
        <v>160</v>
      </c>
      <c r="F12" s="22">
        <f>data!I261</f>
        <v>160</v>
      </c>
      <c r="G12" s="22">
        <f>data!J261</f>
        <v>162</v>
      </c>
      <c r="H12" s="22">
        <f>data!K261</f>
        <v>164</v>
      </c>
      <c r="I12" s="22">
        <f>data!L261</f>
        <v>164</v>
      </c>
      <c r="J12" s="22">
        <f>data!O261</f>
        <v>145.91078066845725</v>
      </c>
      <c r="K12" s="22">
        <f>data!P261</f>
        <v>150.71868698487449</v>
      </c>
      <c r="L12" s="22">
        <f>data!Q261</f>
        <v>162.5</v>
      </c>
      <c r="M12" s="22">
        <f>data!R261</f>
        <v>162.636652</v>
      </c>
      <c r="N12" s="22">
        <f>data!S261</f>
        <v>160.16795992672425</v>
      </c>
      <c r="O12" s="22">
        <f>data!T261</f>
        <v>158.65080458762549</v>
      </c>
      <c r="P12" s="22">
        <f>data!U261</f>
        <v>157.38540069594728</v>
      </c>
    </row>
    <row r="13" spans="1:19" s="1" customFormat="1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9" s="1" customFormat="1" ht="12.75" customHeight="1" x14ac:dyDescent="0.2">
      <c r="A14" s="23" t="s">
        <v>83</v>
      </c>
      <c r="B14" s="22">
        <f>data!E263</f>
        <v>923.24235507345747</v>
      </c>
      <c r="C14" s="22">
        <f>data!F263</f>
        <v>960.87492454720223</v>
      </c>
      <c r="D14" s="22">
        <f>data!G263</f>
        <v>997.91403860477442</v>
      </c>
      <c r="E14" s="22">
        <f>data!H263</f>
        <v>1036.0962047854011</v>
      </c>
      <c r="F14" s="22">
        <f>data!I263</f>
        <v>1062.9506404433341</v>
      </c>
      <c r="G14" s="22">
        <f>data!J263</f>
        <v>1061.8485582973451</v>
      </c>
      <c r="H14" s="22">
        <f>data!K263</f>
        <v>1050.1873768178448</v>
      </c>
      <c r="I14" s="22">
        <f>data!L263</f>
        <v>1040.2128494578362</v>
      </c>
      <c r="J14" s="22">
        <f>data!O263</f>
        <v>969.71588970363143</v>
      </c>
      <c r="K14" s="22">
        <f>data!P263</f>
        <v>979.53188075270873</v>
      </c>
      <c r="L14" s="22">
        <f>data!Q263</f>
        <v>1053.7998562540902</v>
      </c>
      <c r="M14" s="22">
        <f>data!R263</f>
        <v>990.61200304653266</v>
      </c>
      <c r="N14" s="22">
        <f>data!S263</f>
        <v>948.52381864590609</v>
      </c>
      <c r="O14" s="22">
        <f>data!T263</f>
        <v>960.86712312406053</v>
      </c>
      <c r="P14" s="22">
        <f>data!U263</f>
        <v>972.07048623426772</v>
      </c>
    </row>
    <row r="15" spans="1:19" s="1" customFormat="1" ht="6" customHeight="1" x14ac:dyDescent="0.2">
      <c r="A15" s="23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</row>
    <row r="16" spans="1:19" s="8" customFormat="1" ht="12.75" customHeight="1" x14ac:dyDescent="0.2">
      <c r="A16" s="121" t="s">
        <v>61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</row>
    <row r="17" spans="1:19" s="1" customFormat="1" ht="12.75" customHeight="1" x14ac:dyDescent="0.2">
      <c r="A17" s="23" t="s">
        <v>257</v>
      </c>
      <c r="B17" s="22">
        <f>data!E266</f>
        <v>131.07484978094001</v>
      </c>
      <c r="C17" s="22">
        <f>data!F266</f>
        <v>122.306776694552</v>
      </c>
      <c r="D17" s="22">
        <f>data!G266</f>
        <v>116.75915914876001</v>
      </c>
      <c r="E17" s="22">
        <f>data!H266</f>
        <v>127.783674073508</v>
      </c>
      <c r="F17" s="22">
        <f>data!I266</f>
        <v>129.79680226921801</v>
      </c>
      <c r="G17" s="22">
        <f>data!J266</f>
        <v>131.172239032324</v>
      </c>
      <c r="H17" s="22">
        <f>data!K266</f>
        <v>132.224710817908</v>
      </c>
      <c r="I17" s="22">
        <f>data!L266</f>
        <v>132.63631983046201</v>
      </c>
      <c r="J17" s="22">
        <f>data!O266</f>
        <v>470.82397442040195</v>
      </c>
      <c r="K17" s="22">
        <f>data!P266</f>
        <v>497.92445969775997</v>
      </c>
      <c r="L17" s="22">
        <f>data!Q266</f>
        <v>525.83007194991205</v>
      </c>
      <c r="M17" s="22">
        <f>data!R266</f>
        <v>519.22457038006291</v>
      </c>
      <c r="N17" s="22">
        <f>data!S266</f>
        <v>504.30388994740497</v>
      </c>
      <c r="O17" s="22">
        <f>data!T266</f>
        <v>494.06768558818902</v>
      </c>
      <c r="P17" s="22">
        <f>data!U266</f>
        <v>487.09933861019101</v>
      </c>
    </row>
    <row r="18" spans="1:19" s="1" customFormat="1" ht="12.75" customHeight="1" x14ac:dyDescent="0.2">
      <c r="A18" s="20" t="s">
        <v>1899</v>
      </c>
      <c r="B18" s="172">
        <f>data!E267</f>
        <v>31.113693103207961</v>
      </c>
      <c r="C18" s="172">
        <f>data!F267</f>
        <v>-24.190329573912635</v>
      </c>
      <c r="D18" s="172">
        <f>data!G267</f>
        <v>-16.945770877523149</v>
      </c>
      <c r="E18" s="172">
        <f>data!H267</f>
        <v>43.462253646404342</v>
      </c>
      <c r="F18" s="172">
        <f>data!I267</f>
        <v>6.4521626255777704</v>
      </c>
      <c r="G18" s="172">
        <f>data!J267</f>
        <v>4.3065916507286683</v>
      </c>
      <c r="H18" s="172">
        <f>data!K267</f>
        <v>3.2482683308096783</v>
      </c>
      <c r="I18" s="172">
        <f>data!L267</f>
        <v>1.2510066527128212</v>
      </c>
      <c r="J18" s="172">
        <f>data!O267</f>
        <v>-13.574759218018141</v>
      </c>
      <c r="K18" s="172">
        <f>data!P267</f>
        <v>5.7559696934973426</v>
      </c>
      <c r="L18" s="172">
        <f>data!Q267</f>
        <v>5.6043867114081491</v>
      </c>
      <c r="M18" s="172">
        <f>data!R267</f>
        <v>-1.2562046033910312</v>
      </c>
      <c r="N18" s="172">
        <f>data!S267</f>
        <v>-2.8736468348823041</v>
      </c>
      <c r="O18" s="172">
        <f>data!T267</f>
        <v>-2.0297690664816237</v>
      </c>
      <c r="P18" s="172">
        <f>data!U267</f>
        <v>-1.4104033073327082</v>
      </c>
    </row>
    <row r="19" spans="1:19" s="1" customFormat="1" ht="6" customHeight="1" x14ac:dyDescent="0.2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9" s="1" customFormat="1" ht="12.75" customHeight="1" x14ac:dyDescent="0.2">
      <c r="A20" s="23" t="s">
        <v>63</v>
      </c>
      <c r="B20" s="22">
        <f>data!E269</f>
        <v>20.313575731685599</v>
      </c>
      <c r="C20" s="22">
        <f>data!F269</f>
        <v>19.2131337671557</v>
      </c>
      <c r="D20" s="22">
        <f>data!G269</f>
        <v>15.369540883494601</v>
      </c>
      <c r="E20" s="22">
        <f>data!H269</f>
        <v>20.317604177687802</v>
      </c>
      <c r="F20" s="22">
        <f>data!I269</f>
        <v>20.637691560805699</v>
      </c>
      <c r="G20" s="22">
        <f>data!J269</f>
        <v>20.987558245171801</v>
      </c>
      <c r="H20" s="22">
        <f>data!K269</f>
        <v>21.1559537308652</v>
      </c>
      <c r="I20" s="22">
        <f>data!L269</f>
        <v>21.221811172873899</v>
      </c>
      <c r="J20" s="22">
        <f>data!O269</f>
        <v>73.405147784094808</v>
      </c>
      <c r="K20" s="22">
        <f>data!P269</f>
        <v>75.213854560023705</v>
      </c>
      <c r="L20" s="22">
        <f>data!Q269</f>
        <v>84.003014709716609</v>
      </c>
      <c r="M20" s="22">
        <f>data!R269</f>
        <v>83.723924341737103</v>
      </c>
      <c r="N20" s="22">
        <f>data!S269</f>
        <v>82.074035691753295</v>
      </c>
      <c r="O20" s="22">
        <f>data!T269</f>
        <v>81.274438724682199</v>
      </c>
      <c r="P20" s="22">
        <f>data!U269</f>
        <v>80.612980534924205</v>
      </c>
    </row>
    <row r="21" spans="1:19" s="1" customFormat="1" ht="12.75" customHeight="1" x14ac:dyDescent="0.2">
      <c r="A21" s="20" t="s">
        <v>1899</v>
      </c>
      <c r="B21" s="170">
        <f>data!E270</f>
        <v>27.253078035663314</v>
      </c>
      <c r="C21" s="170">
        <f>data!F270</f>
        <v>-19.971013760205267</v>
      </c>
      <c r="D21" s="170">
        <f>data!G270</f>
        <v>-59.050297373603065</v>
      </c>
      <c r="E21" s="170">
        <f>data!H270</f>
        <v>205.38408695440782</v>
      </c>
      <c r="F21" s="170">
        <f>data!I270</f>
        <v>6.4521626255779561</v>
      </c>
      <c r="G21" s="170">
        <f>data!J270</f>
        <v>6.955516140694157</v>
      </c>
      <c r="H21" s="170">
        <f>data!K270</f>
        <v>3.2482683308088593</v>
      </c>
      <c r="I21" s="170">
        <f>data!L270</f>
        <v>1.251006652713897</v>
      </c>
      <c r="J21" s="170">
        <f>data!O270</f>
        <v>-2.6378574993463078</v>
      </c>
      <c r="K21" s="170">
        <f>data!P270</f>
        <v>2.4640053600175404</v>
      </c>
      <c r="L21" s="170">
        <f>data!Q270</f>
        <v>11.685560062180823</v>
      </c>
      <c r="M21" s="170">
        <f>data!R270</f>
        <v>-0.33223851422944373</v>
      </c>
      <c r="N21" s="170">
        <f>data!S270</f>
        <v>-1.9706298563471947</v>
      </c>
      <c r="O21" s="170">
        <f>data!T270</f>
        <v>-0.97423863750791817</v>
      </c>
      <c r="P21" s="170">
        <f>data!U270</f>
        <v>-0.81385759180532258</v>
      </c>
    </row>
    <row r="22" spans="1:19" s="1" customFormat="1" ht="6" customHeight="1" x14ac:dyDescent="0.2">
      <c r="A22" s="178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9" s="1" customFormat="1" ht="12.75" customHeight="1" x14ac:dyDescent="0.2">
      <c r="A23" s="23" t="s">
        <v>62</v>
      </c>
      <c r="B23" s="22">
        <f>data!E272</f>
        <v>18.715719598468102</v>
      </c>
      <c r="C23" s="22">
        <f>data!F272</f>
        <v>18.8637415258458</v>
      </c>
      <c r="D23" s="22">
        <f>data!G272</f>
        <v>17.117394897299899</v>
      </c>
      <c r="E23" s="22">
        <f>data!H272</f>
        <v>18.3690188142652</v>
      </c>
      <c r="F23" s="22">
        <f>data!I272</f>
        <v>18.398814210087298</v>
      </c>
      <c r="G23" s="22">
        <f>data!J272</f>
        <v>18.612377399880501</v>
      </c>
      <c r="H23" s="22">
        <f>data!K272</f>
        <v>18.7804771324003</v>
      </c>
      <c r="I23" s="22">
        <f>data!L272</f>
        <v>18.8577787725857</v>
      </c>
      <c r="J23" s="22">
        <f>data!O272</f>
        <v>75.083030158148404</v>
      </c>
      <c r="K23" s="22">
        <f>data!P272</f>
        <v>73.065874835879001</v>
      </c>
      <c r="L23" s="22">
        <f>data!Q272</f>
        <v>74.649447514953792</v>
      </c>
      <c r="M23" s="22">
        <f>data!R272</f>
        <v>74.005670959706492</v>
      </c>
      <c r="N23" s="22">
        <f>data!S272</f>
        <v>72.166785290826795</v>
      </c>
      <c r="O23" s="22">
        <f>data!T272</f>
        <v>70.986064370951794</v>
      </c>
      <c r="P23" s="22">
        <f>data!U272</f>
        <v>70.264448275271107</v>
      </c>
    </row>
    <row r="24" spans="1:19" s="1" customFormat="1" ht="12.75" customHeight="1" x14ac:dyDescent="0.2">
      <c r="A24" s="20" t="s">
        <v>1899</v>
      </c>
      <c r="B24" s="170">
        <f>data!E273</f>
        <v>-19.118846918559555</v>
      </c>
      <c r="C24" s="170">
        <f>data!F273</f>
        <v>3.2013143552930798</v>
      </c>
      <c r="D24" s="170">
        <f>data!G273</f>
        <v>-32.198495376369053</v>
      </c>
      <c r="E24" s="170">
        <f>data!H273</f>
        <v>32.615154681054328</v>
      </c>
      <c r="F24" s="170">
        <f>data!I273</f>
        <v>0.6503987786864216</v>
      </c>
      <c r="G24" s="170">
        <f>data!J273</f>
        <v>4.7244442742093407</v>
      </c>
      <c r="H24" s="170">
        <f>data!K273</f>
        <v>3.6618813068406206</v>
      </c>
      <c r="I24" s="170">
        <f>data!L273</f>
        <v>1.6566185904692321</v>
      </c>
      <c r="J24" s="170">
        <f>data!O273</f>
        <v>-14.992230478651159</v>
      </c>
      <c r="K24" s="170">
        <f>data!P273</f>
        <v>-2.6865662161218551</v>
      </c>
      <c r="L24" s="170">
        <f>data!Q273</f>
        <v>2.1673218621303336</v>
      </c>
      <c r="M24" s="170">
        <f>data!R273</f>
        <v>-0.86239962475052057</v>
      </c>
      <c r="N24" s="170">
        <f>data!S273</f>
        <v>-2.484790212740462</v>
      </c>
      <c r="O24" s="170">
        <f>data!T273</f>
        <v>-1.6361002019374737</v>
      </c>
      <c r="P24" s="170">
        <f>data!U273</f>
        <v>-1.0165602249897043</v>
      </c>
    </row>
    <row r="25" spans="1:19" s="1" customFormat="1" ht="6" customHeight="1" x14ac:dyDescent="0.2">
      <c r="A25" s="178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9" s="1" customFormat="1" ht="12.75" customHeight="1" x14ac:dyDescent="0.2">
      <c r="A26" s="23" t="s">
        <v>64</v>
      </c>
      <c r="B26" s="22">
        <f>data!E275</f>
        <v>46.409213637209497</v>
      </c>
      <c r="C26" s="22">
        <f>data!F275</f>
        <v>43.765752459910502</v>
      </c>
      <c r="D26" s="22">
        <f>data!G275</f>
        <v>42.154483407604801</v>
      </c>
      <c r="E26" s="22">
        <f>data!H275</f>
        <v>47.081779046185702</v>
      </c>
      <c r="F26" s="22">
        <f>data!I275</f>
        <v>48.212904714475499</v>
      </c>
      <c r="G26" s="22">
        <f>data!J275</f>
        <v>48.574043432475598</v>
      </c>
      <c r="H26" s="22">
        <f>data!K275</f>
        <v>49.077244459349899</v>
      </c>
      <c r="I26" s="22">
        <f>data!L275</f>
        <v>49.343816884237803</v>
      </c>
      <c r="J26" s="22">
        <f>data!O275</f>
        <v>169.24575138770018</v>
      </c>
      <c r="K26" s="22">
        <f>data!P275</f>
        <v>179.41122855091049</v>
      </c>
      <c r="L26" s="22">
        <f>data!Q275</f>
        <v>195.20800949053881</v>
      </c>
      <c r="M26" s="22">
        <f>data!R275</f>
        <v>192.84827851352051</v>
      </c>
      <c r="N26" s="22">
        <f>data!S275</f>
        <v>187.5235279628825</v>
      </c>
      <c r="O26" s="22">
        <f>data!T275</f>
        <v>183.80459113037261</v>
      </c>
      <c r="P26" s="22">
        <f>data!U275</f>
        <v>186.41116731277771</v>
      </c>
    </row>
    <row r="27" spans="1:19" s="1" customFormat="1" ht="12.75" customHeight="1" x14ac:dyDescent="0.2">
      <c r="A27" s="20" t="s">
        <v>1899</v>
      </c>
      <c r="B27" s="170">
        <f>data!E276</f>
        <v>15.27880502224613</v>
      </c>
      <c r="C27" s="170">
        <f>data!F276</f>
        <v>-20.910148593404649</v>
      </c>
      <c r="D27" s="170">
        <f>data!G276</f>
        <v>-13.932837057264635</v>
      </c>
      <c r="E27" s="170">
        <f>data!H276</f>
        <v>55.609595376166041</v>
      </c>
      <c r="F27" s="170">
        <f>data!I276</f>
        <v>9.9617721981159946</v>
      </c>
      <c r="G27" s="170">
        <f>data!J276</f>
        <v>3.030032598726434</v>
      </c>
      <c r="H27" s="170">
        <f>data!K276</f>
        <v>4.2086223204673336</v>
      </c>
      <c r="I27" s="170">
        <f>data!L276</f>
        <v>2.1904425305845856</v>
      </c>
      <c r="J27" s="170">
        <f>data!O276</f>
        <v>-9.7505795986985273</v>
      </c>
      <c r="K27" s="170">
        <f>data!P276</f>
        <v>6.0063411222203822</v>
      </c>
      <c r="L27" s="170">
        <f>data!Q276</f>
        <v>8.8047894589528219</v>
      </c>
      <c r="M27" s="170">
        <f>data!R276</f>
        <v>-1.2088289733483859</v>
      </c>
      <c r="N27" s="170">
        <f>data!S276</f>
        <v>-2.7611086765623849</v>
      </c>
      <c r="O27" s="170">
        <f>data!T276</f>
        <v>-1.9831841224990154</v>
      </c>
      <c r="P27" s="170">
        <f>data!U276</f>
        <v>1.4181235443440299</v>
      </c>
    </row>
    <row r="28" spans="1:19" s="1" customFormat="1" ht="6" customHeight="1" x14ac:dyDescent="0.2">
      <c r="A28" s="23"/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</row>
    <row r="29" spans="1:19" s="1" customFormat="1" ht="12.75" customHeight="1" x14ac:dyDescent="0.2">
      <c r="A29" s="23" t="s">
        <v>65</v>
      </c>
      <c r="B29" s="22">
        <f>data!E278</f>
        <v>45.636340813576297</v>
      </c>
      <c r="C29" s="22">
        <f>data!F278</f>
        <v>40.464148941639898</v>
      </c>
      <c r="D29" s="22">
        <f>data!G278</f>
        <v>42.1177399603609</v>
      </c>
      <c r="E29" s="22">
        <f>data!H278</f>
        <v>42.015272035369499</v>
      </c>
      <c r="F29" s="22">
        <f>data!I278</f>
        <v>42.547391783849697</v>
      </c>
      <c r="G29" s="22">
        <f>data!J278</f>
        <v>42.998259954795699</v>
      </c>
      <c r="H29" s="22">
        <f>data!K278</f>
        <v>43.211035495292201</v>
      </c>
      <c r="I29" s="22">
        <f>data!L278</f>
        <v>43.212913000764402</v>
      </c>
      <c r="J29" s="22">
        <f>data!O278</f>
        <v>153.09004509045889</v>
      </c>
      <c r="K29" s="22">
        <f>data!P278</f>
        <v>170.23350175094657</v>
      </c>
      <c r="L29" s="22">
        <f>data!Q278</f>
        <v>171.969600234702</v>
      </c>
      <c r="M29" s="22">
        <f>data!R278</f>
        <v>168.64669656509849</v>
      </c>
      <c r="N29" s="22">
        <f>data!S278</f>
        <v>162.53954100194241</v>
      </c>
      <c r="O29" s="22">
        <f>data!T278</f>
        <v>158.00259136218239</v>
      </c>
      <c r="P29" s="22">
        <f>data!U278</f>
        <v>149.81074248721819</v>
      </c>
    </row>
    <row r="30" spans="1:19" s="1" customFormat="1" ht="12.75" customHeight="1" x14ac:dyDescent="0.2">
      <c r="A30" s="20" t="s">
        <v>1899</v>
      </c>
      <c r="B30" s="170">
        <f>data!E279</f>
        <v>90.557722090851499</v>
      </c>
      <c r="C30" s="170">
        <f>data!F279</f>
        <v>-38.192897695894835</v>
      </c>
      <c r="D30" s="170">
        <f>data!G279</f>
        <v>17.375807550111837</v>
      </c>
      <c r="E30" s="170">
        <f>data!H279</f>
        <v>-0.96961129524047518</v>
      </c>
      <c r="F30" s="170">
        <f>data!I279</f>
        <v>5.1630202032023531</v>
      </c>
      <c r="G30" s="170">
        <f>data!J279</f>
        <v>4.3065916507272943</v>
      </c>
      <c r="H30" s="170">
        <f>data!K279</f>
        <v>1.994128386644646</v>
      </c>
      <c r="I30" s="170">
        <f>data!L279</f>
        <v>1.7381002975054041E-2</v>
      </c>
      <c r="J30" s="170">
        <f>data!O279</f>
        <v>-20.894346086295378</v>
      </c>
      <c r="K30" s="170">
        <f>data!P279</f>
        <v>11.198283108714113</v>
      </c>
      <c r="L30" s="170">
        <f>data!Q279</f>
        <v>1.019833620232613</v>
      </c>
      <c r="M30" s="170">
        <f>data!R279</f>
        <v>-1.9322622516238064</v>
      </c>
      <c r="N30" s="170">
        <f>data!S279</f>
        <v>-3.6212719771826052</v>
      </c>
      <c r="O30" s="170">
        <f>data!T279</f>
        <v>-2.7912898066482228</v>
      </c>
      <c r="P30" s="170">
        <f>data!U279</f>
        <v>-5.1846294445806791</v>
      </c>
    </row>
    <row r="31" spans="1:19" s="53" customFormat="1" ht="12.75" customHeight="1" x14ac:dyDescent="0.2">
      <c r="A31" s="13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spans="1:19" ht="12.75" customHeight="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  <c r="R32" s="6"/>
      <c r="S32" s="6"/>
    </row>
    <row r="33" spans="1:19" ht="12.75" customHeight="1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6"/>
      <c r="R33" s="6"/>
      <c r="S33" s="6"/>
    </row>
    <row r="34" spans="1:19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  <c r="S34" s="6"/>
    </row>
    <row r="35" spans="1:19" ht="12.75" customHeight="1" x14ac:dyDescent="0.2">
      <c r="A35" s="8" t="s">
        <v>1882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  <c r="S35" s="6"/>
    </row>
    <row r="36" spans="1:19" ht="12.7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  <c r="S36" s="6"/>
    </row>
    <row r="37" spans="1:19" ht="12.75" customHeight="1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6"/>
      <c r="R37" s="6"/>
      <c r="S37" s="6"/>
    </row>
    <row r="38" spans="1:19" ht="12.75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6"/>
    </row>
    <row r="39" spans="1:19" ht="12.75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  <c r="S39" s="6"/>
    </row>
    <row r="40" spans="1:19" ht="12.75" customHeight="1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6"/>
      <c r="R40" s="6"/>
      <c r="S40" s="6"/>
    </row>
    <row r="41" spans="1:19" ht="12.75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.7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.75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6"/>
      <c r="R43" s="6"/>
      <c r="S43" s="6"/>
    </row>
    <row r="44" spans="1:19" ht="12.75" customHeight="1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6"/>
      <c r="R44" s="6"/>
      <c r="S44" s="6"/>
    </row>
    <row r="45" spans="1:19" ht="12.75" customHeight="1" x14ac:dyDescent="0.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6"/>
      <c r="R45" s="6"/>
      <c r="S45" s="6"/>
    </row>
    <row r="46" spans="1:19" ht="12.75" customHeight="1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6"/>
      <c r="R46" s="6"/>
      <c r="S46" s="6"/>
    </row>
    <row r="47" spans="1:19" ht="12.75" customHeight="1" x14ac:dyDescent="0.2">
      <c r="B47" s="34"/>
      <c r="C47" s="34"/>
      <c r="D47" s="34"/>
      <c r="E47" s="35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6"/>
      <c r="R47" s="6"/>
      <c r="S47" s="6"/>
    </row>
    <row r="48" spans="1:19" ht="12.75" customHeight="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B49" s="6"/>
      <c r="C49" s="6"/>
      <c r="D49" s="6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2.75" customHeight="1" x14ac:dyDescent="0.2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6"/>
      <c r="R50" s="6"/>
      <c r="S50" s="6"/>
    </row>
    <row r="51" spans="1:19" ht="12.75" customHeight="1" x14ac:dyDescent="0.2">
      <c r="A51" s="37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6"/>
      <c r="R51" s="6"/>
      <c r="S51" s="6"/>
    </row>
    <row r="52" spans="1:19" ht="12.75" customHeight="1" x14ac:dyDescent="0.2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6"/>
      <c r="R52" s="6"/>
      <c r="S52" s="6"/>
    </row>
    <row r="53" spans="1:19" ht="12.75" customHeight="1" x14ac:dyDescent="0.2">
      <c r="A53" s="3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2.75" customHeight="1" x14ac:dyDescent="0.2">
      <c r="A54" s="3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2.75" customHeight="1" x14ac:dyDescent="0.2">
      <c r="A55" s="3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3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" customHeight="1" x14ac:dyDescent="0.2">
      <c r="A57" s="38"/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" customHeight="1" x14ac:dyDescent="0.2">
      <c r="A58" s="3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" customHeight="1" x14ac:dyDescent="0.2">
      <c r="A59" s="38"/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" customHeight="1" x14ac:dyDescent="0.2">
      <c r="A60" s="38"/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" customHeight="1" x14ac:dyDescent="0.2">
      <c r="A61" s="38"/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" customHeight="1" x14ac:dyDescent="0.2">
      <c r="A62" s="38"/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" customHeight="1" x14ac:dyDescent="0.2">
      <c r="B67" s="6"/>
      <c r="C67" s="6"/>
      <c r="D67" s="6"/>
      <c r="E67" s="1"/>
      <c r="F67" s="6"/>
      <c r="G67" s="6"/>
      <c r="H67" s="6"/>
      <c r="I67" s="6"/>
      <c r="J67" s="6"/>
      <c r="K67" s="6"/>
      <c r="L67" s="6"/>
      <c r="M67" s="6"/>
      <c r="N67" s="6"/>
    </row>
    <row r="68" spans="2:14" ht="12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" customHeight="1" x14ac:dyDescent="0.2">
      <c r="B70" s="103" t="s">
        <v>30</v>
      </c>
      <c r="C70" s="103" t="s">
        <v>31</v>
      </c>
      <c r="D70" s="103" t="s">
        <v>32</v>
      </c>
      <c r="E70" s="103" t="s">
        <v>33</v>
      </c>
      <c r="F70" s="103" t="s">
        <v>26</v>
      </c>
      <c r="G70" s="103" t="s">
        <v>27</v>
      </c>
      <c r="H70" s="103" t="s">
        <v>28</v>
      </c>
      <c r="I70" s="103" t="s">
        <v>29</v>
      </c>
      <c r="J70" s="6"/>
      <c r="K70" s="6"/>
      <c r="L70" s="6"/>
      <c r="M70" s="6"/>
      <c r="N70" s="6"/>
    </row>
    <row r="71" spans="2:14" ht="12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" customHeight="1" x14ac:dyDescent="0.2">
      <c r="B110" s="6"/>
      <c r="C110" s="6"/>
      <c r="D110" s="6"/>
      <c r="E110" s="1"/>
      <c r="F110" s="6"/>
      <c r="G110" s="6"/>
      <c r="H110" s="6"/>
      <c r="I110" s="6"/>
      <c r="J110" s="6"/>
      <c r="K110" s="6"/>
      <c r="L110" s="6"/>
      <c r="M110" s="6"/>
      <c r="N110" s="6"/>
    </row>
    <row r="111" spans="2:14" ht="12" customHeight="1" x14ac:dyDescent="0.2">
      <c r="B111" s="6"/>
      <c r="C111" s="6"/>
      <c r="D111" s="6"/>
      <c r="E111" s="1"/>
      <c r="F111" s="6"/>
      <c r="G111" s="6"/>
      <c r="H111" s="6"/>
      <c r="I111" s="6"/>
      <c r="J111" s="6"/>
      <c r="K111" s="6"/>
      <c r="L111" s="6"/>
      <c r="M111" s="6"/>
      <c r="N111" s="6"/>
    </row>
    <row r="112" spans="2:14" ht="12" customHeight="1" x14ac:dyDescent="0.2">
      <c r="B112" s="6"/>
      <c r="C112" s="6"/>
      <c r="D112" s="6"/>
      <c r="E112" s="1"/>
      <c r="F112" s="6"/>
      <c r="G112" s="6"/>
      <c r="H112" s="6"/>
      <c r="I112" s="6"/>
      <c r="J112" s="6"/>
      <c r="K112" s="6"/>
      <c r="L112" s="6"/>
      <c r="M112" s="6"/>
      <c r="N112" s="6"/>
    </row>
    <row r="113" spans="2:14" ht="12" customHeight="1" x14ac:dyDescent="0.2">
      <c r="B113" s="6"/>
      <c r="C113" s="6"/>
      <c r="D113" s="6"/>
      <c r="E113" s="1"/>
      <c r="F113" s="6"/>
      <c r="G113" s="6"/>
      <c r="H113" s="6"/>
      <c r="I113" s="6"/>
      <c r="J113" s="6"/>
      <c r="K113" s="6"/>
      <c r="L113" s="6"/>
      <c r="M113" s="6"/>
      <c r="N113" s="6"/>
    </row>
    <row r="150" spans="2:9" ht="12" customHeight="1" x14ac:dyDescent="0.2">
      <c r="B150" s="103" t="s">
        <v>30</v>
      </c>
      <c r="C150" s="103" t="s">
        <v>31</v>
      </c>
      <c r="D150" s="103" t="s">
        <v>32</v>
      </c>
      <c r="E150" s="103" t="s">
        <v>33</v>
      </c>
      <c r="F150" s="103" t="s">
        <v>26</v>
      </c>
      <c r="G150" s="103" t="s">
        <v>27</v>
      </c>
      <c r="H150" s="103" t="s">
        <v>28</v>
      </c>
      <c r="I150" s="103" t="s">
        <v>29</v>
      </c>
    </row>
    <row r="226" spans="2:9" ht="12" customHeight="1" x14ac:dyDescent="0.2">
      <c r="B226" s="103" t="s">
        <v>30</v>
      </c>
      <c r="C226" s="103" t="s">
        <v>31</v>
      </c>
      <c r="D226" s="103" t="s">
        <v>32</v>
      </c>
      <c r="E226" s="103" t="s">
        <v>33</v>
      </c>
      <c r="F226" s="103" t="s">
        <v>26</v>
      </c>
      <c r="G226" s="103" t="s">
        <v>27</v>
      </c>
      <c r="H226" s="103" t="s">
        <v>28</v>
      </c>
      <c r="I226" s="103" t="s">
        <v>29</v>
      </c>
    </row>
    <row r="283" spans="2:9" ht="12" customHeight="1" x14ac:dyDescent="0.2">
      <c r="B283" s="103" t="s">
        <v>30</v>
      </c>
      <c r="C283" s="103" t="s">
        <v>31</v>
      </c>
      <c r="D283" s="103" t="s">
        <v>32</v>
      </c>
      <c r="E283" s="103" t="s">
        <v>33</v>
      </c>
      <c r="F283" s="103" t="s">
        <v>26</v>
      </c>
      <c r="G283" s="103" t="s">
        <v>27</v>
      </c>
      <c r="H283" s="103" t="s">
        <v>28</v>
      </c>
      <c r="I283" s="103" t="s">
        <v>29</v>
      </c>
    </row>
    <row r="337" spans="2:9" ht="12" customHeight="1" x14ac:dyDescent="0.2">
      <c r="B337" s="103" t="s">
        <v>30</v>
      </c>
      <c r="C337" s="103" t="s">
        <v>31</v>
      </c>
      <c r="D337" s="103" t="s">
        <v>32</v>
      </c>
      <c r="E337" s="103" t="s">
        <v>33</v>
      </c>
      <c r="F337" s="103" t="s">
        <v>26</v>
      </c>
      <c r="G337" s="103" t="s">
        <v>27</v>
      </c>
      <c r="H337" s="103" t="s">
        <v>28</v>
      </c>
      <c r="I337" s="103" t="s">
        <v>29</v>
      </c>
    </row>
    <row r="391" spans="2:9" ht="12" customHeight="1" x14ac:dyDescent="0.2">
      <c r="B391" s="103" t="s">
        <v>30</v>
      </c>
      <c r="C391" s="103" t="s">
        <v>31</v>
      </c>
      <c r="D391" s="103" t="s">
        <v>32</v>
      </c>
      <c r="E391" s="103" t="s">
        <v>33</v>
      </c>
      <c r="F391" s="103" t="s">
        <v>26</v>
      </c>
      <c r="G391" s="103" t="s">
        <v>27</v>
      </c>
      <c r="H391" s="103" t="s">
        <v>28</v>
      </c>
      <c r="I391" s="103" t="s">
        <v>29</v>
      </c>
    </row>
    <row r="444" spans="2:9" ht="12" customHeight="1" x14ac:dyDescent="0.2">
      <c r="B444" s="103" t="s">
        <v>30</v>
      </c>
      <c r="C444" s="103" t="s">
        <v>31</v>
      </c>
      <c r="D444" s="103" t="s">
        <v>32</v>
      </c>
      <c r="E444" s="103" t="s">
        <v>33</v>
      </c>
      <c r="F444" s="103" t="s">
        <v>26</v>
      </c>
      <c r="G444" s="103" t="s">
        <v>27</v>
      </c>
      <c r="H444" s="103" t="s">
        <v>28</v>
      </c>
      <c r="I444" s="103" t="s">
        <v>29</v>
      </c>
    </row>
    <row r="497" spans="2:9" ht="12" customHeight="1" x14ac:dyDescent="0.2">
      <c r="B497" s="103" t="s">
        <v>30</v>
      </c>
      <c r="C497" s="103" t="s">
        <v>31</v>
      </c>
      <c r="D497" s="103" t="s">
        <v>32</v>
      </c>
      <c r="E497" s="103" t="s">
        <v>33</v>
      </c>
      <c r="F497" s="103" t="s">
        <v>26</v>
      </c>
      <c r="G497" s="103" t="s">
        <v>27</v>
      </c>
      <c r="H497" s="103" t="s">
        <v>28</v>
      </c>
      <c r="I497" s="103" t="s">
        <v>29</v>
      </c>
    </row>
    <row r="550" spans="2:9" ht="12" customHeight="1" x14ac:dyDescent="0.2">
      <c r="B550" s="103" t="s">
        <v>30</v>
      </c>
      <c r="C550" s="103" t="s">
        <v>31</v>
      </c>
      <c r="D550" s="103" t="s">
        <v>32</v>
      </c>
      <c r="E550" s="103" t="s">
        <v>33</v>
      </c>
      <c r="F550" s="103" t="s">
        <v>26</v>
      </c>
      <c r="G550" s="103" t="s">
        <v>27</v>
      </c>
      <c r="H550" s="103" t="s">
        <v>28</v>
      </c>
      <c r="I550" s="103" t="s">
        <v>29</v>
      </c>
    </row>
    <row r="603" spans="2:9" ht="12" customHeight="1" x14ac:dyDescent="0.2">
      <c r="B603" s="103" t="s">
        <v>30</v>
      </c>
      <c r="C603" s="103" t="s">
        <v>31</v>
      </c>
      <c r="D603" s="103" t="s">
        <v>32</v>
      </c>
      <c r="E603" s="103" t="s">
        <v>33</v>
      </c>
      <c r="F603" s="103" t="s">
        <v>26</v>
      </c>
      <c r="G603" s="103" t="s">
        <v>27</v>
      </c>
      <c r="H603" s="103" t="s">
        <v>28</v>
      </c>
      <c r="I603" s="103" t="s">
        <v>29</v>
      </c>
    </row>
    <row r="655" spans="2:9" ht="12" customHeight="1" x14ac:dyDescent="0.2">
      <c r="B655" s="103" t="s">
        <v>30</v>
      </c>
      <c r="C655" s="103" t="s">
        <v>31</v>
      </c>
      <c r="D655" s="103" t="s">
        <v>32</v>
      </c>
      <c r="E655" s="103" t="s">
        <v>33</v>
      </c>
      <c r="F655" s="103" t="s">
        <v>26</v>
      </c>
      <c r="G655" s="103" t="s">
        <v>27</v>
      </c>
      <c r="H655" s="103" t="s">
        <v>28</v>
      </c>
      <c r="I655" s="103" t="s">
        <v>29</v>
      </c>
    </row>
    <row r="709" spans="2:9" ht="12" customHeight="1" x14ac:dyDescent="0.2">
      <c r="B709" s="103" t="s">
        <v>30</v>
      </c>
      <c r="C709" s="103" t="s">
        <v>31</v>
      </c>
      <c r="D709" s="103" t="s">
        <v>32</v>
      </c>
      <c r="E709" s="103" t="s">
        <v>33</v>
      </c>
      <c r="F709" s="103" t="s">
        <v>26</v>
      </c>
      <c r="G709" s="103" t="s">
        <v>27</v>
      </c>
      <c r="H709" s="103" t="s">
        <v>28</v>
      </c>
      <c r="I709" s="103" t="s">
        <v>29</v>
      </c>
    </row>
    <row r="765" spans="2:9" ht="12" customHeight="1" x14ac:dyDescent="0.2">
      <c r="B765" s="103" t="s">
        <v>30</v>
      </c>
      <c r="C765" s="103" t="s">
        <v>31</v>
      </c>
      <c r="D765" s="103" t="s">
        <v>32</v>
      </c>
      <c r="E765" s="103" t="s">
        <v>33</v>
      </c>
      <c r="F765" s="103" t="s">
        <v>26</v>
      </c>
      <c r="G765" s="103" t="s">
        <v>27</v>
      </c>
      <c r="H765" s="103" t="s">
        <v>28</v>
      </c>
      <c r="I765" s="103" t="s">
        <v>29</v>
      </c>
    </row>
    <row r="818" spans="2:9" ht="12" customHeight="1" x14ac:dyDescent="0.2">
      <c r="B818" s="103" t="s">
        <v>30</v>
      </c>
      <c r="C818" s="103" t="s">
        <v>31</v>
      </c>
      <c r="D818" s="103" t="s">
        <v>32</v>
      </c>
      <c r="E818" s="103" t="s">
        <v>33</v>
      </c>
      <c r="F818" s="103" t="s">
        <v>26</v>
      </c>
      <c r="G818" s="103" t="s">
        <v>27</v>
      </c>
      <c r="H818" s="103" t="s">
        <v>28</v>
      </c>
      <c r="I818" s="103" t="s">
        <v>29</v>
      </c>
    </row>
    <row r="871" spans="2:9" ht="12" customHeight="1" x14ac:dyDescent="0.2">
      <c r="B871" s="103" t="s">
        <v>30</v>
      </c>
      <c r="C871" s="103" t="s">
        <v>31</v>
      </c>
      <c r="D871" s="103" t="s">
        <v>32</v>
      </c>
      <c r="E871" s="103" t="s">
        <v>33</v>
      </c>
      <c r="F871" s="103" t="s">
        <v>26</v>
      </c>
      <c r="G871" s="103" t="s">
        <v>27</v>
      </c>
      <c r="H871" s="103" t="s">
        <v>28</v>
      </c>
      <c r="I871" s="103" t="s">
        <v>29</v>
      </c>
    </row>
    <row r="931" spans="2:9" ht="12" customHeight="1" x14ac:dyDescent="0.2">
      <c r="B931" s="103" t="s">
        <v>30</v>
      </c>
      <c r="C931" s="103" t="s">
        <v>31</v>
      </c>
      <c r="D931" s="103" t="s">
        <v>32</v>
      </c>
      <c r="E931" s="103" t="s">
        <v>33</v>
      </c>
      <c r="F931" s="103" t="s">
        <v>26</v>
      </c>
      <c r="G931" s="103" t="s">
        <v>27</v>
      </c>
      <c r="H931" s="103" t="s">
        <v>28</v>
      </c>
      <c r="I931" s="103" t="s">
        <v>29</v>
      </c>
    </row>
    <row r="1009" spans="2:9" ht="12" customHeight="1" x14ac:dyDescent="0.2">
      <c r="B1009" s="103" t="s">
        <v>30</v>
      </c>
      <c r="C1009" s="103" t="s">
        <v>31</v>
      </c>
      <c r="D1009" s="103" t="s">
        <v>32</v>
      </c>
      <c r="E1009" s="103" t="s">
        <v>33</v>
      </c>
      <c r="F1009" s="103" t="s">
        <v>26</v>
      </c>
      <c r="G1009" s="103" t="s">
        <v>27</v>
      </c>
      <c r="H1009" s="103" t="s">
        <v>28</v>
      </c>
      <c r="I1009" s="103" t="s">
        <v>29</v>
      </c>
    </row>
    <row r="1047" spans="2:9" ht="12" customHeight="1" x14ac:dyDescent="0.2">
      <c r="B1047" s="103" t="s">
        <v>30</v>
      </c>
      <c r="C1047" s="103" t="s">
        <v>31</v>
      </c>
      <c r="D1047" s="103" t="s">
        <v>32</v>
      </c>
      <c r="E1047" s="103" t="s">
        <v>33</v>
      </c>
      <c r="F1047" s="103" t="s">
        <v>26</v>
      </c>
      <c r="G1047" s="103" t="s">
        <v>27</v>
      </c>
      <c r="H1047" s="103" t="s">
        <v>28</v>
      </c>
      <c r="I1047" s="103" t="s">
        <v>29</v>
      </c>
    </row>
    <row r="1085" spans="2:9" ht="12" customHeight="1" x14ac:dyDescent="0.2">
      <c r="B1085" s="103" t="s">
        <v>30</v>
      </c>
      <c r="C1085" s="103" t="s">
        <v>31</v>
      </c>
      <c r="D1085" s="103" t="s">
        <v>32</v>
      </c>
      <c r="E1085" s="103" t="s">
        <v>33</v>
      </c>
      <c r="F1085" s="103" t="s">
        <v>26</v>
      </c>
      <c r="G1085" s="103" t="s">
        <v>27</v>
      </c>
      <c r="H1085" s="103" t="s">
        <v>28</v>
      </c>
      <c r="I1085" s="103" t="s">
        <v>29</v>
      </c>
    </row>
    <row r="1124" spans="2:9" ht="12" customHeight="1" x14ac:dyDescent="0.2">
      <c r="B1124" s="103" t="s">
        <v>30</v>
      </c>
      <c r="C1124" s="103" t="s">
        <v>31</v>
      </c>
      <c r="D1124" s="103" t="s">
        <v>32</v>
      </c>
      <c r="E1124" s="103" t="s">
        <v>33</v>
      </c>
      <c r="F1124" s="103" t="s">
        <v>26</v>
      </c>
      <c r="G1124" s="103" t="s">
        <v>27</v>
      </c>
      <c r="H1124" s="103" t="s">
        <v>28</v>
      </c>
      <c r="I1124" s="103" t="s">
        <v>29</v>
      </c>
    </row>
    <row r="1163" spans="2:9" ht="12" customHeight="1" x14ac:dyDescent="0.2">
      <c r="B1163" s="103" t="s">
        <v>30</v>
      </c>
      <c r="C1163" s="103" t="s">
        <v>31</v>
      </c>
      <c r="D1163" s="103" t="s">
        <v>32</v>
      </c>
      <c r="E1163" s="103" t="s">
        <v>33</v>
      </c>
      <c r="F1163" s="103" t="s">
        <v>26</v>
      </c>
      <c r="G1163" s="103" t="s">
        <v>27</v>
      </c>
      <c r="H1163" s="103" t="s">
        <v>28</v>
      </c>
      <c r="I1163" s="103" t="s">
        <v>29</v>
      </c>
    </row>
    <row r="1213" spans="2:9" ht="12" customHeight="1" x14ac:dyDescent="0.2">
      <c r="B1213" s="103" t="s">
        <v>30</v>
      </c>
      <c r="C1213" s="103" t="s">
        <v>31</v>
      </c>
      <c r="D1213" s="103" t="s">
        <v>32</v>
      </c>
      <c r="E1213" s="103" t="s">
        <v>33</v>
      </c>
      <c r="F1213" s="103" t="s">
        <v>26</v>
      </c>
      <c r="G1213" s="103" t="s">
        <v>27</v>
      </c>
      <c r="H1213" s="103" t="s">
        <v>28</v>
      </c>
      <c r="I1213" s="103" t="s">
        <v>29</v>
      </c>
    </row>
    <row r="1274" spans="2:9" ht="12" customHeight="1" x14ac:dyDescent="0.2">
      <c r="B1274" s="103" t="s">
        <v>30</v>
      </c>
      <c r="C1274" s="103" t="s">
        <v>31</v>
      </c>
      <c r="D1274" s="103" t="s">
        <v>32</v>
      </c>
      <c r="E1274" s="103" t="s">
        <v>33</v>
      </c>
      <c r="F1274" s="103" t="s">
        <v>26</v>
      </c>
      <c r="G1274" s="103" t="s">
        <v>27</v>
      </c>
      <c r="H1274" s="103" t="s">
        <v>28</v>
      </c>
      <c r="I1274" s="103" t="s">
        <v>29</v>
      </c>
    </row>
    <row r="1338" spans="2:9" ht="12" customHeight="1" x14ac:dyDescent="0.2">
      <c r="B1338" s="103" t="s">
        <v>30</v>
      </c>
      <c r="C1338" s="103" t="s">
        <v>31</v>
      </c>
      <c r="D1338" s="103" t="s">
        <v>32</v>
      </c>
      <c r="E1338" s="103" t="s">
        <v>33</v>
      </c>
      <c r="F1338" s="103" t="s">
        <v>26</v>
      </c>
      <c r="G1338" s="103" t="s">
        <v>27</v>
      </c>
      <c r="H1338" s="103" t="s">
        <v>28</v>
      </c>
      <c r="I1338" s="103" t="s">
        <v>29</v>
      </c>
    </row>
    <row r="1419" spans="2:9" ht="12" customHeight="1" x14ac:dyDescent="0.2">
      <c r="B1419" s="103" t="s">
        <v>30</v>
      </c>
      <c r="C1419" s="103" t="s">
        <v>31</v>
      </c>
      <c r="D1419" s="103" t="s">
        <v>32</v>
      </c>
      <c r="E1419" s="103" t="s">
        <v>33</v>
      </c>
      <c r="F1419" s="103" t="s">
        <v>26</v>
      </c>
      <c r="G1419" s="103" t="s">
        <v>27</v>
      </c>
      <c r="H1419" s="103" t="s">
        <v>28</v>
      </c>
      <c r="I1419" s="103" t="s">
        <v>29</v>
      </c>
    </row>
    <row r="1493" spans="2:9" ht="12" customHeight="1" x14ac:dyDescent="0.2">
      <c r="B1493" s="103" t="s">
        <v>30</v>
      </c>
      <c r="C1493" s="103" t="s">
        <v>31</v>
      </c>
      <c r="D1493" s="103" t="s">
        <v>32</v>
      </c>
      <c r="E1493" s="103" t="s">
        <v>33</v>
      </c>
      <c r="F1493" s="103" t="s">
        <v>26</v>
      </c>
      <c r="G1493" s="103" t="s">
        <v>27</v>
      </c>
      <c r="H1493" s="103" t="s">
        <v>28</v>
      </c>
      <c r="I1493" s="103" t="s">
        <v>29</v>
      </c>
    </row>
    <row r="1565" spans="2:9" ht="12" customHeight="1" x14ac:dyDescent="0.2">
      <c r="B1565" s="103" t="s">
        <v>30</v>
      </c>
      <c r="C1565" s="103" t="s">
        <v>31</v>
      </c>
      <c r="D1565" s="103" t="s">
        <v>32</v>
      </c>
      <c r="E1565" s="103" t="s">
        <v>33</v>
      </c>
      <c r="F1565" s="103" t="s">
        <v>26</v>
      </c>
      <c r="G1565" s="103" t="s">
        <v>27</v>
      </c>
      <c r="H1565" s="103" t="s">
        <v>28</v>
      </c>
      <c r="I1565" s="103" t="s">
        <v>29</v>
      </c>
    </row>
    <row r="1613" spans="2:9" ht="12" customHeight="1" x14ac:dyDescent="0.2">
      <c r="B1613" s="103" t="s">
        <v>30</v>
      </c>
      <c r="C1613" s="103" t="s">
        <v>31</v>
      </c>
      <c r="D1613" s="103" t="s">
        <v>32</v>
      </c>
      <c r="E1613" s="103" t="s">
        <v>33</v>
      </c>
      <c r="F1613" s="103" t="s">
        <v>26</v>
      </c>
      <c r="G1613" s="103" t="s">
        <v>27</v>
      </c>
      <c r="H1613" s="103" t="s">
        <v>28</v>
      </c>
      <c r="I1613" s="103" t="s">
        <v>29</v>
      </c>
    </row>
    <row r="1694" spans="2:9" ht="12" customHeight="1" x14ac:dyDescent="0.2">
      <c r="B1694" s="103" t="s">
        <v>30</v>
      </c>
      <c r="C1694" s="103" t="s">
        <v>31</v>
      </c>
      <c r="D1694" s="103" t="s">
        <v>32</v>
      </c>
      <c r="E1694" s="103" t="s">
        <v>33</v>
      </c>
      <c r="F1694" s="103" t="s">
        <v>26</v>
      </c>
      <c r="G1694" s="103" t="s">
        <v>27</v>
      </c>
      <c r="H1694" s="103" t="s">
        <v>28</v>
      </c>
      <c r="I1694" s="103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693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20.7109375" style="31" customWidth="1"/>
    <col min="2" max="3" width="5.28515625" style="107" customWidth="1"/>
    <col min="4" max="5" width="6.140625" style="107" bestFit="1" customWidth="1"/>
    <col min="6" max="9" width="5.28515625" style="107" customWidth="1"/>
    <col min="10" max="10" width="7.140625" style="107" bestFit="1" customWidth="1"/>
    <col min="11" max="16" width="4.7109375" style="10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06"/>
      <c r="Q1" s="6"/>
      <c r="R1" s="6"/>
      <c r="S1" s="6"/>
    </row>
    <row r="2" spans="1:19" s="45" customFormat="1" ht="13.5" customHeight="1" x14ac:dyDescent="0.2">
      <c r="A2" s="3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300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44"/>
      <c r="R3" s="44"/>
      <c r="S3" s="44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56"/>
      <c r="S4" s="56"/>
    </row>
    <row r="5" spans="1:19" ht="12.75" customHeight="1" x14ac:dyDescent="0.2"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s="109" customFormat="1" ht="24" customHeight="1" x14ac:dyDescent="0.2">
      <c r="A8" s="180" t="s">
        <v>153</v>
      </c>
      <c r="B8" s="171">
        <f>data!E287</f>
        <v>1.00009953333333</v>
      </c>
      <c r="C8" s="171">
        <f>data!F287</f>
        <v>1.001387</v>
      </c>
      <c r="D8" s="171">
        <f>data!G287</f>
        <v>0.98928126666666705</v>
      </c>
      <c r="E8" s="171">
        <f>data!H287</f>
        <v>1.00916038</v>
      </c>
      <c r="F8" s="171">
        <f>data!I287</f>
        <v>1.0127050399999999</v>
      </c>
      <c r="G8" s="171">
        <f>data!J287</f>
        <v>1.0157517199999999</v>
      </c>
      <c r="H8" s="171">
        <f>data!K287</f>
        <v>1.0192385799999999</v>
      </c>
      <c r="I8" s="171">
        <f>data!L287</f>
        <v>1.0214911799999999</v>
      </c>
      <c r="J8" s="171">
        <f>data!O287</f>
        <v>0.9746234999999992</v>
      </c>
      <c r="K8" s="171">
        <f>data!P287</f>
        <v>0.99998204499999932</v>
      </c>
      <c r="L8" s="171">
        <f>data!Q287</f>
        <v>1.0172966299999999</v>
      </c>
      <c r="M8" s="171">
        <f>data!R287</f>
        <v>1.0275362448999998</v>
      </c>
      <c r="N8" s="171">
        <f>data!S287</f>
        <v>1.0360592459</v>
      </c>
      <c r="O8" s="171">
        <f>data!T287</f>
        <v>1.04434891505</v>
      </c>
      <c r="P8" s="171">
        <f>data!U287</f>
        <v>1.0553431077500002</v>
      </c>
      <c r="Q8" s="108"/>
      <c r="R8" s="108"/>
      <c r="S8" s="108"/>
    </row>
    <row r="9" spans="1:19" ht="12.75" customHeight="1" x14ac:dyDescent="0.2">
      <c r="A9" s="20" t="s">
        <v>1899</v>
      </c>
      <c r="B9" s="172">
        <f>data!E288</f>
        <v>3.5647994963748224</v>
      </c>
      <c r="C9" s="172">
        <f>data!F288</f>
        <v>0.51593061137630003</v>
      </c>
      <c r="D9" s="172">
        <f>data!G288</f>
        <v>-4.7486050683573771</v>
      </c>
      <c r="E9" s="172">
        <f>data!H288</f>
        <v>8.2833356323577068</v>
      </c>
      <c r="F9" s="172">
        <f>data!I288</f>
        <v>1.4124136006029666</v>
      </c>
      <c r="G9" s="172">
        <f>data!J288</f>
        <v>1.2088243606628681</v>
      </c>
      <c r="H9" s="172">
        <f>data!K288</f>
        <v>1.3802016893082949</v>
      </c>
      <c r="I9" s="172">
        <f>data!L288</f>
        <v>0.88696746628188061</v>
      </c>
      <c r="J9" s="172">
        <f>data!O288</f>
        <v>-2.9506676959530242</v>
      </c>
      <c r="K9" s="172">
        <f>data!P288</f>
        <v>2.6018811366645744</v>
      </c>
      <c r="L9" s="172">
        <f>data!Q288</f>
        <v>1.7314895888956405</v>
      </c>
      <c r="M9" s="172">
        <f>data!R288</f>
        <v>1.0065515404292569</v>
      </c>
      <c r="N9" s="172">
        <f>data!S288</f>
        <v>0.82945988935207993</v>
      </c>
      <c r="O9" s="172">
        <f>data!T288</f>
        <v>0.80011535853812266</v>
      </c>
      <c r="P9" s="172">
        <f>data!U288</f>
        <v>1.0527317586645601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9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8"/>
      <c r="R11" s="8"/>
      <c r="S11" s="8"/>
    </row>
    <row r="12" spans="1:19" ht="12.75" customHeight="1" x14ac:dyDescent="0.2">
      <c r="A12" s="23" t="s">
        <v>80</v>
      </c>
      <c r="B12" s="22">
        <f>data!E291</f>
        <v>61.918590091145603</v>
      </c>
      <c r="C12" s="22">
        <f>data!F291</f>
        <v>62.9883210903213</v>
      </c>
      <c r="D12" s="22">
        <f>data!G291</f>
        <v>63.846112188190297</v>
      </c>
      <c r="E12" s="22">
        <f>data!H291</f>
        <v>65</v>
      </c>
      <c r="F12" s="22">
        <f>data!I291</f>
        <v>65</v>
      </c>
      <c r="G12" s="22">
        <f>data!J291</f>
        <v>65</v>
      </c>
      <c r="H12" s="22">
        <f>data!K291</f>
        <v>64.967500000000001</v>
      </c>
      <c r="I12" s="22">
        <f>data!L291</f>
        <v>64.935016250000004</v>
      </c>
      <c r="J12" s="22">
        <f>data!O291</f>
        <v>63.08486273268835</v>
      </c>
      <c r="K12" s="22">
        <f>data!P291</f>
        <v>63.4382558424143</v>
      </c>
      <c r="L12" s="22">
        <f>data!Q291</f>
        <v>64.975629062500005</v>
      </c>
      <c r="M12" s="22">
        <f>data!R291</f>
        <v>64.853888053927591</v>
      </c>
      <c r="N12" s="22">
        <f>data!S291</f>
        <v>64.724277526228974</v>
      </c>
      <c r="O12" s="22">
        <f>data!T291</f>
        <v>64.594926025234699</v>
      </c>
      <c r="P12" s="22">
        <f>data!U291</f>
        <v>64.401376873826365</v>
      </c>
      <c r="Q12" s="6"/>
      <c r="R12" s="6"/>
      <c r="S12" s="6"/>
    </row>
    <row r="13" spans="1:19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6"/>
      <c r="R13" s="6"/>
      <c r="S13" s="6"/>
    </row>
    <row r="14" spans="1:19" ht="12.75" customHeight="1" x14ac:dyDescent="0.2">
      <c r="A14" s="23" t="s">
        <v>83</v>
      </c>
      <c r="B14" s="22">
        <f>data!E293</f>
        <v>969.6444838379814</v>
      </c>
      <c r="C14" s="22">
        <f>data!F293</f>
        <v>987.43569481923862</v>
      </c>
      <c r="D14" s="22">
        <f>data!G293</f>
        <v>1045.8757985997327</v>
      </c>
      <c r="E14" s="22">
        <f>data!H293</f>
        <v>1102.2909501495333</v>
      </c>
      <c r="F14" s="22">
        <f>data!I293</f>
        <v>1160.4867637932362</v>
      </c>
      <c r="G14" s="22">
        <f>data!J293</f>
        <v>1196.4200542286701</v>
      </c>
      <c r="H14" s="22">
        <f>data!K293</f>
        <v>1183.2563485575058</v>
      </c>
      <c r="I14" s="22">
        <f>data!L293</f>
        <v>1173.3651995547741</v>
      </c>
      <c r="J14" s="22">
        <f>data!O293</f>
        <v>987.19592000044895</v>
      </c>
      <c r="K14" s="22">
        <f>data!P293</f>
        <v>1026.3117318516215</v>
      </c>
      <c r="L14" s="22">
        <f>data!Q293</f>
        <v>1178.3820915335466</v>
      </c>
      <c r="M14" s="22">
        <f>data!R293</f>
        <v>1131.3605264637461</v>
      </c>
      <c r="N14" s="22">
        <f>data!S293</f>
        <v>1063.2495817522426</v>
      </c>
      <c r="O14" s="22">
        <f>data!T293</f>
        <v>1019.5198996929853</v>
      </c>
      <c r="P14" s="22">
        <f>data!U293</f>
        <v>1000.1806031361506</v>
      </c>
      <c r="Q14" s="6"/>
      <c r="R14" s="6"/>
      <c r="S14" s="6"/>
    </row>
    <row r="15" spans="1:19" ht="6" customHeight="1" x14ac:dyDescent="0.2">
      <c r="A15" s="23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  <c r="Q15" s="6"/>
      <c r="R15" s="6"/>
      <c r="S15" s="6"/>
    </row>
    <row r="16" spans="1:19" s="9" customFormat="1" ht="12.75" customHeight="1" x14ac:dyDescent="0.2">
      <c r="A16" s="121" t="s">
        <v>61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28"/>
      <c r="R16" s="8"/>
      <c r="S16" s="8"/>
    </row>
    <row r="17" spans="1:19" ht="12.75" customHeight="1" x14ac:dyDescent="0.2">
      <c r="A17" s="23" t="s">
        <v>257</v>
      </c>
      <c r="B17" s="22">
        <f>data!E296</f>
        <v>55.607699553778602</v>
      </c>
      <c r="C17" s="22">
        <f>data!F296</f>
        <v>61.779136831595899</v>
      </c>
      <c r="D17" s="22">
        <f>data!G296</f>
        <v>70.905080820931403</v>
      </c>
      <c r="E17" s="22">
        <f>data!H296</f>
        <v>65.595424699999995</v>
      </c>
      <c r="F17" s="22">
        <f>data!I296</f>
        <v>65.825827599999997</v>
      </c>
      <c r="G17" s="22">
        <f>data!J296</f>
        <v>66.023861800000006</v>
      </c>
      <c r="H17" s="22">
        <f>data!K296</f>
        <v>66.217382446149998</v>
      </c>
      <c r="I17" s="22">
        <f>data!L296</f>
        <v>66.3305463725317</v>
      </c>
      <c r="J17" s="22">
        <f>data!O296</f>
        <v>242.72922227773023</v>
      </c>
      <c r="K17" s="22">
        <f>data!P296</f>
        <v>253.88734190630589</v>
      </c>
      <c r="L17" s="22">
        <f>data!Q296</f>
        <v>264.39761821868171</v>
      </c>
      <c r="M17" s="22">
        <f>data!R296</f>
        <v>266.5584830170975</v>
      </c>
      <c r="N17" s="22">
        <f>data!S296</f>
        <v>268.23242737456042</v>
      </c>
      <c r="O17" s="22">
        <f>data!T296</f>
        <v>269.8381864565107</v>
      </c>
      <c r="P17" s="22">
        <f>data!U296</f>
        <v>271.86133972360471</v>
      </c>
      <c r="Q17" s="6"/>
      <c r="R17" s="6"/>
      <c r="S17" s="6"/>
    </row>
    <row r="18" spans="1:19" ht="12.75" customHeight="1" x14ac:dyDescent="0.2">
      <c r="A18" s="20" t="s">
        <v>1899</v>
      </c>
      <c r="B18" s="172">
        <f>data!E297</f>
        <v>-49.125032739348114</v>
      </c>
      <c r="C18" s="172">
        <f>data!F297</f>
        <v>52.344797660589514</v>
      </c>
      <c r="D18" s="172">
        <f>data!G297</f>
        <v>73.517020259056679</v>
      </c>
      <c r="E18" s="172">
        <f>data!H297</f>
        <v>-26.753855821633227</v>
      </c>
      <c r="F18" s="172">
        <f>data!I297</f>
        <v>1.4124136006030563</v>
      </c>
      <c r="G18" s="172">
        <f>data!J297</f>
        <v>1.2088243606629578</v>
      </c>
      <c r="H18" s="172">
        <f>data!K297</f>
        <v>1.1775933055484364</v>
      </c>
      <c r="I18" s="172">
        <f>data!L297</f>
        <v>0.68534481136348735</v>
      </c>
      <c r="J18" s="172">
        <f>data!O297</f>
        <v>-8.8310726639705841</v>
      </c>
      <c r="K18" s="172">
        <f>data!P297</f>
        <v>4.5969412021633627</v>
      </c>
      <c r="L18" s="172">
        <f>data!Q297</f>
        <v>4.1397401829723846</v>
      </c>
      <c r="M18" s="172">
        <f>data!R297</f>
        <v>0.81727846603691923</v>
      </c>
      <c r="N18" s="172">
        <f>data!S297</f>
        <v>0.62798390001175264</v>
      </c>
      <c r="O18" s="172">
        <f>data!T297</f>
        <v>0.59864465220231811</v>
      </c>
      <c r="P18" s="172">
        <f>data!U297</f>
        <v>0.74976536629669521</v>
      </c>
      <c r="Q18" s="6"/>
      <c r="R18" s="6"/>
      <c r="S18" s="6"/>
    </row>
    <row r="19" spans="1:19" ht="6" customHeight="1" x14ac:dyDescent="0.2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6"/>
      <c r="R19" s="6"/>
      <c r="S19" s="6"/>
    </row>
    <row r="20" spans="1:19" ht="12.75" customHeight="1" x14ac:dyDescent="0.2">
      <c r="A20" s="23" t="s">
        <v>63</v>
      </c>
      <c r="B20" s="22">
        <f>data!E299</f>
        <v>45.194418719751802</v>
      </c>
      <c r="C20" s="22">
        <f>data!F299</f>
        <v>47.089096674748198</v>
      </c>
      <c r="D20" s="22">
        <f>data!G299</f>
        <v>57.867836943368197</v>
      </c>
      <c r="E20" s="22">
        <f>data!H299</f>
        <v>53.644506756659503</v>
      </c>
      <c r="F20" s="22">
        <f>data!I299</f>
        <v>53.820591327968302</v>
      </c>
      <c r="G20" s="22">
        <f>data!J299</f>
        <v>53.970115990792102</v>
      </c>
      <c r="H20" s="22">
        <f>data!K299</f>
        <v>54.115863321438397</v>
      </c>
      <c r="I20" s="22">
        <f>data!L299</f>
        <v>54.195867497707901</v>
      </c>
      <c r="J20" s="22">
        <f>data!O299</f>
        <v>198.99173652638953</v>
      </c>
      <c r="K20" s="22">
        <f>data!P299</f>
        <v>203.79585909452769</v>
      </c>
      <c r="L20" s="22">
        <f>data!Q299</f>
        <v>216.10243813790672</v>
      </c>
      <c r="M20" s="22">
        <f>data!R299</f>
        <v>217.66782098343589</v>
      </c>
      <c r="N20" s="22">
        <f>data!S299</f>
        <v>218.83175959177839</v>
      </c>
      <c r="O20" s="22">
        <f>data!T299</f>
        <v>219.93659219730961</v>
      </c>
      <c r="P20" s="22">
        <f>data!U299</f>
        <v>217.96425975025181</v>
      </c>
      <c r="Q20" s="6"/>
      <c r="R20" s="6"/>
      <c r="S20" s="6"/>
    </row>
    <row r="21" spans="1:19" ht="12.75" customHeight="1" x14ac:dyDescent="0.2">
      <c r="A21" s="20" t="s">
        <v>1899</v>
      </c>
      <c r="B21" s="170">
        <f>data!E300</f>
        <v>-56.601857052354198</v>
      </c>
      <c r="C21" s="170">
        <f>data!F300</f>
        <v>17.853427461414014</v>
      </c>
      <c r="D21" s="170">
        <f>data!G300</f>
        <v>128.06968304066459</v>
      </c>
      <c r="E21" s="170">
        <f>data!H300</f>
        <v>-26.14973984431963</v>
      </c>
      <c r="F21" s="170">
        <f>data!I300</f>
        <v>1.3194525205413943</v>
      </c>
      <c r="G21" s="170">
        <f>data!J300</f>
        <v>1.1159218386607705</v>
      </c>
      <c r="H21" s="170">
        <f>data!K300</f>
        <v>1.0845912169409193</v>
      </c>
      <c r="I21" s="170">
        <f>data!L300</f>
        <v>0.59266737659194302</v>
      </c>
      <c r="J21" s="170">
        <f>data!O300</f>
        <v>-4.4786777052096767</v>
      </c>
      <c r="K21" s="170">
        <f>data!P300</f>
        <v>2.4142321947630441</v>
      </c>
      <c r="L21" s="170">
        <f>data!Q300</f>
        <v>6.0386796366018514</v>
      </c>
      <c r="M21" s="170">
        <f>data!R300</f>
        <v>0.72437074704831961</v>
      </c>
      <c r="N21" s="170">
        <f>data!S300</f>
        <v>0.53473159380370561</v>
      </c>
      <c r="O21" s="170">
        <f>data!T300</f>
        <v>0.50487763183564294</v>
      </c>
      <c r="P21" s="170">
        <f>data!U300</f>
        <v>-0.89677321420364997</v>
      </c>
      <c r="Q21" s="6"/>
      <c r="R21" s="6"/>
      <c r="S21" s="6"/>
    </row>
    <row r="22" spans="1:19" ht="6" customHeight="1" x14ac:dyDescent="0.2">
      <c r="A22" s="2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6"/>
      <c r="R22" s="6"/>
      <c r="S22" s="6"/>
    </row>
    <row r="23" spans="1:19" ht="12.75" customHeight="1" x14ac:dyDescent="0.2">
      <c r="A23" s="23" t="s">
        <v>62</v>
      </c>
      <c r="B23" s="22">
        <f>data!E302</f>
        <v>9.4009921187024297</v>
      </c>
      <c r="C23" s="22">
        <f>data!F302</f>
        <v>13.3201963455877</v>
      </c>
      <c r="D23" s="22">
        <f>data!G302</f>
        <v>12.0329738532325</v>
      </c>
      <c r="E23" s="22">
        <f>data!H302</f>
        <v>11.020577664626799</v>
      </c>
      <c r="F23" s="22">
        <f>data!I302</f>
        <v>11.0703465580205</v>
      </c>
      <c r="G23" s="22">
        <f>data!J302</f>
        <v>11.114754875578299</v>
      </c>
      <c r="H23" s="22">
        <f>data!K302</f>
        <v>11.158480347566799</v>
      </c>
      <c r="I23" s="22">
        <f>data!L302</f>
        <v>11.188727474117799</v>
      </c>
      <c r="J23" s="22">
        <f>data!O302</f>
        <v>39.141341473765991</v>
      </c>
      <c r="K23" s="22">
        <f>data!P302</f>
        <v>45.774739982149427</v>
      </c>
      <c r="L23" s="22">
        <f>data!Q302</f>
        <v>44.532309255283394</v>
      </c>
      <c r="M23" s="22">
        <f>data!R302</f>
        <v>45.0760781527879</v>
      </c>
      <c r="N23" s="22">
        <f>data!S302</f>
        <v>45.540828892899405</v>
      </c>
      <c r="O23" s="22">
        <f>data!T302</f>
        <v>45.997005281839996</v>
      </c>
      <c r="P23" s="22">
        <f>data!U302</f>
        <v>47.032401267148998</v>
      </c>
      <c r="Q23" s="6"/>
      <c r="R23" s="6"/>
      <c r="S23" s="6"/>
    </row>
    <row r="24" spans="1:19" ht="12.75" customHeight="1" x14ac:dyDescent="0.2">
      <c r="A24" s="20" t="s">
        <v>1899</v>
      </c>
      <c r="B24" s="170">
        <f>data!E303</f>
        <v>8.1111501607873873</v>
      </c>
      <c r="C24" s="170">
        <f>data!F303</f>
        <v>303.03963042852894</v>
      </c>
      <c r="D24" s="170">
        <f>data!G303</f>
        <v>-33.403809683026772</v>
      </c>
      <c r="E24" s="170">
        <f>data!H303</f>
        <v>-29.640046154375689</v>
      </c>
      <c r="F24" s="170">
        <f>data!I303</f>
        <v>1.8186721352378161</v>
      </c>
      <c r="G24" s="170">
        <f>data!J303</f>
        <v>1.6142673159885164</v>
      </c>
      <c r="H24" s="170">
        <f>data!K303</f>
        <v>1.5829111491400927</v>
      </c>
      <c r="I24" s="170">
        <f>data!L303</f>
        <v>1.0886907055197592</v>
      </c>
      <c r="J24" s="170">
        <f>data!O303</f>
        <v>-22.96658304401068</v>
      </c>
      <c r="K24" s="170">
        <f>data!P303</f>
        <v>16.947294749285469</v>
      </c>
      <c r="L24" s="170">
        <f>data!Q303</f>
        <v>-2.7142278194273506</v>
      </c>
      <c r="M24" s="170">
        <f>data!R303</f>
        <v>1.2210660228449521</v>
      </c>
      <c r="N24" s="170">
        <f>data!S303</f>
        <v>1.0310363260446209</v>
      </c>
      <c r="O24" s="170">
        <f>data!T303</f>
        <v>1.0016866184263007</v>
      </c>
      <c r="P24" s="170">
        <f>data!U303</f>
        <v>2.2510073839911104</v>
      </c>
      <c r="Q24" s="6"/>
      <c r="R24" s="6"/>
      <c r="S24" s="6"/>
    </row>
    <row r="25" spans="1:19" ht="6" customHeight="1" x14ac:dyDescent="0.2">
      <c r="A25" s="2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6"/>
      <c r="R25" s="6"/>
      <c r="S25" s="6"/>
    </row>
    <row r="26" spans="1:19" ht="12.75" customHeight="1" x14ac:dyDescent="0.2">
      <c r="A26" s="23" t="s">
        <v>64</v>
      </c>
      <c r="B26" s="22">
        <f>data!E305</f>
        <v>0.76938871819476695</v>
      </c>
      <c r="C26" s="22">
        <f>data!F305</f>
        <v>1.0864214050946801</v>
      </c>
      <c r="D26" s="22">
        <f>data!G305</f>
        <v>0.79380237863409098</v>
      </c>
      <c r="E26" s="22">
        <f>data!H305</f>
        <v>0.73582799932836696</v>
      </c>
      <c r="F26" s="22">
        <f>data!I305</f>
        <v>0.73988940879738097</v>
      </c>
      <c r="G26" s="22">
        <f>data!J305</f>
        <v>0.74359956525437498</v>
      </c>
      <c r="H26" s="22">
        <f>data!K305</f>
        <v>0.74727066681274201</v>
      </c>
      <c r="I26" s="22">
        <f>data!L305</f>
        <v>0.750044830018475</v>
      </c>
      <c r="J26" s="22">
        <f>data!O305</f>
        <v>3.595095741206606</v>
      </c>
      <c r="K26" s="22">
        <f>data!P305</f>
        <v>3.3854405012519049</v>
      </c>
      <c r="L26" s="22">
        <f>data!Q305</f>
        <v>2.9808044708829735</v>
      </c>
      <c r="M26" s="22">
        <f>data!R305</f>
        <v>3.0292742959859291</v>
      </c>
      <c r="N26" s="22">
        <f>data!S305</f>
        <v>3.0727534171713904</v>
      </c>
      <c r="O26" s="22">
        <f>data!T305</f>
        <v>3.1159544403177302</v>
      </c>
      <c r="P26" s="22">
        <f>data!U305</f>
        <v>4.3497814355776807</v>
      </c>
      <c r="Q26" s="6"/>
      <c r="R26" s="6"/>
      <c r="S26" s="6"/>
    </row>
    <row r="27" spans="1:19" ht="12.75" customHeight="1" x14ac:dyDescent="0.2">
      <c r="A27" s="20" t="s">
        <v>1899</v>
      </c>
      <c r="B27" s="170">
        <f>data!E306</f>
        <v>21.822620815555123</v>
      </c>
      <c r="C27" s="170">
        <f>data!F306</f>
        <v>297.56669857279508</v>
      </c>
      <c r="D27" s="170">
        <f>data!G306</f>
        <v>-71.499247344597421</v>
      </c>
      <c r="E27" s="170">
        <f>data!H306</f>
        <v>-26.166126415697626</v>
      </c>
      <c r="F27" s="170">
        <f>data!I306</f>
        <v>2.2261500541543837</v>
      </c>
      <c r="G27" s="170">
        <f>data!J306</f>
        <v>2.0209272076346618</v>
      </c>
      <c r="H27" s="170">
        <f>data!K306</f>
        <v>1.9894455535342754</v>
      </c>
      <c r="I27" s="170">
        <f>data!L306</f>
        <v>1.4932472416714573</v>
      </c>
      <c r="J27" s="170">
        <f>data!O306</f>
        <v>-36.177265475777631</v>
      </c>
      <c r="K27" s="170">
        <f>data!P306</f>
        <v>-5.8317011575423461</v>
      </c>
      <c r="L27" s="170">
        <f>data!Q306</f>
        <v>-11.952241671927199</v>
      </c>
      <c r="M27" s="170">
        <f>data!R306</f>
        <v>1.6260652309273427</v>
      </c>
      <c r="N27" s="170">
        <f>data!S306</f>
        <v>1.4352982575092321</v>
      </c>
      <c r="O27" s="170">
        <f>data!T306</f>
        <v>1.4059384949316245</v>
      </c>
      <c r="P27" s="170">
        <f>data!U306</f>
        <v>39.597080730555831</v>
      </c>
      <c r="Q27" s="6"/>
      <c r="R27" s="6"/>
      <c r="S27" s="6"/>
    </row>
    <row r="28" spans="1:19" ht="6" customHeight="1" x14ac:dyDescent="0.2">
      <c r="A28" s="2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6"/>
      <c r="R28" s="6"/>
      <c r="S28" s="6"/>
    </row>
    <row r="29" spans="1:19" ht="12.75" customHeight="1" x14ac:dyDescent="0.2">
      <c r="A29" s="23" t="s">
        <v>65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6"/>
      <c r="R29" s="6"/>
      <c r="S29" s="6"/>
    </row>
    <row r="30" spans="1:19" ht="12.75" customHeight="1" x14ac:dyDescent="0.2">
      <c r="A30" s="20" t="s">
        <v>1899</v>
      </c>
      <c r="B30" s="170">
        <f>data!E309</f>
        <v>83.156032000325624</v>
      </c>
      <c r="C30" s="170">
        <f>data!F309</f>
        <v>85.364551301828257</v>
      </c>
      <c r="D30" s="170">
        <f>data!G309</f>
        <v>-69.590824207099729</v>
      </c>
      <c r="E30" s="170">
        <f>data!H309</f>
        <v>-27.046401214392539</v>
      </c>
      <c r="F30" s="170">
        <f>data!I309</f>
        <v>1.0073720151331633</v>
      </c>
      <c r="G30" s="170">
        <f>data!J309</f>
        <v>0.80459591143268261</v>
      </c>
      <c r="H30" s="170">
        <f>data!K309</f>
        <v>0.77348959327682543</v>
      </c>
      <c r="I30" s="170">
        <f>data!L309</f>
        <v>0.28320714154543197</v>
      </c>
      <c r="J30" s="170">
        <f>data!O309</f>
        <v>-32.158817642806945</v>
      </c>
      <c r="K30" s="170">
        <f>data!P309</f>
        <v>-6.9673153156141643</v>
      </c>
      <c r="L30" s="170">
        <f>data!Q309</f>
        <v>-16.024439027066361</v>
      </c>
      <c r="M30" s="170">
        <f>data!R309</f>
        <v>0.41470014149762591</v>
      </c>
      <c r="N30" s="170">
        <f>data!S309</f>
        <v>0.22613856468221005</v>
      </c>
      <c r="O30" s="170">
        <f>data!T309</f>
        <v>0.19681017957653424</v>
      </c>
      <c r="P30" s="170">
        <f>data!U309</f>
        <v>218.89261153260469</v>
      </c>
      <c r="Q30" s="6"/>
      <c r="R30" s="6"/>
      <c r="S30" s="6"/>
    </row>
    <row r="31" spans="1:19" s="27" customFormat="1" ht="12.75" customHeight="1" x14ac:dyDescent="0.2">
      <c r="A31" s="13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26"/>
      <c r="R31" s="26"/>
      <c r="S31" s="26"/>
    </row>
    <row r="32" spans="1:19" ht="12.75" customHeight="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6"/>
      <c r="R32" s="6"/>
      <c r="S32" s="6"/>
    </row>
    <row r="33" spans="1:19" ht="12.75" customHeight="1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6"/>
      <c r="R33" s="6"/>
      <c r="S33" s="6"/>
    </row>
    <row r="34" spans="1:19" ht="12.7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6"/>
      <c r="R34" s="6"/>
      <c r="S34" s="6"/>
    </row>
    <row r="35" spans="1:19" ht="12.75" customHeight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6"/>
      <c r="R35" s="6"/>
      <c r="S35" s="6"/>
    </row>
    <row r="36" spans="1:19" ht="12.75" customHeight="1" x14ac:dyDescent="0.2">
      <c r="A36" s="8" t="s">
        <v>1882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6"/>
      <c r="R36" s="6"/>
      <c r="S36" s="6"/>
    </row>
    <row r="37" spans="1:19" ht="12" customHeight="1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6"/>
      <c r="R37" s="6"/>
      <c r="S37" s="6"/>
    </row>
    <row r="38" spans="1:19" ht="12" customHeight="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6"/>
      <c r="R38" s="6"/>
      <c r="S38" s="6"/>
    </row>
    <row r="39" spans="1:19" ht="12" customHeight="1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6"/>
      <c r="R39" s="6"/>
      <c r="S39" s="6"/>
    </row>
    <row r="40" spans="1:19" ht="12" customHeight="1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6"/>
      <c r="R40" s="6"/>
      <c r="S40" s="6"/>
    </row>
    <row r="41" spans="1:19" ht="12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6"/>
      <c r="R43" s="6"/>
      <c r="S43" s="6"/>
    </row>
    <row r="44" spans="1:19" ht="12" customHeight="1" x14ac:dyDescent="0.2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6"/>
      <c r="R44" s="6"/>
      <c r="S44" s="6"/>
    </row>
    <row r="45" spans="1:19" ht="12" customHeight="1" x14ac:dyDescent="0.2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6"/>
      <c r="R45" s="6"/>
      <c r="S45" s="6"/>
    </row>
    <row r="46" spans="1:19" ht="12" customHeight="1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6"/>
      <c r="R46" s="6"/>
      <c r="S46" s="6"/>
    </row>
    <row r="47" spans="1:19" ht="12" customHeight="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6"/>
      <c r="R47" s="6"/>
      <c r="S47" s="6"/>
    </row>
    <row r="48" spans="1:19" ht="12" customHeight="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" customHeight="1" x14ac:dyDescent="0.2"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6"/>
      <c r="R49" s="6"/>
      <c r="S49" s="6"/>
    </row>
    <row r="50" spans="1:19" ht="12" customHeight="1" x14ac:dyDescent="0.2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6"/>
      <c r="R50" s="6"/>
      <c r="S50" s="6"/>
    </row>
    <row r="51" spans="1:19" ht="12" customHeight="1" x14ac:dyDescent="0.2">
      <c r="A51" s="37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6"/>
      <c r="R51" s="6"/>
      <c r="S51" s="6"/>
    </row>
    <row r="52" spans="1:19" ht="12" customHeight="1" x14ac:dyDescent="0.2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6"/>
      <c r="R52" s="6"/>
      <c r="S52" s="6"/>
    </row>
    <row r="53" spans="1:19" ht="12" customHeight="1" x14ac:dyDescent="0.2">
      <c r="A53" s="38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6"/>
      <c r="R53" s="6"/>
      <c r="S53" s="6"/>
    </row>
    <row r="54" spans="1:19" ht="12" customHeight="1" x14ac:dyDescent="0.2">
      <c r="A54" s="38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6"/>
      <c r="R54" s="6"/>
      <c r="S54" s="6"/>
    </row>
    <row r="55" spans="1:19" ht="12" customHeight="1" x14ac:dyDescent="0.2">
      <c r="A55" s="38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</row>
    <row r="56" spans="1:19" ht="12" customHeight="1" x14ac:dyDescent="0.2">
      <c r="A56" s="38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</row>
    <row r="57" spans="1:19" ht="12" customHeight="1" x14ac:dyDescent="0.2">
      <c r="A57" s="38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</row>
    <row r="58" spans="1:19" ht="12" customHeight="1" x14ac:dyDescent="0.2">
      <c r="A58" s="38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</row>
    <row r="59" spans="1:19" ht="12" customHeight="1" x14ac:dyDescent="0.2">
      <c r="A59" s="38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</row>
    <row r="60" spans="1:19" ht="12" customHeight="1" x14ac:dyDescent="0.2">
      <c r="A60" s="38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</row>
    <row r="61" spans="1:19" ht="12" customHeight="1" x14ac:dyDescent="0.2">
      <c r="A61" s="38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</row>
    <row r="62" spans="1:19" ht="12" customHeight="1" x14ac:dyDescent="0.2">
      <c r="A62" s="38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</row>
    <row r="63" spans="1:19" ht="12" customHeight="1" x14ac:dyDescent="0.2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</row>
    <row r="64" spans="1:19" ht="12" customHeight="1" x14ac:dyDescent="0.2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</row>
    <row r="65" spans="2:14" ht="12" customHeight="1" x14ac:dyDescent="0.2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</row>
    <row r="66" spans="2:14" ht="12" customHeight="1" x14ac:dyDescent="0.2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</row>
    <row r="67" spans="2:14" ht="12" customHeight="1" x14ac:dyDescent="0.2"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</row>
    <row r="68" spans="2:14" ht="12" customHeight="1" x14ac:dyDescent="0.2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</row>
    <row r="69" spans="2:14" ht="12" customHeight="1" x14ac:dyDescent="0.2">
      <c r="B69" s="103" t="s">
        <v>30</v>
      </c>
      <c r="C69" s="103" t="s">
        <v>31</v>
      </c>
      <c r="D69" s="103" t="s">
        <v>32</v>
      </c>
      <c r="E69" s="103" t="s">
        <v>33</v>
      </c>
      <c r="F69" s="103" t="s">
        <v>26</v>
      </c>
      <c r="G69" s="103" t="s">
        <v>27</v>
      </c>
      <c r="H69" s="103" t="s">
        <v>28</v>
      </c>
      <c r="I69" s="103" t="s">
        <v>29</v>
      </c>
      <c r="J69" s="105"/>
      <c r="K69" s="105"/>
      <c r="L69" s="105"/>
      <c r="M69" s="105"/>
      <c r="N69" s="105"/>
    </row>
    <row r="70" spans="2:14" ht="12" customHeight="1" x14ac:dyDescent="0.2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</row>
    <row r="71" spans="2:14" ht="12" customHeight="1" x14ac:dyDescent="0.2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</row>
    <row r="72" spans="2:14" ht="12" customHeight="1" x14ac:dyDescent="0.2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</row>
    <row r="73" spans="2:14" ht="12" customHeight="1" x14ac:dyDescent="0.2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</row>
    <row r="74" spans="2:14" ht="12" customHeight="1" x14ac:dyDescent="0.2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</row>
    <row r="75" spans="2:14" ht="12" customHeight="1" x14ac:dyDescent="0.2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</row>
    <row r="76" spans="2:14" ht="12" customHeight="1" x14ac:dyDescent="0.2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</row>
    <row r="77" spans="2:14" ht="12" customHeight="1" x14ac:dyDescent="0.2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 ht="12" customHeight="1" x14ac:dyDescent="0.2"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</row>
    <row r="79" spans="2:14" ht="12" customHeight="1" x14ac:dyDescent="0.2"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</row>
    <row r="80" spans="2:14" ht="12" customHeight="1" x14ac:dyDescent="0.2"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 ht="12" customHeight="1" x14ac:dyDescent="0.2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 ht="12" customHeight="1" x14ac:dyDescent="0.2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 ht="12" customHeight="1" x14ac:dyDescent="0.2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 ht="12" customHeight="1" x14ac:dyDescent="0.2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 ht="12" customHeight="1" x14ac:dyDescent="0.2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 ht="12" customHeight="1" x14ac:dyDescent="0.2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 ht="12" customHeight="1" x14ac:dyDescent="0.2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 ht="12" customHeight="1" x14ac:dyDescent="0.2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 ht="12" customHeight="1" x14ac:dyDescent="0.2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 ht="12" customHeight="1" x14ac:dyDescent="0.2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 ht="12" customHeight="1" x14ac:dyDescent="0.2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 ht="12" customHeight="1" x14ac:dyDescent="0.2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 ht="12" customHeight="1" x14ac:dyDescent="0.2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 ht="12" customHeight="1" x14ac:dyDescent="0.2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 ht="12" customHeight="1" x14ac:dyDescent="0.2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 ht="12" customHeight="1" x14ac:dyDescent="0.2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 ht="12" customHeight="1" x14ac:dyDescent="0.2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 ht="12" customHeight="1" x14ac:dyDescent="0.2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 ht="12" customHeight="1" x14ac:dyDescent="0.2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 ht="12" customHeight="1" x14ac:dyDescent="0.2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 ht="12" customHeight="1" x14ac:dyDescent="0.2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 ht="12" customHeight="1" x14ac:dyDescent="0.2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 ht="12" customHeight="1" x14ac:dyDescent="0.2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 ht="12" customHeight="1" x14ac:dyDescent="0.2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 ht="12" customHeight="1" x14ac:dyDescent="0.2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 ht="12" customHeight="1" x14ac:dyDescent="0.2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 ht="12" customHeight="1" x14ac:dyDescent="0.2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 ht="12" customHeight="1" x14ac:dyDescent="0.2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 ht="12" customHeight="1" x14ac:dyDescent="0.2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 ht="12" customHeight="1" x14ac:dyDescent="0.2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 ht="12" customHeight="1" x14ac:dyDescent="0.2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 ht="12" customHeight="1" x14ac:dyDescent="0.2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 ht="12" customHeight="1" x14ac:dyDescent="0.2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49" spans="2:9" ht="12" customHeight="1" x14ac:dyDescent="0.2">
      <c r="B149" s="103" t="s">
        <v>30</v>
      </c>
      <c r="C149" s="103" t="s">
        <v>31</v>
      </c>
      <c r="D149" s="103" t="s">
        <v>32</v>
      </c>
      <c r="E149" s="103" t="s">
        <v>33</v>
      </c>
      <c r="F149" s="103" t="s">
        <v>26</v>
      </c>
      <c r="G149" s="103" t="s">
        <v>27</v>
      </c>
      <c r="H149" s="103" t="s">
        <v>28</v>
      </c>
      <c r="I149" s="103" t="s">
        <v>29</v>
      </c>
    </row>
    <row r="225" spans="2:9" ht="12" customHeight="1" x14ac:dyDescent="0.2">
      <c r="B225" s="103" t="s">
        <v>30</v>
      </c>
      <c r="C225" s="103" t="s">
        <v>31</v>
      </c>
      <c r="D225" s="103" t="s">
        <v>32</v>
      </c>
      <c r="E225" s="103" t="s">
        <v>33</v>
      </c>
      <c r="F225" s="103" t="s">
        <v>26</v>
      </c>
      <c r="G225" s="103" t="s">
        <v>27</v>
      </c>
      <c r="H225" s="103" t="s">
        <v>28</v>
      </c>
      <c r="I225" s="103" t="s">
        <v>29</v>
      </c>
    </row>
    <row r="282" spans="2:9" ht="12" customHeight="1" x14ac:dyDescent="0.2">
      <c r="B282" s="103" t="s">
        <v>30</v>
      </c>
      <c r="C282" s="103" t="s">
        <v>31</v>
      </c>
      <c r="D282" s="103" t="s">
        <v>32</v>
      </c>
      <c r="E282" s="103" t="s">
        <v>33</v>
      </c>
      <c r="F282" s="103" t="s">
        <v>26</v>
      </c>
      <c r="G282" s="103" t="s">
        <v>27</v>
      </c>
      <c r="H282" s="103" t="s">
        <v>28</v>
      </c>
      <c r="I282" s="103" t="s">
        <v>29</v>
      </c>
    </row>
    <row r="336" spans="2:9" ht="12" customHeight="1" x14ac:dyDescent="0.2">
      <c r="B336" s="103" t="s">
        <v>30</v>
      </c>
      <c r="C336" s="103" t="s">
        <v>31</v>
      </c>
      <c r="D336" s="103" t="s">
        <v>32</v>
      </c>
      <c r="E336" s="103" t="s">
        <v>33</v>
      </c>
      <c r="F336" s="103" t="s">
        <v>26</v>
      </c>
      <c r="G336" s="103" t="s">
        <v>27</v>
      </c>
      <c r="H336" s="103" t="s">
        <v>28</v>
      </c>
      <c r="I336" s="103" t="s">
        <v>29</v>
      </c>
    </row>
    <row r="390" spans="2:9" ht="12" customHeight="1" x14ac:dyDescent="0.2">
      <c r="B390" s="103" t="s">
        <v>30</v>
      </c>
      <c r="C390" s="103" t="s">
        <v>31</v>
      </c>
      <c r="D390" s="103" t="s">
        <v>32</v>
      </c>
      <c r="E390" s="103" t="s">
        <v>33</v>
      </c>
      <c r="F390" s="103" t="s">
        <v>26</v>
      </c>
      <c r="G390" s="103" t="s">
        <v>27</v>
      </c>
      <c r="H390" s="103" t="s">
        <v>28</v>
      </c>
      <c r="I390" s="103" t="s">
        <v>29</v>
      </c>
    </row>
    <row r="443" spans="2:9" ht="12" customHeight="1" x14ac:dyDescent="0.2">
      <c r="B443" s="103" t="s">
        <v>30</v>
      </c>
      <c r="C443" s="103" t="s">
        <v>31</v>
      </c>
      <c r="D443" s="103" t="s">
        <v>32</v>
      </c>
      <c r="E443" s="103" t="s">
        <v>33</v>
      </c>
      <c r="F443" s="103" t="s">
        <v>26</v>
      </c>
      <c r="G443" s="103" t="s">
        <v>27</v>
      </c>
      <c r="H443" s="103" t="s">
        <v>28</v>
      </c>
      <c r="I443" s="103" t="s">
        <v>29</v>
      </c>
    </row>
    <row r="496" spans="2:9" ht="12" customHeight="1" x14ac:dyDescent="0.2">
      <c r="B496" s="103" t="s">
        <v>30</v>
      </c>
      <c r="C496" s="103" t="s">
        <v>31</v>
      </c>
      <c r="D496" s="103" t="s">
        <v>32</v>
      </c>
      <c r="E496" s="103" t="s">
        <v>33</v>
      </c>
      <c r="F496" s="103" t="s">
        <v>26</v>
      </c>
      <c r="G496" s="103" t="s">
        <v>27</v>
      </c>
      <c r="H496" s="103" t="s">
        <v>28</v>
      </c>
      <c r="I496" s="103" t="s">
        <v>29</v>
      </c>
    </row>
    <row r="549" spans="2:9" ht="12" customHeight="1" x14ac:dyDescent="0.2">
      <c r="B549" s="103" t="s">
        <v>30</v>
      </c>
      <c r="C549" s="103" t="s">
        <v>31</v>
      </c>
      <c r="D549" s="103" t="s">
        <v>32</v>
      </c>
      <c r="E549" s="103" t="s">
        <v>33</v>
      </c>
      <c r="F549" s="103" t="s">
        <v>26</v>
      </c>
      <c r="G549" s="103" t="s">
        <v>27</v>
      </c>
      <c r="H549" s="103" t="s">
        <v>28</v>
      </c>
      <c r="I549" s="103" t="s">
        <v>29</v>
      </c>
    </row>
    <row r="602" spans="2:9" ht="12" customHeight="1" x14ac:dyDescent="0.2">
      <c r="B602" s="103" t="s">
        <v>30</v>
      </c>
      <c r="C602" s="103" t="s">
        <v>31</v>
      </c>
      <c r="D602" s="103" t="s">
        <v>32</v>
      </c>
      <c r="E602" s="103" t="s">
        <v>33</v>
      </c>
      <c r="F602" s="103" t="s">
        <v>26</v>
      </c>
      <c r="G602" s="103" t="s">
        <v>27</v>
      </c>
      <c r="H602" s="103" t="s">
        <v>28</v>
      </c>
      <c r="I602" s="103" t="s">
        <v>29</v>
      </c>
    </row>
    <row r="654" spans="2:9" ht="12" customHeight="1" x14ac:dyDescent="0.2">
      <c r="B654" s="103" t="s">
        <v>30</v>
      </c>
      <c r="C654" s="103" t="s">
        <v>31</v>
      </c>
      <c r="D654" s="103" t="s">
        <v>32</v>
      </c>
      <c r="E654" s="103" t="s">
        <v>33</v>
      </c>
      <c r="F654" s="103" t="s">
        <v>26</v>
      </c>
      <c r="G654" s="103" t="s">
        <v>27</v>
      </c>
      <c r="H654" s="103" t="s">
        <v>28</v>
      </c>
      <c r="I654" s="103" t="s">
        <v>29</v>
      </c>
    </row>
    <row r="708" spans="2:9" ht="12" customHeight="1" x14ac:dyDescent="0.2">
      <c r="B708" s="103" t="s">
        <v>30</v>
      </c>
      <c r="C708" s="103" t="s">
        <v>31</v>
      </c>
      <c r="D708" s="103" t="s">
        <v>32</v>
      </c>
      <c r="E708" s="103" t="s">
        <v>33</v>
      </c>
      <c r="F708" s="103" t="s">
        <v>26</v>
      </c>
      <c r="G708" s="103" t="s">
        <v>27</v>
      </c>
      <c r="H708" s="103" t="s">
        <v>28</v>
      </c>
      <c r="I708" s="103" t="s">
        <v>29</v>
      </c>
    </row>
    <row r="764" spans="2:9" ht="12" customHeight="1" x14ac:dyDescent="0.2">
      <c r="B764" s="103" t="s">
        <v>30</v>
      </c>
      <c r="C764" s="103" t="s">
        <v>31</v>
      </c>
      <c r="D764" s="103" t="s">
        <v>32</v>
      </c>
      <c r="E764" s="103" t="s">
        <v>33</v>
      </c>
      <c r="F764" s="103" t="s">
        <v>26</v>
      </c>
      <c r="G764" s="103" t="s">
        <v>27</v>
      </c>
      <c r="H764" s="103" t="s">
        <v>28</v>
      </c>
      <c r="I764" s="103" t="s">
        <v>29</v>
      </c>
    </row>
    <row r="817" spans="2:9" ht="12" customHeight="1" x14ac:dyDescent="0.2">
      <c r="B817" s="103" t="s">
        <v>30</v>
      </c>
      <c r="C817" s="103" t="s">
        <v>31</v>
      </c>
      <c r="D817" s="103" t="s">
        <v>32</v>
      </c>
      <c r="E817" s="103" t="s">
        <v>33</v>
      </c>
      <c r="F817" s="103" t="s">
        <v>26</v>
      </c>
      <c r="G817" s="103" t="s">
        <v>27</v>
      </c>
      <c r="H817" s="103" t="s">
        <v>28</v>
      </c>
      <c r="I817" s="103" t="s">
        <v>29</v>
      </c>
    </row>
    <row r="870" spans="2:9" ht="12" customHeight="1" x14ac:dyDescent="0.2">
      <c r="B870" s="103" t="s">
        <v>30</v>
      </c>
      <c r="C870" s="103" t="s">
        <v>31</v>
      </c>
      <c r="D870" s="103" t="s">
        <v>32</v>
      </c>
      <c r="E870" s="103" t="s">
        <v>33</v>
      </c>
      <c r="F870" s="103" t="s">
        <v>26</v>
      </c>
      <c r="G870" s="103" t="s">
        <v>27</v>
      </c>
      <c r="H870" s="103" t="s">
        <v>28</v>
      </c>
      <c r="I870" s="103" t="s">
        <v>29</v>
      </c>
    </row>
    <row r="930" spans="2:9" ht="12" customHeight="1" x14ac:dyDescent="0.2">
      <c r="B930" s="103" t="s">
        <v>30</v>
      </c>
      <c r="C930" s="103" t="s">
        <v>31</v>
      </c>
      <c r="D930" s="103" t="s">
        <v>32</v>
      </c>
      <c r="E930" s="103" t="s">
        <v>33</v>
      </c>
      <c r="F930" s="103" t="s">
        <v>26</v>
      </c>
      <c r="G930" s="103" t="s">
        <v>27</v>
      </c>
      <c r="H930" s="103" t="s">
        <v>28</v>
      </c>
      <c r="I930" s="103" t="s">
        <v>29</v>
      </c>
    </row>
    <row r="1008" spans="2:9" ht="12" customHeight="1" x14ac:dyDescent="0.2">
      <c r="B1008" s="103" t="s">
        <v>30</v>
      </c>
      <c r="C1008" s="103" t="s">
        <v>31</v>
      </c>
      <c r="D1008" s="103" t="s">
        <v>32</v>
      </c>
      <c r="E1008" s="103" t="s">
        <v>33</v>
      </c>
      <c r="F1008" s="103" t="s">
        <v>26</v>
      </c>
      <c r="G1008" s="103" t="s">
        <v>27</v>
      </c>
      <c r="H1008" s="103" t="s">
        <v>28</v>
      </c>
      <c r="I1008" s="103" t="s">
        <v>29</v>
      </c>
    </row>
    <row r="1046" spans="2:9" ht="12" customHeight="1" x14ac:dyDescent="0.2">
      <c r="B1046" s="103" t="s">
        <v>30</v>
      </c>
      <c r="C1046" s="103" t="s">
        <v>31</v>
      </c>
      <c r="D1046" s="103" t="s">
        <v>32</v>
      </c>
      <c r="E1046" s="103" t="s">
        <v>33</v>
      </c>
      <c r="F1046" s="103" t="s">
        <v>26</v>
      </c>
      <c r="G1046" s="103" t="s">
        <v>27</v>
      </c>
      <c r="H1046" s="103" t="s">
        <v>28</v>
      </c>
      <c r="I1046" s="103" t="s">
        <v>29</v>
      </c>
    </row>
    <row r="1084" spans="2:9" ht="12" customHeight="1" x14ac:dyDescent="0.2">
      <c r="B1084" s="103" t="s">
        <v>30</v>
      </c>
      <c r="C1084" s="103" t="s">
        <v>31</v>
      </c>
      <c r="D1084" s="103" t="s">
        <v>32</v>
      </c>
      <c r="E1084" s="103" t="s">
        <v>33</v>
      </c>
      <c r="F1084" s="103" t="s">
        <v>26</v>
      </c>
      <c r="G1084" s="103" t="s">
        <v>27</v>
      </c>
      <c r="H1084" s="103" t="s">
        <v>28</v>
      </c>
      <c r="I1084" s="103" t="s">
        <v>29</v>
      </c>
    </row>
    <row r="1123" spans="2:9" ht="12" customHeight="1" x14ac:dyDescent="0.2">
      <c r="B1123" s="103" t="s">
        <v>30</v>
      </c>
      <c r="C1123" s="103" t="s">
        <v>31</v>
      </c>
      <c r="D1123" s="103" t="s">
        <v>32</v>
      </c>
      <c r="E1123" s="103" t="s">
        <v>33</v>
      </c>
      <c r="F1123" s="103" t="s">
        <v>26</v>
      </c>
      <c r="G1123" s="103" t="s">
        <v>27</v>
      </c>
      <c r="H1123" s="103" t="s">
        <v>28</v>
      </c>
      <c r="I1123" s="103" t="s">
        <v>29</v>
      </c>
    </row>
    <row r="1162" spans="2:9" ht="12" customHeight="1" x14ac:dyDescent="0.2">
      <c r="B1162" s="103" t="s">
        <v>30</v>
      </c>
      <c r="C1162" s="103" t="s">
        <v>31</v>
      </c>
      <c r="D1162" s="103" t="s">
        <v>32</v>
      </c>
      <c r="E1162" s="103" t="s">
        <v>33</v>
      </c>
      <c r="F1162" s="103" t="s">
        <v>26</v>
      </c>
      <c r="G1162" s="103" t="s">
        <v>27</v>
      </c>
      <c r="H1162" s="103" t="s">
        <v>28</v>
      </c>
      <c r="I1162" s="103" t="s">
        <v>29</v>
      </c>
    </row>
    <row r="1212" spans="2:9" ht="12" customHeight="1" x14ac:dyDescent="0.2">
      <c r="B1212" s="103" t="s">
        <v>30</v>
      </c>
      <c r="C1212" s="103" t="s">
        <v>31</v>
      </c>
      <c r="D1212" s="103" t="s">
        <v>32</v>
      </c>
      <c r="E1212" s="103" t="s">
        <v>33</v>
      </c>
      <c r="F1212" s="103" t="s">
        <v>26</v>
      </c>
      <c r="G1212" s="103" t="s">
        <v>27</v>
      </c>
      <c r="H1212" s="103" t="s">
        <v>28</v>
      </c>
      <c r="I1212" s="103" t="s">
        <v>29</v>
      </c>
    </row>
    <row r="1273" spans="2:9" ht="12" customHeight="1" x14ac:dyDescent="0.2">
      <c r="B1273" s="103" t="s">
        <v>30</v>
      </c>
      <c r="C1273" s="103" t="s">
        <v>31</v>
      </c>
      <c r="D1273" s="103" t="s">
        <v>32</v>
      </c>
      <c r="E1273" s="103" t="s">
        <v>33</v>
      </c>
      <c r="F1273" s="103" t="s">
        <v>26</v>
      </c>
      <c r="G1273" s="103" t="s">
        <v>27</v>
      </c>
      <c r="H1273" s="103" t="s">
        <v>28</v>
      </c>
      <c r="I1273" s="103" t="s">
        <v>29</v>
      </c>
    </row>
    <row r="1337" spans="2:9" ht="12" customHeight="1" x14ac:dyDescent="0.2">
      <c r="B1337" s="103" t="s">
        <v>30</v>
      </c>
      <c r="C1337" s="103" t="s">
        <v>31</v>
      </c>
      <c r="D1337" s="103" t="s">
        <v>32</v>
      </c>
      <c r="E1337" s="103" t="s">
        <v>33</v>
      </c>
      <c r="F1337" s="103" t="s">
        <v>26</v>
      </c>
      <c r="G1337" s="103" t="s">
        <v>27</v>
      </c>
      <c r="H1337" s="103" t="s">
        <v>28</v>
      </c>
      <c r="I1337" s="103" t="s">
        <v>29</v>
      </c>
    </row>
    <row r="1418" spans="2:9" ht="12" customHeight="1" x14ac:dyDescent="0.2">
      <c r="B1418" s="103" t="s">
        <v>30</v>
      </c>
      <c r="C1418" s="103" t="s">
        <v>31</v>
      </c>
      <c r="D1418" s="103" t="s">
        <v>32</v>
      </c>
      <c r="E1418" s="103" t="s">
        <v>33</v>
      </c>
      <c r="F1418" s="103" t="s">
        <v>26</v>
      </c>
      <c r="G1418" s="103" t="s">
        <v>27</v>
      </c>
      <c r="H1418" s="103" t="s">
        <v>28</v>
      </c>
      <c r="I1418" s="103" t="s">
        <v>29</v>
      </c>
    </row>
    <row r="1492" spans="2:9" ht="12" customHeight="1" x14ac:dyDescent="0.2">
      <c r="B1492" s="103" t="s">
        <v>30</v>
      </c>
      <c r="C1492" s="103" t="s">
        <v>31</v>
      </c>
      <c r="D1492" s="103" t="s">
        <v>32</v>
      </c>
      <c r="E1492" s="103" t="s">
        <v>33</v>
      </c>
      <c r="F1492" s="103" t="s">
        <v>26</v>
      </c>
      <c r="G1492" s="103" t="s">
        <v>27</v>
      </c>
      <c r="H1492" s="103" t="s">
        <v>28</v>
      </c>
      <c r="I1492" s="103" t="s">
        <v>29</v>
      </c>
    </row>
    <row r="1564" spans="2:9" ht="12" customHeight="1" x14ac:dyDescent="0.2">
      <c r="B1564" s="103" t="s">
        <v>30</v>
      </c>
      <c r="C1564" s="103" t="s">
        <v>31</v>
      </c>
      <c r="D1564" s="103" t="s">
        <v>32</v>
      </c>
      <c r="E1564" s="103" t="s">
        <v>33</v>
      </c>
      <c r="F1564" s="103" t="s">
        <v>26</v>
      </c>
      <c r="G1564" s="103" t="s">
        <v>27</v>
      </c>
      <c r="H1564" s="103" t="s">
        <v>28</v>
      </c>
      <c r="I1564" s="103" t="s">
        <v>29</v>
      </c>
    </row>
    <row r="1612" spans="2:9" ht="12" customHeight="1" x14ac:dyDescent="0.2">
      <c r="B1612" s="103" t="s">
        <v>30</v>
      </c>
      <c r="C1612" s="103" t="s">
        <v>31</v>
      </c>
      <c r="D1612" s="103" t="s">
        <v>32</v>
      </c>
      <c r="E1612" s="103" t="s">
        <v>33</v>
      </c>
      <c r="F1612" s="103" t="s">
        <v>26</v>
      </c>
      <c r="G1612" s="103" t="s">
        <v>27</v>
      </c>
      <c r="H1612" s="103" t="s">
        <v>28</v>
      </c>
      <c r="I1612" s="103" t="s">
        <v>29</v>
      </c>
    </row>
    <row r="1693" spans="2:9" ht="12" customHeight="1" x14ac:dyDescent="0.2">
      <c r="B1693" s="103" t="s">
        <v>30</v>
      </c>
      <c r="C1693" s="103" t="s">
        <v>31</v>
      </c>
      <c r="D1693" s="103" t="s">
        <v>32</v>
      </c>
      <c r="E1693" s="103" t="s">
        <v>33</v>
      </c>
      <c r="F1693" s="103" t="s">
        <v>26</v>
      </c>
      <c r="G1693" s="103" t="s">
        <v>27</v>
      </c>
      <c r="H1693" s="103" t="s">
        <v>28</v>
      </c>
      <c r="I1693" s="103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691"/>
  <sheetViews>
    <sheetView showGridLines="0" zoomScaleNormal="100" zoomScaleSheetLayoutView="100" workbookViewId="0">
      <selection activeCell="A2" sqref="A2"/>
    </sheetView>
  </sheetViews>
  <sheetFormatPr defaultColWidth="9.140625" defaultRowHeight="12" customHeight="1" x14ac:dyDescent="0.2"/>
  <cols>
    <col min="1" max="1" width="19" style="31" customWidth="1"/>
    <col min="2" max="2" width="5.7109375" style="7" customWidth="1"/>
    <col min="3" max="4" width="5.28515625" style="7" customWidth="1"/>
    <col min="5" max="5" width="5.28515625" style="2" customWidth="1"/>
    <col min="6" max="9" width="5.28515625" style="7" customWidth="1"/>
    <col min="10" max="10" width="7.140625" style="7" bestFit="1" customWidth="1"/>
    <col min="11" max="16" width="5" style="7" customWidth="1"/>
    <col min="17" max="16384" width="9.140625" style="7"/>
  </cols>
  <sheetData>
    <row r="1" spans="1:19" ht="12" customHeight="1" x14ac:dyDescent="0.2">
      <c r="A1" s="4">
        <v>44497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2"/>
      <c r="Q1" s="6"/>
      <c r="R1" s="6"/>
      <c r="S1" s="6"/>
    </row>
    <row r="2" spans="1:19" s="45" customFormat="1" ht="13.5" customHeight="1" x14ac:dyDescent="0.2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4"/>
      <c r="R2" s="44"/>
      <c r="S2" s="44"/>
    </row>
    <row r="3" spans="1:19" s="45" customFormat="1" ht="13.5" customHeight="1" x14ac:dyDescent="0.2">
      <c r="A3" s="54" t="s">
        <v>301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6"/>
      <c r="R3" s="56"/>
      <c r="S3" s="56"/>
    </row>
    <row r="4" spans="1:19" s="45" customFormat="1" ht="13.5" customHeight="1" x14ac:dyDescent="0.2">
      <c r="A4" s="55" t="s">
        <v>72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44"/>
      <c r="R4" s="44"/>
      <c r="S4" s="44"/>
    </row>
    <row r="5" spans="1:19" ht="12.75" customHeight="1" x14ac:dyDescent="0.2">
      <c r="A5" s="12"/>
      <c r="B5" s="12"/>
      <c r="C5" s="12"/>
      <c r="D5" s="12"/>
      <c r="E5" s="1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6"/>
      <c r="R5" s="6"/>
      <c r="S5" s="6"/>
    </row>
    <row r="6" spans="1:19" s="15" customFormat="1" ht="12.75" customHeight="1" x14ac:dyDescent="0.2">
      <c r="A6" s="26"/>
      <c r="B6" s="48" t="str">
        <f>data!E5</f>
        <v>21:I</v>
      </c>
      <c r="C6" s="48" t="str">
        <f>data!F5</f>
        <v>21:II</v>
      </c>
      <c r="D6" s="48" t="str">
        <f>data!G5</f>
        <v>21:III</v>
      </c>
      <c r="E6" s="48" t="str">
        <f>data!H5</f>
        <v>21:IV</v>
      </c>
      <c r="F6" s="48" t="str">
        <f>data!I5</f>
        <v>22:I</v>
      </c>
      <c r="G6" s="48" t="str">
        <f>data!J5</f>
        <v>22:II</v>
      </c>
      <c r="H6" s="48" t="str">
        <f>data!K5</f>
        <v>22:III</v>
      </c>
      <c r="I6" s="48" t="str">
        <f>data!L5</f>
        <v>22:IV</v>
      </c>
      <c r="J6" s="48">
        <f>data!O5</f>
        <v>2020</v>
      </c>
      <c r="K6" s="48">
        <f>data!P5</f>
        <v>2021</v>
      </c>
      <c r="L6" s="48">
        <f>data!Q5</f>
        <v>2022</v>
      </c>
      <c r="M6" s="48">
        <f>data!R5</f>
        <v>2023</v>
      </c>
      <c r="N6" s="48">
        <f>data!S5</f>
        <v>2024</v>
      </c>
      <c r="O6" s="48">
        <f>data!T5</f>
        <v>2025</v>
      </c>
      <c r="P6" s="48">
        <f>data!U5</f>
        <v>2026</v>
      </c>
      <c r="Q6" s="14"/>
      <c r="R6" s="14"/>
      <c r="S6" s="14"/>
    </row>
    <row r="7" spans="1:19" ht="12.75" customHeight="1" x14ac:dyDescent="0.2">
      <c r="A7" s="179" t="s">
        <v>76</v>
      </c>
      <c r="B7" s="1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6"/>
      <c r="R7" s="6"/>
      <c r="S7" s="6"/>
    </row>
    <row r="8" spans="1:19" ht="12.75" customHeight="1" x14ac:dyDescent="0.2">
      <c r="A8" s="23" t="s">
        <v>293</v>
      </c>
      <c r="B8" s="181">
        <f>data!E317</f>
        <v>1.1742067932959701</v>
      </c>
      <c r="C8" s="181">
        <f>data!F317</f>
        <v>1.19666286640786</v>
      </c>
      <c r="D8" s="181">
        <f>data!G317</f>
        <v>1.2193567307883799</v>
      </c>
      <c r="E8" s="181">
        <f>data!H317</f>
        <v>1.2362042921046601</v>
      </c>
      <c r="F8" s="181">
        <f>data!I317</f>
        <v>1.2434284640808999</v>
      </c>
      <c r="G8" s="181">
        <f>data!J317</f>
        <v>1.2517908828297699</v>
      </c>
      <c r="H8" s="181">
        <f>data!K317</f>
        <v>1.2599413644236599</v>
      </c>
      <c r="I8" s="181">
        <f>data!L317</f>
        <v>1.26946544289789</v>
      </c>
      <c r="J8" s="181">
        <f>data!O317</f>
        <v>1.1327368088400673</v>
      </c>
      <c r="K8" s="181">
        <f>data!P317</f>
        <v>1.2066076706492175</v>
      </c>
      <c r="L8" s="181">
        <f>data!Q317</f>
        <v>1.2561565385580549</v>
      </c>
      <c r="M8" s="181">
        <f>data!R317</f>
        <v>1.2847939918146776</v>
      </c>
      <c r="N8" s="181">
        <f>data!S317</f>
        <v>1.310733268712845</v>
      </c>
      <c r="O8" s="181">
        <f>data!T317</f>
        <v>1.3379272607272523</v>
      </c>
      <c r="P8" s="181">
        <f>data!U317</f>
        <v>1.36444654914437</v>
      </c>
      <c r="Q8" s="6"/>
      <c r="R8" s="6"/>
      <c r="S8" s="6"/>
    </row>
    <row r="9" spans="1:19" ht="12.75" customHeight="1" x14ac:dyDescent="0.2">
      <c r="A9" s="20" t="s">
        <v>1899</v>
      </c>
      <c r="B9" s="170">
        <f>data!E318</f>
        <v>6.2894881368268498</v>
      </c>
      <c r="C9" s="170">
        <f>data!F318</f>
        <v>7.8720430446766203</v>
      </c>
      <c r="D9" s="170">
        <f>data!G318</f>
        <v>7.8042446434315345</v>
      </c>
      <c r="E9" s="170">
        <f>data!H318</f>
        <v>5.6423051100718924</v>
      </c>
      <c r="F9" s="170">
        <f>data!I318</f>
        <v>2.3581035523387941</v>
      </c>
      <c r="G9" s="170">
        <f>data!J318</f>
        <v>2.7173761616267824</v>
      </c>
      <c r="H9" s="170">
        <f>data!K318</f>
        <v>2.6299696452646604</v>
      </c>
      <c r="I9" s="170">
        <f>data!L318</f>
        <v>3.0581151824485526</v>
      </c>
      <c r="J9" s="170">
        <f>data!O318</f>
        <v>-3.6674553109251384</v>
      </c>
      <c r="K9" s="170">
        <f>data!P318</f>
        <v>6.5214497518443437</v>
      </c>
      <c r="L9" s="170">
        <f>data!Q318</f>
        <v>4.1064605433991153</v>
      </c>
      <c r="M9" s="170">
        <f>data!R318</f>
        <v>2.2797678774570285</v>
      </c>
      <c r="N9" s="170">
        <f>data!S318</f>
        <v>2.0189444427219039</v>
      </c>
      <c r="O9" s="170">
        <f>data!T318</f>
        <v>2.0747159367604961</v>
      </c>
      <c r="P9" s="170">
        <f>data!U318</f>
        <v>1.982117353876367</v>
      </c>
      <c r="Q9" s="6"/>
      <c r="R9" s="6"/>
      <c r="S9" s="6"/>
    </row>
    <row r="10" spans="1:19" ht="6" customHeight="1" x14ac:dyDescent="0.2">
      <c r="A10" s="57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6"/>
      <c r="R10" s="6"/>
      <c r="S10" s="6"/>
    </row>
    <row r="11" spans="1:19" s="9" customFormat="1" ht="12.75" customHeight="1" x14ac:dyDescent="0.2">
      <c r="A11" s="121" t="s">
        <v>82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8"/>
      <c r="R11" s="8"/>
      <c r="S11" s="8"/>
    </row>
    <row r="12" spans="1:19" ht="12.75" customHeight="1" x14ac:dyDescent="0.2">
      <c r="A12" s="23" t="s">
        <v>80</v>
      </c>
      <c r="B12" s="170">
        <f>data!E321</f>
        <v>168</v>
      </c>
      <c r="C12" s="170">
        <f>data!F321</f>
        <v>168.33118457443501</v>
      </c>
      <c r="D12" s="170">
        <f>data!G321</f>
        <v>171.14939476954001</v>
      </c>
      <c r="E12" s="170">
        <f>data!H321</f>
        <v>167</v>
      </c>
      <c r="F12" s="170">
        <f>data!I321</f>
        <v>164.57849999999999</v>
      </c>
      <c r="G12" s="170">
        <f>data!J321</f>
        <v>161.7806655</v>
      </c>
      <c r="H12" s="170">
        <f>data!K321</f>
        <v>158.86861352099999</v>
      </c>
      <c r="I12" s="170">
        <f>data!L321</f>
        <v>156.00897847762201</v>
      </c>
      <c r="J12" s="170">
        <f>data!O321</f>
        <v>167.24272981893225</v>
      </c>
      <c r="K12" s="170">
        <f>data!P321</f>
        <v>168.62014483599376</v>
      </c>
      <c r="L12" s="170">
        <f>data!Q321</f>
        <v>160.30918937465549</v>
      </c>
      <c r="M12" s="170">
        <f>data!R321</f>
        <v>149.90482880567225</v>
      </c>
      <c r="N12" s="170">
        <f>data!S321</f>
        <v>141.00148764166727</v>
      </c>
      <c r="O12" s="170">
        <f>data!T321</f>
        <v>132.7298540096005</v>
      </c>
      <c r="P12" s="170">
        <f>data!U321</f>
        <v>125.054336540809</v>
      </c>
      <c r="Q12" s="6"/>
      <c r="R12" s="6"/>
      <c r="S12" s="6"/>
    </row>
    <row r="13" spans="1:19" ht="6" customHeight="1" x14ac:dyDescent="0.2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6"/>
      <c r="R13" s="6"/>
      <c r="S13" s="6"/>
    </row>
    <row r="14" spans="1:19" ht="12.75" customHeight="1" x14ac:dyDescent="0.2">
      <c r="A14" s="23" t="s">
        <v>83</v>
      </c>
      <c r="B14" s="22">
        <f>data!E323</f>
        <v>923.24235507345747</v>
      </c>
      <c r="C14" s="22">
        <f>data!F323</f>
        <v>960.87492454720223</v>
      </c>
      <c r="D14" s="22">
        <f>data!G323</f>
        <v>997.91403860477442</v>
      </c>
      <c r="E14" s="22">
        <f>data!H323</f>
        <v>1036.0962047854011</v>
      </c>
      <c r="F14" s="22">
        <f>data!I323</f>
        <v>1062.9506404433341</v>
      </c>
      <c r="G14" s="22">
        <f>data!J323</f>
        <v>1061.8485582973451</v>
      </c>
      <c r="H14" s="22">
        <f>data!K323</f>
        <v>1050.1873768178448</v>
      </c>
      <c r="I14" s="22">
        <f>data!L323</f>
        <v>1040.2128494578362</v>
      </c>
      <c r="J14" s="22">
        <f>data!O323</f>
        <v>969.71588970363143</v>
      </c>
      <c r="K14" s="22">
        <f>data!P323</f>
        <v>979.53188075270873</v>
      </c>
      <c r="L14" s="22">
        <f>data!Q323</f>
        <v>1053.7998562540902</v>
      </c>
      <c r="M14" s="22">
        <f>data!R323</f>
        <v>990.61200304653266</v>
      </c>
      <c r="N14" s="22">
        <f>data!S323</f>
        <v>948.52381864590609</v>
      </c>
      <c r="O14" s="22">
        <f>data!T323</f>
        <v>960.86712312406053</v>
      </c>
      <c r="P14" s="22">
        <f>data!U323</f>
        <v>972.07048623426772</v>
      </c>
      <c r="Q14" s="6"/>
      <c r="R14" s="6"/>
      <c r="S14" s="6"/>
    </row>
    <row r="15" spans="1:19" ht="6" customHeight="1" x14ac:dyDescent="0.2">
      <c r="A15" s="23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4"/>
      <c r="Q15" s="6"/>
      <c r="R15" s="6"/>
      <c r="S15" s="6"/>
    </row>
    <row r="16" spans="1:19" s="9" customFormat="1" ht="12.75" customHeight="1" x14ac:dyDescent="0.2">
      <c r="A16" s="121" t="s">
        <v>81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28"/>
      <c r="R16" s="8"/>
      <c r="S16" s="8"/>
    </row>
    <row r="17" spans="1:19" ht="12.75" customHeight="1" x14ac:dyDescent="0.2">
      <c r="A17" s="23" t="s">
        <v>257</v>
      </c>
      <c r="B17" s="22">
        <f>data!E326</f>
        <v>205.19791162042401</v>
      </c>
      <c r="C17" s="22">
        <f>data!F326</f>
        <v>207.96637637010301</v>
      </c>
      <c r="D17" s="22">
        <f>data!G326</f>
        <v>196.80955430646</v>
      </c>
      <c r="E17" s="22">
        <f>data!H326</f>
        <v>206.446116781478</v>
      </c>
      <c r="F17" s="22">
        <f>data!I326</f>
        <v>204.64159147573801</v>
      </c>
      <c r="G17" s="22">
        <f>data!J326</f>
        <v>202.515562091032</v>
      </c>
      <c r="H17" s="22">
        <f>data!K326</f>
        <v>200.16513768374401</v>
      </c>
      <c r="I17" s="22">
        <f>data!L326</f>
        <v>198.04800695914199</v>
      </c>
      <c r="J17" s="22">
        <f>data!O326</f>
        <v>738.57344979991296</v>
      </c>
      <c r="K17" s="22">
        <f>data!P326</f>
        <v>816.4199590784649</v>
      </c>
      <c r="L17" s="22">
        <f>data!Q326</f>
        <v>805.37029820965597</v>
      </c>
      <c r="M17" s="22">
        <f>data!R326</f>
        <v>770.311618236703</v>
      </c>
      <c r="N17" s="22">
        <f>data!S326</f>
        <v>739.18594882653611</v>
      </c>
      <c r="O17" s="22">
        <f>data!T326</f>
        <v>710.25882511261398</v>
      </c>
      <c r="P17" s="22">
        <f>data!U326</f>
        <v>682.46181607899291</v>
      </c>
      <c r="Q17" s="6"/>
      <c r="R17" s="6"/>
      <c r="S17" s="6"/>
    </row>
    <row r="18" spans="1:19" ht="12.75" customHeight="1" x14ac:dyDescent="0.2">
      <c r="A18" s="20" t="s">
        <v>1899</v>
      </c>
      <c r="B18" s="170">
        <f>data!E327</f>
        <v>12.874194306685965</v>
      </c>
      <c r="C18" s="170">
        <f>data!F327</f>
        <v>5.5068732868036516</v>
      </c>
      <c r="D18" s="170">
        <f>data!G327</f>
        <v>-19.793011081481868</v>
      </c>
      <c r="E18" s="170">
        <f>data!H327</f>
        <v>21.07156653037973</v>
      </c>
      <c r="F18" s="170">
        <f>data!I327</f>
        <v>-3.4507853872132408</v>
      </c>
      <c r="G18" s="170">
        <f>data!J327</f>
        <v>-4.0913035099185366</v>
      </c>
      <c r="H18" s="170">
        <f>data!K327</f>
        <v>-4.562258886450576</v>
      </c>
      <c r="I18" s="170">
        <f>data!L327</f>
        <v>-4.164117455855286</v>
      </c>
      <c r="J18" s="170">
        <f>data!O327</f>
        <v>-10.080956028933308</v>
      </c>
      <c r="K18" s="170">
        <f>data!P327</f>
        <v>10.540117479126998</v>
      </c>
      <c r="L18" s="170">
        <f>data!Q327</f>
        <v>-1.3534285567052051</v>
      </c>
      <c r="M18" s="170">
        <f>data!R327</f>
        <v>-4.3531131022448548</v>
      </c>
      <c r="N18" s="170">
        <f>data!S327</f>
        <v>-4.0406594777079636</v>
      </c>
      <c r="O18" s="170">
        <f>data!T327</f>
        <v>-3.9133757561063187</v>
      </c>
      <c r="P18" s="170">
        <f>data!U327</f>
        <v>-3.9136450052857485</v>
      </c>
      <c r="Q18" s="6"/>
      <c r="R18" s="6"/>
      <c r="S18" s="6"/>
    </row>
    <row r="19" spans="1:19" ht="6" customHeight="1" x14ac:dyDescent="0.2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6"/>
      <c r="R19" s="6"/>
      <c r="S19" s="6"/>
    </row>
    <row r="20" spans="1:19" ht="12.75" customHeight="1" x14ac:dyDescent="0.2">
      <c r="A20" s="23" t="s">
        <v>63</v>
      </c>
      <c r="B20" s="22">
        <f>data!E329</f>
        <v>0</v>
      </c>
      <c r="C20" s="22">
        <f>data!F329</f>
        <v>0</v>
      </c>
      <c r="D20" s="22">
        <f>data!G329</f>
        <v>0</v>
      </c>
      <c r="E20" s="22">
        <f>data!H329</f>
        <v>0</v>
      </c>
      <c r="F20" s="22">
        <f>data!I329</f>
        <v>0</v>
      </c>
      <c r="G20" s="22">
        <f>data!J329</f>
        <v>0</v>
      </c>
      <c r="H20" s="22">
        <f>data!K329</f>
        <v>0</v>
      </c>
      <c r="I20" s="22">
        <f>data!L329</f>
        <v>0</v>
      </c>
      <c r="J20" s="22">
        <f>data!O329</f>
        <v>0</v>
      </c>
      <c r="K20" s="22">
        <f>data!P329</f>
        <v>0</v>
      </c>
      <c r="L20" s="22">
        <f>data!Q329</f>
        <v>0</v>
      </c>
      <c r="M20" s="22">
        <f>data!R329</f>
        <v>0</v>
      </c>
      <c r="N20" s="22">
        <f>data!S329</f>
        <v>0</v>
      </c>
      <c r="O20" s="22">
        <f>data!T329</f>
        <v>0</v>
      </c>
      <c r="P20" s="22">
        <f>data!U329</f>
        <v>0</v>
      </c>
      <c r="Q20" s="6"/>
      <c r="R20" s="6"/>
      <c r="S20" s="6"/>
    </row>
    <row r="21" spans="1:19" ht="6" customHeight="1" x14ac:dyDescent="0.2">
      <c r="A21" s="2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6"/>
      <c r="R21" s="6"/>
      <c r="S21" s="6"/>
    </row>
    <row r="22" spans="1:19" ht="12.75" customHeight="1" x14ac:dyDescent="0.2">
      <c r="A22" s="23" t="s">
        <v>62</v>
      </c>
      <c r="B22" s="22">
        <f>data!E331</f>
        <v>0</v>
      </c>
      <c r="C22" s="22">
        <f>data!F331</f>
        <v>0</v>
      </c>
      <c r="D22" s="22">
        <f>data!G331</f>
        <v>0</v>
      </c>
      <c r="E22" s="22">
        <f>data!H331</f>
        <v>2.0644611678147799E-2</v>
      </c>
      <c r="F22" s="22">
        <f>data!I331</f>
        <v>2.04641591475738E-2</v>
      </c>
      <c r="G22" s="22">
        <f>data!J331</f>
        <v>2.02515562091032E-2</v>
      </c>
      <c r="H22" s="22">
        <f>data!K331</f>
        <v>2.0016513768374398E-2</v>
      </c>
      <c r="I22" s="22">
        <f>data!L331</f>
        <v>1.9804800695914199E-2</v>
      </c>
      <c r="J22" s="22">
        <f>data!O331</f>
        <v>7.9325350293067101E-2</v>
      </c>
      <c r="K22" s="22">
        <f>data!P331</f>
        <v>2.0644611678147799E-2</v>
      </c>
      <c r="L22" s="22">
        <f>data!Q331</f>
        <v>8.0537029820965597E-2</v>
      </c>
      <c r="M22" s="22">
        <f>data!R331</f>
        <v>7.7031161823670299E-2</v>
      </c>
      <c r="N22" s="22">
        <f>data!S331</f>
        <v>7.3918594882653607E-2</v>
      </c>
      <c r="O22" s="22">
        <f>data!T331</f>
        <v>7.102588251126149E-2</v>
      </c>
      <c r="P22" s="22">
        <f>data!U331</f>
        <v>6.8246181607899303E-2</v>
      </c>
      <c r="Q22" s="6"/>
      <c r="R22" s="6"/>
      <c r="S22" s="6"/>
    </row>
    <row r="23" spans="1:19" ht="6" customHeight="1" x14ac:dyDescent="0.2">
      <c r="A23" s="2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6"/>
      <c r="R23" s="6"/>
      <c r="S23" s="6"/>
    </row>
    <row r="24" spans="1:19" ht="12.75" customHeight="1" x14ac:dyDescent="0.2">
      <c r="A24" s="23" t="s">
        <v>64</v>
      </c>
      <c r="B24" s="22">
        <f>data!E333</f>
        <v>205.19791162042401</v>
      </c>
      <c r="C24" s="22">
        <f>data!F333</f>
        <v>207.96637637010301</v>
      </c>
      <c r="D24" s="22">
        <f>data!G333</f>
        <v>196.80955430646</v>
      </c>
      <c r="E24" s="22">
        <f>data!H333</f>
        <v>206.40482755812201</v>
      </c>
      <c r="F24" s="22">
        <f>data!I333</f>
        <v>204.60066315744299</v>
      </c>
      <c r="G24" s="22">
        <f>data!J333</f>
        <v>202.47505897861399</v>
      </c>
      <c r="H24" s="22">
        <f>data!K333</f>
        <v>200.12510465620801</v>
      </c>
      <c r="I24" s="22">
        <f>data!L333</f>
        <v>198.00839735775</v>
      </c>
      <c r="J24" s="22">
        <f>data!O333</f>
        <v>738.49412444962002</v>
      </c>
      <c r="K24" s="22">
        <f>data!P333</f>
        <v>816.37866985510891</v>
      </c>
      <c r="L24" s="22">
        <f>data!Q333</f>
        <v>805.20922415001496</v>
      </c>
      <c r="M24" s="22">
        <f>data!R333</f>
        <v>770.15755591305492</v>
      </c>
      <c r="N24" s="22">
        <f>data!S333</f>
        <v>739.03811163677199</v>
      </c>
      <c r="O24" s="22">
        <f>data!T333</f>
        <v>710.11677334759202</v>
      </c>
      <c r="P24" s="22">
        <f>data!U333</f>
        <v>682.32532371577713</v>
      </c>
      <c r="Q24" s="6"/>
      <c r="R24" s="6"/>
      <c r="S24" s="6"/>
    </row>
    <row r="25" spans="1:19" ht="12.75" customHeight="1" x14ac:dyDescent="0.2">
      <c r="A25" s="20" t="s">
        <v>1899</v>
      </c>
      <c r="B25" s="170">
        <f>data!E334</f>
        <v>12.874194306685965</v>
      </c>
      <c r="C25" s="170">
        <f>data!F334</f>
        <v>5.5068732868036516</v>
      </c>
      <c r="D25" s="170">
        <f>data!G334</f>
        <v>-19.793011081481868</v>
      </c>
      <c r="E25" s="170">
        <f>data!H334</f>
        <v>20.974738330458027</v>
      </c>
      <c r="F25" s="170">
        <f>data!I334</f>
        <v>-3.4507853872135432</v>
      </c>
      <c r="G25" s="170">
        <f>data!J334</f>
        <v>-4.0913035099184079</v>
      </c>
      <c r="H25" s="170">
        <f>data!K334</f>
        <v>-4.5622588864495039</v>
      </c>
      <c r="I25" s="170">
        <f>data!L334</f>
        <v>-4.1641174558570064</v>
      </c>
      <c r="J25" s="170">
        <f>data!O334</f>
        <v>-9.9236468101072788</v>
      </c>
      <c r="K25" s="170">
        <f>data!P334</f>
        <v>10.546400144149315</v>
      </c>
      <c r="L25" s="170">
        <f>data!Q334</f>
        <v>-1.3681697130911497</v>
      </c>
      <c r="M25" s="170">
        <f>data!R334</f>
        <v>-4.3531131022450538</v>
      </c>
      <c r="N25" s="170">
        <f>data!S334</f>
        <v>-4.0406594777077087</v>
      </c>
      <c r="O25" s="170">
        <f>data!T334</f>
        <v>-3.9133757561063964</v>
      </c>
      <c r="P25" s="170">
        <f>data!U334</f>
        <v>-3.9136450052858263</v>
      </c>
      <c r="Q25" s="6"/>
      <c r="R25" s="6"/>
      <c r="S25" s="6"/>
    </row>
    <row r="26" spans="1:19" ht="6" customHeight="1" x14ac:dyDescent="0.2">
      <c r="A26" s="23"/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6"/>
      <c r="R26" s="6"/>
      <c r="S26" s="6"/>
    </row>
    <row r="27" spans="1:19" ht="12.75" customHeight="1" x14ac:dyDescent="0.2">
      <c r="A27" s="23" t="s">
        <v>65</v>
      </c>
      <c r="B27" s="22">
        <f>data!E336</f>
        <v>0</v>
      </c>
      <c r="C27" s="22">
        <f>data!F336</f>
        <v>0</v>
      </c>
      <c r="D27" s="22">
        <f>data!G336</f>
        <v>0</v>
      </c>
      <c r="E27" s="22">
        <f>data!H336</f>
        <v>2.0644611678147799E-2</v>
      </c>
      <c r="F27" s="22">
        <f>data!I336</f>
        <v>2.04641591475738E-2</v>
      </c>
      <c r="G27" s="22">
        <f>data!J336</f>
        <v>2.02515562091032E-2</v>
      </c>
      <c r="H27" s="22">
        <f>data!K336</f>
        <v>2.0016513768374398E-2</v>
      </c>
      <c r="I27" s="22">
        <f>data!L336</f>
        <v>1.9804800695914199E-2</v>
      </c>
      <c r="J27" s="22">
        <f>data!O336</f>
        <v>0</v>
      </c>
      <c r="K27" s="22">
        <f>data!P336</f>
        <v>2.0644611678147799E-2</v>
      </c>
      <c r="L27" s="22">
        <f>data!Q336</f>
        <v>8.0537029820965597E-2</v>
      </c>
      <c r="M27" s="22">
        <f>data!R336</f>
        <v>7.7031161823670299E-2</v>
      </c>
      <c r="N27" s="22">
        <f>data!S336</f>
        <v>7.3918594882653607E-2</v>
      </c>
      <c r="O27" s="22">
        <f>data!T336</f>
        <v>7.102588251126149E-2</v>
      </c>
      <c r="P27" s="181">
        <f>data!U336</f>
        <v>6.8246181607899303E-2</v>
      </c>
      <c r="Q27" s="6"/>
      <c r="R27" s="6"/>
      <c r="S27" s="6"/>
    </row>
    <row r="28" spans="1:19" s="27" customFormat="1" ht="12.75" customHeight="1" x14ac:dyDescent="0.2">
      <c r="A28" s="13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26"/>
      <c r="R28" s="26"/>
      <c r="S28" s="26"/>
    </row>
    <row r="29" spans="1:19" ht="12.75" customHeight="1" x14ac:dyDescent="0.2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6"/>
      <c r="R29" s="6"/>
      <c r="S29" s="6"/>
    </row>
    <row r="30" spans="1:19" ht="12.75" customHeight="1" x14ac:dyDescent="0.2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6"/>
      <c r="R30" s="6"/>
      <c r="S30" s="6"/>
    </row>
    <row r="31" spans="1:19" ht="12.75" customHeight="1" x14ac:dyDescent="0.2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6"/>
      <c r="R31" s="6"/>
      <c r="S31" s="6"/>
    </row>
    <row r="32" spans="1:19" ht="12.75" customHeight="1" x14ac:dyDescent="0.2">
      <c r="A32" s="8" t="s">
        <v>1882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6"/>
      <c r="R32" s="6"/>
      <c r="S32" s="6"/>
    </row>
    <row r="33" spans="1:19" ht="12.75" customHeight="1" x14ac:dyDescent="0.2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6"/>
      <c r="R33" s="6"/>
      <c r="S33" s="6"/>
    </row>
    <row r="34" spans="1:19" ht="12.75" customHeight="1" x14ac:dyDescent="0.2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6"/>
      <c r="R34" s="6"/>
      <c r="S34" s="6"/>
    </row>
    <row r="35" spans="1:19" ht="12.7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6"/>
      <c r="R35" s="6"/>
      <c r="S35" s="6"/>
    </row>
    <row r="36" spans="1:19" ht="12.75" customHeight="1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6"/>
      <c r="R36" s="6"/>
      <c r="S36" s="6"/>
    </row>
    <row r="37" spans="1:19" ht="12.75" customHeight="1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6"/>
      <c r="R37" s="6"/>
      <c r="S37" s="6"/>
    </row>
    <row r="38" spans="1:19" ht="12.75" customHeight="1" x14ac:dyDescent="0.2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6"/>
      <c r="R38" s="6"/>
      <c r="S38" s="6"/>
    </row>
    <row r="39" spans="1:19" ht="12.75" customHeight="1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6"/>
      <c r="R39" s="6"/>
      <c r="S39" s="6"/>
    </row>
    <row r="40" spans="1:19" ht="12.75" customHeight="1" x14ac:dyDescent="0.2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6"/>
      <c r="R40" s="6"/>
      <c r="S40" s="6"/>
    </row>
    <row r="41" spans="1:19" ht="12.75" customHeight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6"/>
      <c r="R41" s="6"/>
      <c r="S41" s="6"/>
    </row>
    <row r="42" spans="1:19" ht="12.75" customHeigh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"/>
      <c r="R42" s="6"/>
      <c r="S42" s="6"/>
    </row>
    <row r="43" spans="1:19" ht="12.75" customHeight="1" x14ac:dyDescent="0.2">
      <c r="B43" s="34"/>
      <c r="C43" s="34"/>
      <c r="D43" s="34"/>
      <c r="E43" s="35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6"/>
      <c r="R43" s="6"/>
      <c r="S43" s="6"/>
    </row>
    <row r="44" spans="1:19" ht="12.75" customHeight="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6"/>
      <c r="R44" s="6"/>
      <c r="S44" s="6"/>
    </row>
    <row r="45" spans="1:19" ht="12.75" customHeight="1" x14ac:dyDescent="0.2">
      <c r="B45" s="6"/>
      <c r="C45" s="6"/>
      <c r="D45" s="6"/>
      <c r="E45" s="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2.75" customHeight="1" x14ac:dyDescent="0.2">
      <c r="A46" s="3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6"/>
      <c r="R46" s="6"/>
      <c r="S46" s="6"/>
    </row>
    <row r="47" spans="1:19" ht="12.75" customHeight="1" x14ac:dyDescent="0.2">
      <c r="A47" s="3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6"/>
      <c r="R47" s="6"/>
      <c r="S47" s="6"/>
    </row>
    <row r="48" spans="1:19" ht="12.75" customHeight="1" x14ac:dyDescent="0.2">
      <c r="A48" s="3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6"/>
      <c r="R48" s="6"/>
      <c r="S48" s="6"/>
    </row>
    <row r="49" spans="1:19" ht="12.75" customHeight="1" x14ac:dyDescent="0.2">
      <c r="A49" s="38"/>
      <c r="B49" s="6"/>
      <c r="C49" s="6"/>
      <c r="D49" s="6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2.75" customHeight="1" x14ac:dyDescent="0.2">
      <c r="A50" s="38"/>
      <c r="B50" s="6"/>
      <c r="C50" s="6"/>
      <c r="D50" s="6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2.75" customHeight="1" x14ac:dyDescent="0.2">
      <c r="A51" s="38"/>
      <c r="B51" s="6"/>
      <c r="C51" s="6"/>
      <c r="D51" s="6"/>
      <c r="E51" s="1"/>
      <c r="F51" s="6"/>
      <c r="G51" s="6"/>
      <c r="H51" s="6"/>
      <c r="I51" s="6"/>
      <c r="J51" s="6"/>
      <c r="K51" s="6"/>
      <c r="L51" s="6"/>
      <c r="M51" s="6"/>
      <c r="N51" s="6"/>
    </row>
    <row r="52" spans="1:19" ht="12.75" customHeight="1" x14ac:dyDescent="0.2">
      <c r="A52" s="38"/>
      <c r="B52" s="6"/>
      <c r="C52" s="6"/>
      <c r="D52" s="6"/>
      <c r="E52" s="1"/>
      <c r="F52" s="6"/>
      <c r="G52" s="6"/>
      <c r="H52" s="6"/>
      <c r="I52" s="6"/>
      <c r="J52" s="6"/>
      <c r="K52" s="6"/>
      <c r="L52" s="6"/>
      <c r="M52" s="6"/>
      <c r="N52" s="6"/>
    </row>
    <row r="53" spans="1:19" ht="12.75" customHeight="1" x14ac:dyDescent="0.2">
      <c r="A53" s="38"/>
      <c r="B53" s="6"/>
      <c r="C53" s="6"/>
      <c r="D53" s="6"/>
      <c r="E53" s="1"/>
      <c r="F53" s="6"/>
      <c r="G53" s="6"/>
      <c r="H53" s="6"/>
      <c r="I53" s="6"/>
      <c r="J53" s="6"/>
      <c r="K53" s="6"/>
      <c r="L53" s="6"/>
      <c r="M53" s="6"/>
      <c r="N53" s="6"/>
    </row>
    <row r="54" spans="1:19" ht="12.75" customHeight="1" x14ac:dyDescent="0.2">
      <c r="A54" s="38"/>
      <c r="B54" s="6"/>
      <c r="C54" s="6"/>
      <c r="D54" s="6"/>
      <c r="E54" s="1"/>
      <c r="F54" s="6"/>
      <c r="G54" s="6"/>
      <c r="H54" s="6"/>
      <c r="I54" s="6"/>
      <c r="J54" s="6"/>
      <c r="K54" s="6"/>
      <c r="L54" s="6"/>
      <c r="M54" s="6"/>
      <c r="N54" s="6"/>
    </row>
    <row r="55" spans="1:19" ht="12.75" customHeight="1" x14ac:dyDescent="0.2">
      <c r="A55" s="38"/>
      <c r="B55" s="6"/>
      <c r="C55" s="6"/>
      <c r="D55" s="6"/>
      <c r="E55" s="1"/>
      <c r="F55" s="6"/>
      <c r="G55" s="6"/>
      <c r="H55" s="6"/>
      <c r="I55" s="6"/>
      <c r="J55" s="6"/>
      <c r="K55" s="6"/>
      <c r="L55" s="6"/>
      <c r="M55" s="6"/>
      <c r="N55" s="6"/>
    </row>
    <row r="56" spans="1:19" ht="12.75" customHeight="1" x14ac:dyDescent="0.2">
      <c r="A56" s="38"/>
      <c r="B56" s="6"/>
      <c r="C56" s="6"/>
      <c r="D56" s="6"/>
      <c r="E56" s="1"/>
      <c r="F56" s="6"/>
      <c r="G56" s="6"/>
      <c r="H56" s="6"/>
      <c r="I56" s="6"/>
      <c r="J56" s="6"/>
      <c r="K56" s="6"/>
      <c r="L56" s="6"/>
      <c r="M56" s="6"/>
      <c r="N56" s="6"/>
    </row>
    <row r="57" spans="1:19" ht="12.75" customHeight="1" x14ac:dyDescent="0.2">
      <c r="A57" s="38"/>
      <c r="B57" s="6"/>
      <c r="C57" s="6"/>
      <c r="D57" s="6"/>
      <c r="E57" s="1"/>
      <c r="F57" s="6"/>
      <c r="G57" s="6"/>
      <c r="H57" s="6"/>
      <c r="I57" s="6"/>
      <c r="J57" s="6"/>
      <c r="K57" s="6"/>
      <c r="L57" s="6"/>
      <c r="M57" s="6"/>
      <c r="N57" s="6"/>
    </row>
    <row r="58" spans="1:19" ht="12.75" customHeight="1" x14ac:dyDescent="0.2">
      <c r="A58" s="38"/>
      <c r="B58" s="6"/>
      <c r="C58" s="6"/>
      <c r="D58" s="6"/>
      <c r="E58" s="1"/>
      <c r="F58" s="6"/>
      <c r="G58" s="6"/>
      <c r="H58" s="6"/>
      <c r="I58" s="6"/>
      <c r="J58" s="6"/>
      <c r="K58" s="6"/>
      <c r="L58" s="6"/>
      <c r="M58" s="6"/>
      <c r="N58" s="6"/>
    </row>
    <row r="59" spans="1:19" ht="12.75" customHeight="1" x14ac:dyDescent="0.2">
      <c r="B59" s="6"/>
      <c r="C59" s="6"/>
      <c r="D59" s="6"/>
      <c r="E59" s="1"/>
      <c r="F59" s="6"/>
      <c r="G59" s="6"/>
      <c r="H59" s="6"/>
      <c r="I59" s="6"/>
      <c r="J59" s="6"/>
      <c r="K59" s="6"/>
      <c r="L59" s="6"/>
      <c r="M59" s="6"/>
      <c r="N59" s="6"/>
    </row>
    <row r="60" spans="1:19" ht="12.75" customHeight="1" x14ac:dyDescent="0.2">
      <c r="B60" s="6"/>
      <c r="C60" s="6"/>
      <c r="D60" s="6"/>
      <c r="E60" s="1"/>
      <c r="F60" s="6"/>
      <c r="G60" s="6"/>
      <c r="H60" s="6"/>
      <c r="I60" s="6"/>
      <c r="J60" s="6"/>
      <c r="K60" s="6"/>
      <c r="L60" s="6"/>
      <c r="M60" s="6"/>
      <c r="N60" s="6"/>
    </row>
    <row r="61" spans="1:19" ht="12.75" customHeight="1" x14ac:dyDescent="0.2">
      <c r="B61" s="6"/>
      <c r="C61" s="6"/>
      <c r="D61" s="6"/>
      <c r="E61" s="1"/>
      <c r="F61" s="6"/>
      <c r="G61" s="6"/>
      <c r="H61" s="6"/>
      <c r="I61" s="6"/>
      <c r="J61" s="6"/>
      <c r="K61" s="6"/>
      <c r="L61" s="6"/>
      <c r="M61" s="6"/>
      <c r="N61" s="6"/>
    </row>
    <row r="62" spans="1:19" ht="12.75" customHeight="1" x14ac:dyDescent="0.2">
      <c r="B62" s="6"/>
      <c r="C62" s="6"/>
      <c r="D62" s="6"/>
      <c r="E62" s="1"/>
      <c r="F62" s="6"/>
      <c r="G62" s="6"/>
      <c r="H62" s="6"/>
      <c r="I62" s="6"/>
      <c r="J62" s="6"/>
      <c r="K62" s="6"/>
      <c r="L62" s="6"/>
      <c r="M62" s="6"/>
      <c r="N62" s="6"/>
    </row>
    <row r="63" spans="1:19" ht="12.75" customHeight="1" x14ac:dyDescent="0.2">
      <c r="B63" s="6"/>
      <c r="C63" s="6"/>
      <c r="D63" s="6"/>
      <c r="E63" s="1"/>
      <c r="F63" s="6"/>
      <c r="G63" s="6"/>
      <c r="H63" s="6"/>
      <c r="I63" s="6"/>
      <c r="J63" s="6"/>
      <c r="K63" s="6"/>
      <c r="L63" s="6"/>
      <c r="M63" s="6"/>
      <c r="N63" s="6"/>
    </row>
    <row r="64" spans="1:19" ht="12.75" customHeight="1" x14ac:dyDescent="0.2">
      <c r="B64" s="6"/>
      <c r="C64" s="6"/>
      <c r="D64" s="6"/>
      <c r="E64" s="1"/>
      <c r="F64" s="6"/>
      <c r="G64" s="6"/>
      <c r="H64" s="6"/>
      <c r="I64" s="6"/>
      <c r="J64" s="6"/>
      <c r="K64" s="6"/>
      <c r="L64" s="6"/>
      <c r="M64" s="6"/>
      <c r="N64" s="6"/>
    </row>
    <row r="65" spans="2:14" ht="12.75" customHeight="1" x14ac:dyDescent="0.2">
      <c r="B65" s="6"/>
      <c r="C65" s="6"/>
      <c r="D65" s="6"/>
      <c r="E65" s="1"/>
      <c r="F65" s="6"/>
      <c r="G65" s="6"/>
      <c r="H65" s="6"/>
      <c r="I65" s="6"/>
      <c r="J65" s="6"/>
      <c r="K65" s="6"/>
      <c r="L65" s="6"/>
      <c r="M65" s="6"/>
      <c r="N65" s="6"/>
    </row>
    <row r="66" spans="2:14" ht="12.75" customHeight="1" x14ac:dyDescent="0.2">
      <c r="B66" s="6"/>
      <c r="C66" s="6"/>
      <c r="D66" s="6"/>
      <c r="E66" s="1"/>
      <c r="F66" s="6"/>
      <c r="G66" s="6"/>
      <c r="H66" s="6"/>
      <c r="I66" s="6"/>
      <c r="J66" s="6"/>
      <c r="K66" s="6"/>
      <c r="L66" s="6"/>
      <c r="M66" s="6"/>
      <c r="N66" s="6"/>
    </row>
    <row r="67" spans="2:14" ht="12.75" customHeight="1" x14ac:dyDescent="0.2">
      <c r="B67" s="104" t="s">
        <v>30</v>
      </c>
      <c r="C67" s="104" t="s">
        <v>31</v>
      </c>
      <c r="D67" s="104" t="s">
        <v>32</v>
      </c>
      <c r="E67" s="104" t="s">
        <v>33</v>
      </c>
      <c r="F67" s="104" t="s">
        <v>26</v>
      </c>
      <c r="G67" s="104" t="s">
        <v>27</v>
      </c>
      <c r="H67" s="104" t="s">
        <v>28</v>
      </c>
      <c r="I67" s="104" t="s">
        <v>29</v>
      </c>
      <c r="J67" s="6"/>
      <c r="K67" s="6"/>
      <c r="L67" s="6"/>
      <c r="M67" s="6"/>
      <c r="N67" s="6"/>
    </row>
    <row r="68" spans="2:14" ht="12.75" customHeight="1" x14ac:dyDescent="0.2">
      <c r="B68" s="6"/>
      <c r="C68" s="6"/>
      <c r="D68" s="6"/>
      <c r="E68" s="1"/>
      <c r="F68" s="6"/>
      <c r="G68" s="6"/>
      <c r="H68" s="6"/>
      <c r="I68" s="6"/>
      <c r="J68" s="6"/>
      <c r="K68" s="6"/>
      <c r="L68" s="6"/>
      <c r="M68" s="6"/>
      <c r="N68" s="6"/>
    </row>
    <row r="69" spans="2:14" ht="12.75" customHeight="1" x14ac:dyDescent="0.2">
      <c r="B69" s="6"/>
      <c r="C69" s="6"/>
      <c r="D69" s="6"/>
      <c r="E69" s="1"/>
      <c r="F69" s="6"/>
      <c r="G69" s="6"/>
      <c r="H69" s="6"/>
      <c r="I69" s="6"/>
      <c r="J69" s="6"/>
      <c r="K69" s="6"/>
      <c r="L69" s="6"/>
      <c r="M69" s="6"/>
      <c r="N69" s="6"/>
    </row>
    <row r="70" spans="2:14" ht="12.75" customHeight="1" x14ac:dyDescent="0.2">
      <c r="B70" s="6"/>
      <c r="C70" s="6"/>
      <c r="D70" s="6"/>
      <c r="E70" s="1"/>
      <c r="F70" s="6"/>
      <c r="G70" s="6"/>
      <c r="H70" s="6"/>
      <c r="I70" s="6"/>
      <c r="J70" s="6"/>
      <c r="K70" s="6"/>
      <c r="L70" s="6"/>
      <c r="M70" s="6"/>
      <c r="N70" s="6"/>
    </row>
    <row r="71" spans="2:14" ht="12.75" customHeight="1" x14ac:dyDescent="0.2">
      <c r="B71" s="6"/>
      <c r="C71" s="6"/>
      <c r="D71" s="6"/>
      <c r="E71" s="1"/>
      <c r="F71" s="6"/>
      <c r="G71" s="6"/>
      <c r="H71" s="6"/>
      <c r="I71" s="6"/>
      <c r="J71" s="6"/>
      <c r="K71" s="6"/>
      <c r="L71" s="6"/>
      <c r="M71" s="6"/>
      <c r="N71" s="6"/>
    </row>
    <row r="72" spans="2:14" ht="12.75" customHeight="1" x14ac:dyDescent="0.2">
      <c r="B72" s="6"/>
      <c r="C72" s="6"/>
      <c r="D72" s="6"/>
      <c r="E72" s="1"/>
      <c r="F72" s="6"/>
      <c r="G72" s="6"/>
      <c r="H72" s="6"/>
      <c r="I72" s="6"/>
      <c r="J72" s="6"/>
      <c r="K72" s="6"/>
      <c r="L72" s="6"/>
      <c r="M72" s="6"/>
      <c r="N72" s="6"/>
    </row>
    <row r="73" spans="2:14" ht="12.75" customHeight="1" x14ac:dyDescent="0.2">
      <c r="B73" s="6"/>
      <c r="C73" s="6"/>
      <c r="D73" s="6"/>
      <c r="E73" s="1"/>
      <c r="F73" s="6"/>
      <c r="G73" s="6"/>
      <c r="H73" s="6"/>
      <c r="I73" s="6"/>
      <c r="J73" s="6"/>
      <c r="K73" s="6"/>
      <c r="L73" s="6"/>
      <c r="M73" s="6"/>
      <c r="N73" s="6"/>
    </row>
    <row r="74" spans="2:14" ht="12.75" customHeight="1" x14ac:dyDescent="0.2">
      <c r="B74" s="6"/>
      <c r="C74" s="6"/>
      <c r="D74" s="6"/>
      <c r="E74" s="1"/>
      <c r="F74" s="6"/>
      <c r="G74" s="6"/>
      <c r="H74" s="6"/>
      <c r="I74" s="6"/>
      <c r="J74" s="6"/>
      <c r="K74" s="6"/>
      <c r="L74" s="6"/>
      <c r="M74" s="6"/>
      <c r="N74" s="6"/>
    </row>
    <row r="75" spans="2:14" ht="12.75" customHeight="1" x14ac:dyDescent="0.2">
      <c r="B75" s="6"/>
      <c r="C75" s="6"/>
      <c r="D75" s="6"/>
      <c r="E75" s="1"/>
      <c r="F75" s="6"/>
      <c r="G75" s="6"/>
      <c r="H75" s="6"/>
      <c r="I75" s="6"/>
      <c r="J75" s="6"/>
      <c r="K75" s="6"/>
      <c r="L75" s="6"/>
      <c r="M75" s="6"/>
      <c r="N75" s="6"/>
    </row>
    <row r="76" spans="2:14" ht="12.75" customHeight="1" x14ac:dyDescent="0.2">
      <c r="B76" s="6"/>
      <c r="C76" s="6"/>
      <c r="D76" s="6"/>
      <c r="E76" s="1"/>
      <c r="F76" s="6"/>
      <c r="G76" s="6"/>
      <c r="H76" s="6"/>
      <c r="I76" s="6"/>
      <c r="J76" s="6"/>
      <c r="K76" s="6"/>
      <c r="L76" s="6"/>
      <c r="M76" s="6"/>
      <c r="N76" s="6"/>
    </row>
    <row r="77" spans="2:14" ht="12.75" customHeight="1" x14ac:dyDescent="0.2">
      <c r="B77" s="6"/>
      <c r="C77" s="6"/>
      <c r="D77" s="6"/>
      <c r="E77" s="1"/>
      <c r="F77" s="6"/>
      <c r="G77" s="6"/>
      <c r="H77" s="6"/>
      <c r="I77" s="6"/>
      <c r="J77" s="6"/>
      <c r="K77" s="6"/>
      <c r="L77" s="6"/>
      <c r="M77" s="6"/>
      <c r="N77" s="6"/>
    </row>
    <row r="78" spans="2:14" ht="12.75" customHeight="1" x14ac:dyDescent="0.2">
      <c r="B78" s="6"/>
      <c r="C78" s="6"/>
      <c r="D78" s="6"/>
      <c r="E78" s="1"/>
      <c r="F78" s="6"/>
      <c r="G78" s="6"/>
      <c r="H78" s="6"/>
      <c r="I78" s="6"/>
      <c r="J78" s="6"/>
      <c r="K78" s="6"/>
      <c r="L78" s="6"/>
      <c r="M78" s="6"/>
      <c r="N78" s="6"/>
    </row>
    <row r="79" spans="2:14" ht="12.75" customHeight="1" x14ac:dyDescent="0.2">
      <c r="B79" s="6"/>
      <c r="C79" s="6"/>
      <c r="D79" s="6"/>
      <c r="E79" s="1"/>
      <c r="F79" s="6"/>
      <c r="G79" s="6"/>
      <c r="H79" s="6"/>
      <c r="I79" s="6"/>
      <c r="J79" s="6"/>
      <c r="K79" s="6"/>
      <c r="L79" s="6"/>
      <c r="M79" s="6"/>
      <c r="N79" s="6"/>
    </row>
    <row r="80" spans="2:14" ht="12.75" customHeight="1" x14ac:dyDescent="0.2">
      <c r="B80" s="6"/>
      <c r="C80" s="6"/>
      <c r="D80" s="6"/>
      <c r="E80" s="1"/>
      <c r="F80" s="6"/>
      <c r="G80" s="6"/>
      <c r="H80" s="6"/>
      <c r="I80" s="6"/>
      <c r="J80" s="6"/>
      <c r="K80" s="6"/>
      <c r="L80" s="6"/>
      <c r="M80" s="6"/>
      <c r="N80" s="6"/>
    </row>
    <row r="81" spans="2:14" ht="12.75" customHeight="1" x14ac:dyDescent="0.2">
      <c r="B81" s="6"/>
      <c r="C81" s="6"/>
      <c r="D81" s="6"/>
      <c r="E81" s="1"/>
      <c r="F81" s="6"/>
      <c r="G81" s="6"/>
      <c r="H81" s="6"/>
      <c r="I81" s="6"/>
      <c r="J81" s="6"/>
      <c r="K81" s="6"/>
      <c r="L81" s="6"/>
      <c r="M81" s="6"/>
      <c r="N81" s="6"/>
    </row>
    <row r="82" spans="2:14" ht="12.75" customHeight="1" x14ac:dyDescent="0.2">
      <c r="B82" s="6"/>
      <c r="C82" s="6"/>
      <c r="D82" s="6"/>
      <c r="E82" s="1"/>
      <c r="F82" s="6"/>
      <c r="G82" s="6"/>
      <c r="H82" s="6"/>
      <c r="I82" s="6"/>
      <c r="J82" s="6"/>
      <c r="K82" s="6"/>
      <c r="L82" s="6"/>
      <c r="M82" s="6"/>
      <c r="N82" s="6"/>
    </row>
    <row r="83" spans="2:14" ht="12.75" customHeight="1" x14ac:dyDescent="0.2">
      <c r="B83" s="6"/>
      <c r="C83" s="6"/>
      <c r="D83" s="6"/>
      <c r="E83" s="1"/>
      <c r="F83" s="6"/>
      <c r="G83" s="6"/>
      <c r="H83" s="6"/>
      <c r="I83" s="6"/>
      <c r="J83" s="6"/>
      <c r="K83" s="6"/>
      <c r="L83" s="6"/>
      <c r="M83" s="6"/>
      <c r="N83" s="6"/>
    </row>
    <row r="84" spans="2:14" ht="12.75" customHeight="1" x14ac:dyDescent="0.2">
      <c r="B84" s="6"/>
      <c r="C84" s="6"/>
      <c r="D84" s="6"/>
      <c r="E84" s="1"/>
      <c r="F84" s="6"/>
      <c r="G84" s="6"/>
      <c r="H84" s="6"/>
      <c r="I84" s="6"/>
      <c r="J84" s="6"/>
      <c r="K84" s="6"/>
      <c r="L84" s="6"/>
      <c r="M84" s="6"/>
      <c r="N84" s="6"/>
    </row>
    <row r="85" spans="2:14" ht="12.75" customHeight="1" x14ac:dyDescent="0.2">
      <c r="B85" s="6"/>
      <c r="C85" s="6"/>
      <c r="D85" s="6"/>
      <c r="E85" s="1"/>
      <c r="F85" s="6"/>
      <c r="G85" s="6"/>
      <c r="H85" s="6"/>
      <c r="I85" s="6"/>
      <c r="J85" s="6"/>
      <c r="K85" s="6"/>
      <c r="L85" s="6"/>
      <c r="M85" s="6"/>
      <c r="N85" s="6"/>
    </row>
    <row r="86" spans="2:14" ht="12.75" customHeight="1" x14ac:dyDescent="0.2">
      <c r="B86" s="6"/>
      <c r="C86" s="6"/>
      <c r="D86" s="6"/>
      <c r="E86" s="1"/>
      <c r="F86" s="6"/>
      <c r="G86" s="6"/>
      <c r="H86" s="6"/>
      <c r="I86" s="6"/>
      <c r="J86" s="6"/>
      <c r="K86" s="6"/>
      <c r="L86" s="6"/>
      <c r="M86" s="6"/>
      <c r="N86" s="6"/>
    </row>
    <row r="87" spans="2:14" ht="12.75" customHeight="1" x14ac:dyDescent="0.2">
      <c r="B87" s="6"/>
      <c r="C87" s="6"/>
      <c r="D87" s="6"/>
      <c r="E87" s="1"/>
      <c r="F87" s="6"/>
      <c r="G87" s="6"/>
      <c r="H87" s="6"/>
      <c r="I87" s="6"/>
      <c r="J87" s="6"/>
      <c r="K87" s="6"/>
      <c r="L87" s="6"/>
      <c r="M87" s="6"/>
      <c r="N87" s="6"/>
    </row>
    <row r="88" spans="2:14" ht="12.75" customHeight="1" x14ac:dyDescent="0.2">
      <c r="B88" s="6"/>
      <c r="C88" s="6"/>
      <c r="D88" s="6"/>
      <c r="E88" s="1"/>
      <c r="F88" s="6"/>
      <c r="G88" s="6"/>
      <c r="H88" s="6"/>
      <c r="I88" s="6"/>
      <c r="J88" s="6"/>
      <c r="K88" s="6"/>
      <c r="L88" s="6"/>
      <c r="M88" s="6"/>
      <c r="N88" s="6"/>
    </row>
    <row r="89" spans="2:14" ht="12.75" customHeight="1" x14ac:dyDescent="0.2">
      <c r="B89" s="6"/>
      <c r="C89" s="6"/>
      <c r="D89" s="6"/>
      <c r="E89" s="1"/>
      <c r="F89" s="6"/>
      <c r="G89" s="6"/>
      <c r="H89" s="6"/>
      <c r="I89" s="6"/>
      <c r="J89" s="6"/>
      <c r="K89" s="6"/>
      <c r="L89" s="6"/>
      <c r="M89" s="6"/>
      <c r="N89" s="6"/>
    </row>
    <row r="90" spans="2:14" ht="12.75" customHeight="1" x14ac:dyDescent="0.2">
      <c r="B90" s="6"/>
      <c r="C90" s="6"/>
      <c r="D90" s="6"/>
      <c r="E90" s="1"/>
      <c r="F90" s="6"/>
      <c r="G90" s="6"/>
      <c r="H90" s="6"/>
      <c r="I90" s="6"/>
      <c r="J90" s="6"/>
      <c r="K90" s="6"/>
      <c r="L90" s="6"/>
      <c r="M90" s="6"/>
      <c r="N90" s="6"/>
    </row>
    <row r="91" spans="2:14" ht="12.75" customHeight="1" x14ac:dyDescent="0.2">
      <c r="B91" s="6"/>
      <c r="C91" s="6"/>
      <c r="D91" s="6"/>
      <c r="E91" s="1"/>
      <c r="F91" s="6"/>
      <c r="G91" s="6"/>
      <c r="H91" s="6"/>
      <c r="I91" s="6"/>
      <c r="J91" s="6"/>
      <c r="K91" s="6"/>
      <c r="L91" s="6"/>
      <c r="M91" s="6"/>
      <c r="N91" s="6"/>
    </row>
    <row r="92" spans="2:14" ht="12.75" customHeight="1" x14ac:dyDescent="0.2">
      <c r="B92" s="6"/>
      <c r="C92" s="6"/>
      <c r="D92" s="6"/>
      <c r="E92" s="1"/>
      <c r="F92" s="6"/>
      <c r="G92" s="6"/>
      <c r="H92" s="6"/>
      <c r="I92" s="6"/>
      <c r="J92" s="6"/>
      <c r="K92" s="6"/>
      <c r="L92" s="6"/>
      <c r="M92" s="6"/>
      <c r="N92" s="6"/>
    </row>
    <row r="93" spans="2:14" ht="12.75" customHeight="1" x14ac:dyDescent="0.2">
      <c r="B93" s="6"/>
      <c r="C93" s="6"/>
      <c r="D93" s="6"/>
      <c r="E93" s="1"/>
      <c r="F93" s="6"/>
      <c r="G93" s="6"/>
      <c r="H93" s="6"/>
      <c r="I93" s="6"/>
      <c r="J93" s="6"/>
      <c r="K93" s="6"/>
      <c r="L93" s="6"/>
      <c r="M93" s="6"/>
      <c r="N93" s="6"/>
    </row>
    <row r="94" spans="2:14" ht="12.75" customHeight="1" x14ac:dyDescent="0.2">
      <c r="B94" s="6"/>
      <c r="C94" s="6"/>
      <c r="D94" s="6"/>
      <c r="E94" s="1"/>
      <c r="F94" s="6"/>
      <c r="G94" s="6"/>
      <c r="H94" s="6"/>
      <c r="I94" s="6"/>
      <c r="J94" s="6"/>
      <c r="K94" s="6"/>
      <c r="L94" s="6"/>
      <c r="M94" s="6"/>
      <c r="N94" s="6"/>
    </row>
    <row r="95" spans="2:14" ht="12.75" customHeight="1" x14ac:dyDescent="0.2">
      <c r="B95" s="6"/>
      <c r="C95" s="6"/>
      <c r="D95" s="6"/>
      <c r="E95" s="1"/>
      <c r="F95" s="6"/>
      <c r="G95" s="6"/>
      <c r="H95" s="6"/>
      <c r="I95" s="6"/>
      <c r="J95" s="6"/>
      <c r="K95" s="6"/>
      <c r="L95" s="6"/>
      <c r="M95" s="6"/>
      <c r="N95" s="6"/>
    </row>
    <row r="96" spans="2:14" ht="12.75" customHeight="1" x14ac:dyDescent="0.2">
      <c r="B96" s="6"/>
      <c r="C96" s="6"/>
      <c r="D96" s="6"/>
      <c r="E96" s="1"/>
      <c r="F96" s="6"/>
      <c r="G96" s="6"/>
      <c r="H96" s="6"/>
      <c r="I96" s="6"/>
      <c r="J96" s="6"/>
      <c r="K96" s="6"/>
      <c r="L96" s="6"/>
      <c r="M96" s="6"/>
      <c r="N96" s="6"/>
    </row>
    <row r="97" spans="2:14" ht="12.75" customHeight="1" x14ac:dyDescent="0.2">
      <c r="B97" s="6"/>
      <c r="C97" s="6"/>
      <c r="D97" s="6"/>
      <c r="E97" s="1"/>
      <c r="F97" s="6"/>
      <c r="G97" s="6"/>
      <c r="H97" s="6"/>
      <c r="I97" s="6"/>
      <c r="J97" s="6"/>
      <c r="K97" s="6"/>
      <c r="L97" s="6"/>
      <c r="M97" s="6"/>
      <c r="N97" s="6"/>
    </row>
    <row r="98" spans="2:14" ht="12.75" customHeight="1" x14ac:dyDescent="0.2">
      <c r="B98" s="6"/>
      <c r="C98" s="6"/>
      <c r="D98" s="6"/>
      <c r="E98" s="1"/>
      <c r="F98" s="6"/>
      <c r="G98" s="6"/>
      <c r="H98" s="6"/>
      <c r="I98" s="6"/>
      <c r="J98" s="6"/>
      <c r="K98" s="6"/>
      <c r="L98" s="6"/>
      <c r="M98" s="6"/>
      <c r="N98" s="6"/>
    </row>
    <row r="99" spans="2:14" ht="12.75" customHeight="1" x14ac:dyDescent="0.2">
      <c r="B99" s="6"/>
      <c r="C99" s="6"/>
      <c r="D99" s="6"/>
      <c r="E99" s="1"/>
      <c r="F99" s="6"/>
      <c r="G99" s="6"/>
      <c r="H99" s="6"/>
      <c r="I99" s="6"/>
      <c r="J99" s="6"/>
      <c r="K99" s="6"/>
      <c r="L99" s="6"/>
      <c r="M99" s="6"/>
      <c r="N99" s="6"/>
    </row>
    <row r="100" spans="2:14" ht="12.75" customHeight="1" x14ac:dyDescent="0.2">
      <c r="B100" s="6"/>
      <c r="C100" s="6"/>
      <c r="D100" s="6"/>
      <c r="E100" s="1"/>
      <c r="F100" s="6"/>
      <c r="G100" s="6"/>
      <c r="H100" s="6"/>
      <c r="I100" s="6"/>
      <c r="J100" s="6"/>
      <c r="K100" s="6"/>
      <c r="L100" s="6"/>
      <c r="M100" s="6"/>
      <c r="N100" s="6"/>
    </row>
    <row r="101" spans="2:14" ht="12.75" customHeight="1" x14ac:dyDescent="0.2">
      <c r="B101" s="6"/>
      <c r="C101" s="6"/>
      <c r="D101" s="6"/>
      <c r="E101" s="1"/>
      <c r="F101" s="6"/>
      <c r="G101" s="6"/>
      <c r="H101" s="6"/>
      <c r="I101" s="6"/>
      <c r="J101" s="6"/>
      <c r="K101" s="6"/>
      <c r="L101" s="6"/>
      <c r="M101" s="6"/>
      <c r="N101" s="6"/>
    </row>
    <row r="102" spans="2:14" ht="12.75" customHeight="1" x14ac:dyDescent="0.2">
      <c r="B102" s="6"/>
      <c r="C102" s="6"/>
      <c r="D102" s="6"/>
      <c r="E102" s="1"/>
      <c r="F102" s="6"/>
      <c r="G102" s="6"/>
      <c r="H102" s="6"/>
      <c r="I102" s="6"/>
      <c r="J102" s="6"/>
      <c r="K102" s="6"/>
      <c r="L102" s="6"/>
      <c r="M102" s="6"/>
      <c r="N102" s="6"/>
    </row>
    <row r="103" spans="2:14" ht="12.75" customHeight="1" x14ac:dyDescent="0.2">
      <c r="B103" s="6"/>
      <c r="C103" s="6"/>
      <c r="D103" s="6"/>
      <c r="E103" s="1"/>
      <c r="F103" s="6"/>
      <c r="G103" s="6"/>
      <c r="H103" s="6"/>
      <c r="I103" s="6"/>
      <c r="J103" s="6"/>
      <c r="K103" s="6"/>
      <c r="L103" s="6"/>
      <c r="M103" s="6"/>
      <c r="N103" s="6"/>
    </row>
    <row r="104" spans="2:14" ht="12.75" customHeight="1" x14ac:dyDescent="0.2">
      <c r="B104" s="6"/>
      <c r="C104" s="6"/>
      <c r="D104" s="6"/>
      <c r="E104" s="1"/>
      <c r="F104" s="6"/>
      <c r="G104" s="6"/>
      <c r="H104" s="6"/>
      <c r="I104" s="6"/>
      <c r="J104" s="6"/>
      <c r="K104" s="6"/>
      <c r="L104" s="6"/>
      <c r="M104" s="6"/>
      <c r="N104" s="6"/>
    </row>
    <row r="105" spans="2:14" ht="12.75" customHeight="1" x14ac:dyDescent="0.2">
      <c r="B105" s="6"/>
      <c r="C105" s="6"/>
      <c r="D105" s="6"/>
      <c r="E105" s="1"/>
      <c r="F105" s="6"/>
      <c r="G105" s="6"/>
      <c r="H105" s="6"/>
      <c r="I105" s="6"/>
      <c r="J105" s="6"/>
      <c r="K105" s="6"/>
      <c r="L105" s="6"/>
      <c r="M105" s="6"/>
      <c r="N105" s="6"/>
    </row>
    <row r="106" spans="2:14" ht="12.75" customHeight="1" x14ac:dyDescent="0.2">
      <c r="B106" s="6"/>
      <c r="C106" s="6"/>
      <c r="D106" s="6"/>
      <c r="E106" s="1"/>
      <c r="F106" s="6"/>
      <c r="G106" s="6"/>
      <c r="H106" s="6"/>
      <c r="I106" s="6"/>
      <c r="J106" s="6"/>
      <c r="K106" s="6"/>
      <c r="L106" s="6"/>
      <c r="M106" s="6"/>
      <c r="N106" s="6"/>
    </row>
    <row r="107" spans="2:14" ht="12.75" customHeight="1" x14ac:dyDescent="0.2">
      <c r="B107" s="6"/>
      <c r="C107" s="6"/>
      <c r="D107" s="6"/>
      <c r="E107" s="1"/>
      <c r="F107" s="6"/>
      <c r="G107" s="6"/>
      <c r="H107" s="6"/>
      <c r="I107" s="6"/>
      <c r="J107" s="6"/>
      <c r="K107" s="6"/>
      <c r="L107" s="6"/>
      <c r="M107" s="6"/>
      <c r="N107" s="6"/>
    </row>
    <row r="108" spans="2:14" ht="12.75" customHeight="1" x14ac:dyDescent="0.2">
      <c r="B108" s="6"/>
      <c r="C108" s="6"/>
      <c r="D108" s="6"/>
      <c r="E108" s="1"/>
      <c r="F108" s="6"/>
      <c r="G108" s="6"/>
      <c r="H108" s="6"/>
      <c r="I108" s="6"/>
      <c r="J108" s="6"/>
      <c r="K108" s="6"/>
      <c r="L108" s="6"/>
      <c r="M108" s="6"/>
      <c r="N108" s="6"/>
    </row>
    <row r="109" spans="2:14" ht="12.75" customHeight="1" x14ac:dyDescent="0.2">
      <c r="B109" s="6"/>
      <c r="C109" s="6"/>
      <c r="D109" s="6"/>
      <c r="E109" s="1"/>
      <c r="F109" s="6"/>
      <c r="G109" s="6"/>
      <c r="H109" s="6"/>
      <c r="I109" s="6"/>
      <c r="J109" s="6"/>
      <c r="K109" s="6"/>
      <c r="L109" s="6"/>
      <c r="M109" s="6"/>
      <c r="N109" s="6"/>
    </row>
    <row r="110" spans="2:14" ht="12.75" customHeight="1" x14ac:dyDescent="0.2"/>
    <row r="111" spans="2:14" ht="12.75" customHeight="1" x14ac:dyDescent="0.2"/>
    <row r="112" spans="2:14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47" spans="2:9" ht="12" customHeight="1" x14ac:dyDescent="0.2">
      <c r="B147" s="104" t="s">
        <v>30</v>
      </c>
      <c r="C147" s="104" t="s">
        <v>31</v>
      </c>
      <c r="D147" s="104" t="s">
        <v>32</v>
      </c>
      <c r="E147" s="104" t="s">
        <v>33</v>
      </c>
      <c r="F147" s="104" t="s">
        <v>26</v>
      </c>
      <c r="G147" s="104" t="s">
        <v>27</v>
      </c>
      <c r="H147" s="104" t="s">
        <v>28</v>
      </c>
      <c r="I147" s="104" t="s">
        <v>29</v>
      </c>
    </row>
    <row r="223" spans="2:9" ht="12" customHeight="1" x14ac:dyDescent="0.2">
      <c r="B223" s="104" t="s">
        <v>30</v>
      </c>
      <c r="C223" s="104" t="s">
        <v>31</v>
      </c>
      <c r="D223" s="104" t="s">
        <v>32</v>
      </c>
      <c r="E223" s="104" t="s">
        <v>33</v>
      </c>
      <c r="F223" s="104" t="s">
        <v>26</v>
      </c>
      <c r="G223" s="104" t="s">
        <v>27</v>
      </c>
      <c r="H223" s="104" t="s">
        <v>28</v>
      </c>
      <c r="I223" s="104" t="s">
        <v>29</v>
      </c>
    </row>
    <row r="280" spans="2:9" ht="12" customHeight="1" x14ac:dyDescent="0.2">
      <c r="B280" s="104" t="s">
        <v>30</v>
      </c>
      <c r="C280" s="104" t="s">
        <v>31</v>
      </c>
      <c r="D280" s="104" t="s">
        <v>32</v>
      </c>
      <c r="E280" s="104" t="s">
        <v>33</v>
      </c>
      <c r="F280" s="104" t="s">
        <v>26</v>
      </c>
      <c r="G280" s="104" t="s">
        <v>27</v>
      </c>
      <c r="H280" s="104" t="s">
        <v>28</v>
      </c>
      <c r="I280" s="104" t="s">
        <v>29</v>
      </c>
    </row>
    <row r="334" spans="2:9" ht="12" customHeight="1" x14ac:dyDescent="0.2">
      <c r="B334" s="104" t="s">
        <v>30</v>
      </c>
      <c r="C334" s="104" t="s">
        <v>31</v>
      </c>
      <c r="D334" s="104" t="s">
        <v>32</v>
      </c>
      <c r="E334" s="104" t="s">
        <v>33</v>
      </c>
      <c r="F334" s="104" t="s">
        <v>26</v>
      </c>
      <c r="G334" s="104" t="s">
        <v>27</v>
      </c>
      <c r="H334" s="104" t="s">
        <v>28</v>
      </c>
      <c r="I334" s="104" t="s">
        <v>29</v>
      </c>
    </row>
    <row r="388" spans="2:9" ht="12" customHeight="1" x14ac:dyDescent="0.2">
      <c r="B388" s="104" t="s">
        <v>30</v>
      </c>
      <c r="C388" s="104" t="s">
        <v>31</v>
      </c>
      <c r="D388" s="104" t="s">
        <v>32</v>
      </c>
      <c r="E388" s="104" t="s">
        <v>33</v>
      </c>
      <c r="F388" s="104" t="s">
        <v>26</v>
      </c>
      <c r="G388" s="104" t="s">
        <v>27</v>
      </c>
      <c r="H388" s="104" t="s">
        <v>28</v>
      </c>
      <c r="I388" s="104" t="s">
        <v>29</v>
      </c>
    </row>
    <row r="441" spans="2:9" ht="12" customHeight="1" x14ac:dyDescent="0.2">
      <c r="B441" s="104" t="s">
        <v>30</v>
      </c>
      <c r="C441" s="104" t="s">
        <v>31</v>
      </c>
      <c r="D441" s="104" t="s">
        <v>32</v>
      </c>
      <c r="E441" s="104" t="s">
        <v>33</v>
      </c>
      <c r="F441" s="104" t="s">
        <v>26</v>
      </c>
      <c r="G441" s="104" t="s">
        <v>27</v>
      </c>
      <c r="H441" s="104" t="s">
        <v>28</v>
      </c>
      <c r="I441" s="104" t="s">
        <v>29</v>
      </c>
    </row>
    <row r="494" spans="2:9" ht="12" customHeight="1" x14ac:dyDescent="0.2">
      <c r="B494" s="104" t="s">
        <v>30</v>
      </c>
      <c r="C494" s="104" t="s">
        <v>31</v>
      </c>
      <c r="D494" s="104" t="s">
        <v>32</v>
      </c>
      <c r="E494" s="104" t="s">
        <v>33</v>
      </c>
      <c r="F494" s="104" t="s">
        <v>26</v>
      </c>
      <c r="G494" s="104" t="s">
        <v>27</v>
      </c>
      <c r="H494" s="104" t="s">
        <v>28</v>
      </c>
      <c r="I494" s="104" t="s">
        <v>29</v>
      </c>
    </row>
    <row r="547" spans="2:9" ht="12" customHeight="1" x14ac:dyDescent="0.2">
      <c r="B547" s="104" t="s">
        <v>30</v>
      </c>
      <c r="C547" s="104" t="s">
        <v>31</v>
      </c>
      <c r="D547" s="104" t="s">
        <v>32</v>
      </c>
      <c r="E547" s="104" t="s">
        <v>33</v>
      </c>
      <c r="F547" s="104" t="s">
        <v>26</v>
      </c>
      <c r="G547" s="104" t="s">
        <v>27</v>
      </c>
      <c r="H547" s="104" t="s">
        <v>28</v>
      </c>
      <c r="I547" s="104" t="s">
        <v>29</v>
      </c>
    </row>
    <row r="600" spans="2:9" ht="12" customHeight="1" x14ac:dyDescent="0.2">
      <c r="B600" s="104" t="s">
        <v>30</v>
      </c>
      <c r="C600" s="104" t="s">
        <v>31</v>
      </c>
      <c r="D600" s="104" t="s">
        <v>32</v>
      </c>
      <c r="E600" s="104" t="s">
        <v>33</v>
      </c>
      <c r="F600" s="104" t="s">
        <v>26</v>
      </c>
      <c r="G600" s="104" t="s">
        <v>27</v>
      </c>
      <c r="H600" s="104" t="s">
        <v>28</v>
      </c>
      <c r="I600" s="104" t="s">
        <v>29</v>
      </c>
    </row>
    <row r="652" spans="2:9" ht="12" customHeight="1" x14ac:dyDescent="0.2">
      <c r="B652" s="104" t="s">
        <v>30</v>
      </c>
      <c r="C652" s="104" t="s">
        <v>31</v>
      </c>
      <c r="D652" s="104" t="s">
        <v>32</v>
      </c>
      <c r="E652" s="104" t="s">
        <v>33</v>
      </c>
      <c r="F652" s="104" t="s">
        <v>26</v>
      </c>
      <c r="G652" s="104" t="s">
        <v>27</v>
      </c>
      <c r="H652" s="104" t="s">
        <v>28</v>
      </c>
      <c r="I652" s="104" t="s">
        <v>29</v>
      </c>
    </row>
    <row r="706" spans="2:9" ht="12" customHeight="1" x14ac:dyDescent="0.2">
      <c r="B706" s="104" t="s">
        <v>30</v>
      </c>
      <c r="C706" s="104" t="s">
        <v>31</v>
      </c>
      <c r="D706" s="104" t="s">
        <v>32</v>
      </c>
      <c r="E706" s="104" t="s">
        <v>33</v>
      </c>
      <c r="F706" s="104" t="s">
        <v>26</v>
      </c>
      <c r="G706" s="104" t="s">
        <v>27</v>
      </c>
      <c r="H706" s="104" t="s">
        <v>28</v>
      </c>
      <c r="I706" s="104" t="s">
        <v>29</v>
      </c>
    </row>
    <row r="762" spans="2:9" ht="12" customHeight="1" x14ac:dyDescent="0.2">
      <c r="B762" s="104" t="s">
        <v>30</v>
      </c>
      <c r="C762" s="104" t="s">
        <v>31</v>
      </c>
      <c r="D762" s="104" t="s">
        <v>32</v>
      </c>
      <c r="E762" s="104" t="s">
        <v>33</v>
      </c>
      <c r="F762" s="104" t="s">
        <v>26</v>
      </c>
      <c r="G762" s="104" t="s">
        <v>27</v>
      </c>
      <c r="H762" s="104" t="s">
        <v>28</v>
      </c>
      <c r="I762" s="104" t="s">
        <v>29</v>
      </c>
    </row>
    <row r="815" spans="2:9" ht="12" customHeight="1" x14ac:dyDescent="0.2">
      <c r="B815" s="104" t="s">
        <v>30</v>
      </c>
      <c r="C815" s="104" t="s">
        <v>31</v>
      </c>
      <c r="D815" s="104" t="s">
        <v>32</v>
      </c>
      <c r="E815" s="104" t="s">
        <v>33</v>
      </c>
      <c r="F815" s="104" t="s">
        <v>26</v>
      </c>
      <c r="G815" s="104" t="s">
        <v>27</v>
      </c>
      <c r="H815" s="104" t="s">
        <v>28</v>
      </c>
      <c r="I815" s="104" t="s">
        <v>29</v>
      </c>
    </row>
    <row r="868" spans="2:9" ht="12" customHeight="1" x14ac:dyDescent="0.2">
      <c r="B868" s="104" t="s">
        <v>30</v>
      </c>
      <c r="C868" s="104" t="s">
        <v>31</v>
      </c>
      <c r="D868" s="104" t="s">
        <v>32</v>
      </c>
      <c r="E868" s="104" t="s">
        <v>33</v>
      </c>
      <c r="F868" s="104" t="s">
        <v>26</v>
      </c>
      <c r="G868" s="104" t="s">
        <v>27</v>
      </c>
      <c r="H868" s="104" t="s">
        <v>28</v>
      </c>
      <c r="I868" s="104" t="s">
        <v>29</v>
      </c>
    </row>
    <row r="928" spans="2:9" ht="12" customHeight="1" x14ac:dyDescent="0.2">
      <c r="B928" s="104" t="s">
        <v>30</v>
      </c>
      <c r="C928" s="104" t="s">
        <v>31</v>
      </c>
      <c r="D928" s="104" t="s">
        <v>32</v>
      </c>
      <c r="E928" s="104" t="s">
        <v>33</v>
      </c>
      <c r="F928" s="104" t="s">
        <v>26</v>
      </c>
      <c r="G928" s="104" t="s">
        <v>27</v>
      </c>
      <c r="H928" s="104" t="s">
        <v>28</v>
      </c>
      <c r="I928" s="104" t="s">
        <v>29</v>
      </c>
    </row>
    <row r="1006" spans="2:9" ht="12" customHeight="1" x14ac:dyDescent="0.2">
      <c r="B1006" s="104" t="s">
        <v>30</v>
      </c>
      <c r="C1006" s="104" t="s">
        <v>31</v>
      </c>
      <c r="D1006" s="104" t="s">
        <v>32</v>
      </c>
      <c r="E1006" s="104" t="s">
        <v>33</v>
      </c>
      <c r="F1006" s="104" t="s">
        <v>26</v>
      </c>
      <c r="G1006" s="104" t="s">
        <v>27</v>
      </c>
      <c r="H1006" s="104" t="s">
        <v>28</v>
      </c>
      <c r="I1006" s="104" t="s">
        <v>29</v>
      </c>
    </row>
    <row r="1044" spans="2:9" ht="12" customHeight="1" x14ac:dyDescent="0.2">
      <c r="B1044" s="104" t="s">
        <v>30</v>
      </c>
      <c r="C1044" s="104" t="s">
        <v>31</v>
      </c>
      <c r="D1044" s="104" t="s">
        <v>32</v>
      </c>
      <c r="E1044" s="104" t="s">
        <v>33</v>
      </c>
      <c r="F1044" s="104" t="s">
        <v>26</v>
      </c>
      <c r="G1044" s="104" t="s">
        <v>27</v>
      </c>
      <c r="H1044" s="104" t="s">
        <v>28</v>
      </c>
      <c r="I1044" s="104" t="s">
        <v>29</v>
      </c>
    </row>
    <row r="1082" spans="2:9" ht="12" customHeight="1" x14ac:dyDescent="0.2">
      <c r="B1082" s="104" t="s">
        <v>30</v>
      </c>
      <c r="C1082" s="104" t="s">
        <v>31</v>
      </c>
      <c r="D1082" s="104" t="s">
        <v>32</v>
      </c>
      <c r="E1082" s="104" t="s">
        <v>33</v>
      </c>
      <c r="F1082" s="104" t="s">
        <v>26</v>
      </c>
      <c r="G1082" s="104" t="s">
        <v>27</v>
      </c>
      <c r="H1082" s="104" t="s">
        <v>28</v>
      </c>
      <c r="I1082" s="104" t="s">
        <v>29</v>
      </c>
    </row>
    <row r="1121" spans="2:9" ht="12" customHeight="1" x14ac:dyDescent="0.2">
      <c r="B1121" s="104" t="s">
        <v>30</v>
      </c>
      <c r="C1121" s="104" t="s">
        <v>31</v>
      </c>
      <c r="D1121" s="104" t="s">
        <v>32</v>
      </c>
      <c r="E1121" s="104" t="s">
        <v>33</v>
      </c>
      <c r="F1121" s="104" t="s">
        <v>26</v>
      </c>
      <c r="G1121" s="104" t="s">
        <v>27</v>
      </c>
      <c r="H1121" s="104" t="s">
        <v>28</v>
      </c>
      <c r="I1121" s="104" t="s">
        <v>29</v>
      </c>
    </row>
    <row r="1160" spans="2:9" ht="12" customHeight="1" x14ac:dyDescent="0.2">
      <c r="B1160" s="104" t="s">
        <v>30</v>
      </c>
      <c r="C1160" s="104" t="s">
        <v>31</v>
      </c>
      <c r="D1160" s="104" t="s">
        <v>32</v>
      </c>
      <c r="E1160" s="104" t="s">
        <v>33</v>
      </c>
      <c r="F1160" s="104" t="s">
        <v>26</v>
      </c>
      <c r="G1160" s="104" t="s">
        <v>27</v>
      </c>
      <c r="H1160" s="104" t="s">
        <v>28</v>
      </c>
      <c r="I1160" s="104" t="s">
        <v>29</v>
      </c>
    </row>
    <row r="1210" spans="2:9" ht="12" customHeight="1" x14ac:dyDescent="0.2">
      <c r="B1210" s="104" t="s">
        <v>30</v>
      </c>
      <c r="C1210" s="104" t="s">
        <v>31</v>
      </c>
      <c r="D1210" s="104" t="s">
        <v>32</v>
      </c>
      <c r="E1210" s="104" t="s">
        <v>33</v>
      </c>
      <c r="F1210" s="104" t="s">
        <v>26</v>
      </c>
      <c r="G1210" s="104" t="s">
        <v>27</v>
      </c>
      <c r="H1210" s="104" t="s">
        <v>28</v>
      </c>
      <c r="I1210" s="104" t="s">
        <v>29</v>
      </c>
    </row>
    <row r="1271" spans="2:9" ht="12" customHeight="1" x14ac:dyDescent="0.2">
      <c r="B1271" s="104" t="s">
        <v>30</v>
      </c>
      <c r="C1271" s="104" t="s">
        <v>31</v>
      </c>
      <c r="D1271" s="104" t="s">
        <v>32</v>
      </c>
      <c r="E1271" s="104" t="s">
        <v>33</v>
      </c>
      <c r="F1271" s="104" t="s">
        <v>26</v>
      </c>
      <c r="G1271" s="104" t="s">
        <v>27</v>
      </c>
      <c r="H1271" s="104" t="s">
        <v>28</v>
      </c>
      <c r="I1271" s="104" t="s">
        <v>29</v>
      </c>
    </row>
    <row r="1335" spans="2:9" ht="12" customHeight="1" x14ac:dyDescent="0.2">
      <c r="B1335" s="104" t="s">
        <v>30</v>
      </c>
      <c r="C1335" s="104" t="s">
        <v>31</v>
      </c>
      <c r="D1335" s="104" t="s">
        <v>32</v>
      </c>
      <c r="E1335" s="104" t="s">
        <v>33</v>
      </c>
      <c r="F1335" s="104" t="s">
        <v>26</v>
      </c>
      <c r="G1335" s="104" t="s">
        <v>27</v>
      </c>
      <c r="H1335" s="104" t="s">
        <v>28</v>
      </c>
      <c r="I1335" s="104" t="s">
        <v>29</v>
      </c>
    </row>
    <row r="1416" spans="2:9" ht="12" customHeight="1" x14ac:dyDescent="0.2">
      <c r="B1416" s="104" t="s">
        <v>30</v>
      </c>
      <c r="C1416" s="104" t="s">
        <v>31</v>
      </c>
      <c r="D1416" s="104" t="s">
        <v>32</v>
      </c>
      <c r="E1416" s="104" t="s">
        <v>33</v>
      </c>
      <c r="F1416" s="104" t="s">
        <v>26</v>
      </c>
      <c r="G1416" s="104" t="s">
        <v>27</v>
      </c>
      <c r="H1416" s="104" t="s">
        <v>28</v>
      </c>
      <c r="I1416" s="104" t="s">
        <v>29</v>
      </c>
    </row>
    <row r="1490" spans="2:9" ht="12" customHeight="1" x14ac:dyDescent="0.2">
      <c r="B1490" s="104" t="s">
        <v>30</v>
      </c>
      <c r="C1490" s="104" t="s">
        <v>31</v>
      </c>
      <c r="D1490" s="104" t="s">
        <v>32</v>
      </c>
      <c r="E1490" s="104" t="s">
        <v>33</v>
      </c>
      <c r="F1490" s="104" t="s">
        <v>26</v>
      </c>
      <c r="G1490" s="104" t="s">
        <v>27</v>
      </c>
      <c r="H1490" s="104" t="s">
        <v>28</v>
      </c>
      <c r="I1490" s="104" t="s">
        <v>29</v>
      </c>
    </row>
    <row r="1562" spans="2:9" ht="12" customHeight="1" x14ac:dyDescent="0.2">
      <c r="B1562" s="104" t="s">
        <v>30</v>
      </c>
      <c r="C1562" s="104" t="s">
        <v>31</v>
      </c>
      <c r="D1562" s="104" t="s">
        <v>32</v>
      </c>
      <c r="E1562" s="104" t="s">
        <v>33</v>
      </c>
      <c r="F1562" s="104" t="s">
        <v>26</v>
      </c>
      <c r="G1562" s="104" t="s">
        <v>27</v>
      </c>
      <c r="H1562" s="104" t="s">
        <v>28</v>
      </c>
      <c r="I1562" s="104" t="s">
        <v>29</v>
      </c>
    </row>
    <row r="1610" spans="2:9" ht="12" customHeight="1" x14ac:dyDescent="0.2">
      <c r="B1610" s="104" t="s">
        <v>30</v>
      </c>
      <c r="C1610" s="104" t="s">
        <v>31</v>
      </c>
      <c r="D1610" s="104" t="s">
        <v>32</v>
      </c>
      <c r="E1610" s="104" t="s">
        <v>33</v>
      </c>
      <c r="F1610" s="104" t="s">
        <v>26</v>
      </c>
      <c r="G1610" s="104" t="s">
        <v>27</v>
      </c>
      <c r="H1610" s="104" t="s">
        <v>28</v>
      </c>
      <c r="I1610" s="104" t="s">
        <v>29</v>
      </c>
    </row>
    <row r="1691" spans="2:9" ht="12" customHeight="1" x14ac:dyDescent="0.2">
      <c r="B1691" s="104" t="s">
        <v>30</v>
      </c>
      <c r="C1691" s="104" t="s">
        <v>31</v>
      </c>
      <c r="D1691" s="104" t="s">
        <v>32</v>
      </c>
      <c r="E1691" s="104" t="s">
        <v>33</v>
      </c>
      <c r="F1691" s="104" t="s">
        <v>26</v>
      </c>
      <c r="G1691" s="104" t="s">
        <v>27</v>
      </c>
      <c r="H1691" s="104" t="s">
        <v>28</v>
      </c>
      <c r="I1691" s="104" t="s">
        <v>29</v>
      </c>
    </row>
  </sheetData>
  <phoneticPr fontId="0" type="noConversion"/>
  <printOptions horizontalCentered="1"/>
  <pageMargins left="0.25" right="0.25" top="0.25" bottom="1.75" header="0.3" footer="0.3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F205875115344AE5EA10031CA5D1A" ma:contentTypeVersion="12" ma:contentTypeDescription="Create a new document." ma:contentTypeScope="" ma:versionID="ef784d52b41ac1c6f6e828f3084446ea">
  <xsd:schema xmlns:xsd="http://www.w3.org/2001/XMLSchema" xmlns:xs="http://www.w3.org/2001/XMLSchema" xmlns:p="http://schemas.microsoft.com/office/2006/metadata/properties" xmlns:ns3="fd000610-e53a-4eb0-ab53-8a8d93c38560" xmlns:ns4="68087be5-1784-46ab-a1e9-4772f1d3cc01" targetNamespace="http://schemas.microsoft.com/office/2006/metadata/properties" ma:root="true" ma:fieldsID="55f17c1b68ba9dfc86bf6d92de793ac3" ns3:_="" ns4:_="">
    <xsd:import namespace="fd000610-e53a-4eb0-ab53-8a8d93c38560"/>
    <xsd:import namespace="68087be5-1784-46ab-a1e9-4772f1d3cc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00610-e53a-4eb0-ab53-8a8d93c38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87be5-1784-46ab-a1e9-4772f1d3cc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5CEEBB-6ACF-485D-8E2C-9B4EF9FD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000610-e53a-4eb0-ab53-8a8d93c38560"/>
    <ds:schemaRef ds:uri="68087be5-1784-46ab-a1e9-4772f1d3c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25D0E0-A443-4AF8-9E50-D49514FC5B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CDFD36-8D35-47CB-B0A9-7D689CB1844D}">
  <ds:schemaRefs>
    <ds:schemaRef ds:uri="http://purl.org/dc/elements/1.1/"/>
    <ds:schemaRef ds:uri="68087be5-1784-46ab-a1e9-4772f1d3cc01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d000610-e53a-4eb0-ab53-8a8d93c3856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28</vt:i4>
      </vt:variant>
    </vt:vector>
  </HeadingPairs>
  <TitlesOfParts>
    <vt:vector size="53" baseType="lpstr">
      <vt:lpstr>data</vt:lpstr>
      <vt:lpstr>tab 1</vt:lpstr>
      <vt:lpstr>tab 2</vt:lpstr>
      <vt:lpstr>tab 3</vt:lpstr>
      <vt:lpstr>tab 4</vt:lpstr>
      <vt:lpstr>tab 5</vt:lpstr>
      <vt:lpstr>tab 6</vt:lpstr>
      <vt:lpstr>tab 7</vt:lpstr>
      <vt:lpstr>tab 8</vt:lpstr>
      <vt:lpstr>tab 9</vt:lpstr>
      <vt:lpstr>tab 10</vt:lpstr>
      <vt:lpstr>tab 11</vt:lpstr>
      <vt:lpstr>tab 12</vt:lpstr>
      <vt:lpstr>tab 13</vt:lpstr>
      <vt:lpstr>tab 14</vt:lpstr>
      <vt:lpstr>tab 15</vt:lpstr>
      <vt:lpstr>tab 16</vt:lpstr>
      <vt:lpstr>tab 17</vt:lpstr>
      <vt:lpstr>tab 18</vt:lpstr>
      <vt:lpstr>tab 19</vt:lpstr>
      <vt:lpstr>tab 20</vt:lpstr>
      <vt:lpstr>tab 21</vt:lpstr>
      <vt:lpstr>tab 21 ct.</vt:lpstr>
      <vt:lpstr>tab 22</vt:lpstr>
      <vt:lpstr>tab 23</vt:lpstr>
      <vt:lpstr>'tab 1'!Print_Area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17'!Print_Area</vt:lpstr>
      <vt:lpstr>'tab 18'!Print_Area</vt:lpstr>
      <vt:lpstr>'tab 19'!Print_Area</vt:lpstr>
      <vt:lpstr>'tab 2'!Print_Area</vt:lpstr>
      <vt:lpstr>'tab 20'!Print_Area</vt:lpstr>
      <vt:lpstr>'tab 21'!Print_Area</vt:lpstr>
      <vt:lpstr>'tab 21 ct.'!Print_Area</vt:lpstr>
      <vt:lpstr>'tab 22'!Print_Area</vt:lpstr>
      <vt:lpstr>'tab 23'!Print_Area</vt:lpstr>
      <vt:lpstr>'tab 3'!Print_Area</vt:lpstr>
      <vt:lpstr>'tab 4'!Print_Area</vt:lpstr>
      <vt:lpstr>'tab 5'!Print_Area</vt:lpstr>
      <vt:lpstr>'tab 6'!Print_Area</vt:lpstr>
      <vt:lpstr>'tab 7'!Print_Area</vt:lpstr>
      <vt:lpstr>'tab 8'!Print_Area</vt:lpstr>
      <vt:lpstr>'tab 9'!Print_Area</vt:lpstr>
      <vt:lpstr>'tab 1'!Print_Titles</vt:lpstr>
      <vt:lpstr>'tab 2'!Print_Titles</vt:lpstr>
      <vt:lpstr>'tab 23'!Print_Titles</vt:lpstr>
      <vt:lpstr>'tab 3'!Print_Titles</vt:lpstr>
    </vt:vector>
  </TitlesOfParts>
  <Company>RISI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Purvis</dc:creator>
  <cp:lastModifiedBy>JEFFREY MONROE</cp:lastModifiedBy>
  <cp:lastPrinted>2020-01-13T19:06:26Z</cp:lastPrinted>
  <dcterms:created xsi:type="dcterms:W3CDTF">2002-01-29T20:44:34Z</dcterms:created>
  <dcterms:modified xsi:type="dcterms:W3CDTF">2021-12-13T15:40:50Z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0x01010020EF205875115344AE5EA10031CA5D1A</vt:lpwstr>
  </property>
</Properties>
</file>