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student_orders\"/>
    </mc:Choice>
  </mc:AlternateContent>
  <bookViews>
    <workbookView xWindow="0" yWindow="0" windowWidth="17925" windowHeight="97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" l="1"/>
  <c r="J34" i="2" s="1"/>
  <c r="J30" i="2"/>
  <c r="N21" i="2"/>
  <c r="O21" i="2" s="1"/>
  <c r="L19" i="2"/>
  <c r="N19" i="2" s="1"/>
  <c r="O19" i="2" s="1"/>
  <c r="L20" i="2"/>
  <c r="N20" i="2" s="1"/>
  <c r="O20" i="2" s="1"/>
  <c r="L21" i="2"/>
  <c r="L22" i="2"/>
  <c r="N22" i="2" s="1"/>
  <c r="O22" i="2" s="1"/>
  <c r="L23" i="2"/>
  <c r="N23" i="2" s="1"/>
  <c r="O23" i="2" s="1"/>
  <c r="J19" i="2"/>
  <c r="J20" i="2"/>
  <c r="J21" i="2"/>
  <c r="J22" i="2"/>
  <c r="J23" i="2"/>
  <c r="J15" i="2" l="1"/>
  <c r="L15" i="2"/>
  <c r="N15" i="2" s="1"/>
  <c r="O15" i="2" s="1"/>
  <c r="J14" i="2"/>
  <c r="L14" i="2"/>
  <c r="N14" i="2" s="1"/>
  <c r="O14" i="2" s="1"/>
  <c r="J13" i="2"/>
  <c r="L13" i="2"/>
  <c r="N13" i="2" s="1"/>
  <c r="O13" i="2" s="1"/>
  <c r="N25" i="2"/>
  <c r="L18" i="2"/>
  <c r="N18" i="2" s="1"/>
  <c r="O18" i="2" s="1"/>
  <c r="J18" i="2"/>
  <c r="L17" i="2"/>
  <c r="N17" i="2" s="1"/>
  <c r="O17" i="2" s="1"/>
  <c r="J17" i="2"/>
  <c r="L16" i="2"/>
  <c r="N16" i="2" s="1"/>
  <c r="O16" i="2" s="1"/>
  <c r="J16" i="2"/>
  <c r="J12" i="2"/>
  <c r="L11" i="2"/>
  <c r="N11" i="2" s="1"/>
  <c r="O11" i="2" s="1"/>
  <c r="J11" i="2"/>
  <c r="L10" i="2"/>
  <c r="N10" i="2" s="1"/>
  <c r="O10" i="2" s="1"/>
  <c r="J10" i="2"/>
  <c r="L9" i="2"/>
  <c r="N9" i="2" s="1"/>
  <c r="O9" i="2" s="1"/>
  <c r="J9" i="2"/>
  <c r="L8" i="2"/>
  <c r="N8" i="2" s="1"/>
  <c r="O8" i="2" s="1"/>
  <c r="J8" i="2"/>
  <c r="L7" i="2"/>
  <c r="N7" i="2" s="1"/>
  <c r="O7" i="2" s="1"/>
  <c r="J7" i="2"/>
  <c r="O6" i="2"/>
  <c r="L6" i="2"/>
  <c r="J26" i="2" l="1"/>
  <c r="J25" i="2"/>
  <c r="L12" i="2"/>
  <c r="N12" i="2" s="1"/>
  <c r="O12" i="2" s="1"/>
  <c r="O25" i="2" s="1"/>
  <c r="I9" i="1"/>
  <c r="I8" i="1"/>
  <c r="I7" i="1"/>
  <c r="K7" i="1" s="1"/>
  <c r="K21" i="1"/>
  <c r="I6" i="1"/>
  <c r="I17" i="1"/>
  <c r="K17" i="1" s="1"/>
  <c r="L17" i="1" s="1"/>
  <c r="G17" i="1"/>
  <c r="I16" i="1"/>
  <c r="K16" i="1" s="1"/>
  <c r="L16" i="1" s="1"/>
  <c r="G16" i="1"/>
  <c r="I15" i="1"/>
  <c r="K15" i="1" s="1"/>
  <c r="L15" i="1" s="1"/>
  <c r="G15" i="1"/>
  <c r="I14" i="1"/>
  <c r="K14" i="1" s="1"/>
  <c r="L14" i="1" s="1"/>
  <c r="G14" i="1"/>
  <c r="I12" i="1" l="1"/>
  <c r="K12" i="1" s="1"/>
  <c r="L12" i="1" s="1"/>
  <c r="F13" i="1"/>
  <c r="I13" i="1" s="1"/>
  <c r="K13" i="1" s="1"/>
  <c r="L13" i="1" s="1"/>
  <c r="G13" i="1" l="1"/>
  <c r="G12" i="1"/>
  <c r="L7" i="1"/>
  <c r="K9" i="1"/>
  <c r="L9" i="1" s="1"/>
  <c r="K10" i="1"/>
  <c r="L10" i="1" s="1"/>
  <c r="G8" i="1"/>
  <c r="G9" i="1"/>
  <c r="G10" i="1"/>
  <c r="G11" i="1"/>
  <c r="G7" i="1"/>
  <c r="L6" i="1"/>
  <c r="I10" i="1"/>
  <c r="I11" i="1"/>
  <c r="K11" i="1" s="1"/>
  <c r="L11" i="1" s="1"/>
  <c r="K8" i="1"/>
  <c r="L8" i="1" s="1"/>
  <c r="L21" i="1" l="1"/>
  <c r="G21" i="1"/>
</calcChain>
</file>

<file path=xl/sharedStrings.xml><?xml version="1.0" encoding="utf-8"?>
<sst xmlns="http://schemas.openxmlformats.org/spreadsheetml/2006/main" count="200" uniqueCount="152">
  <si>
    <t>Parts</t>
  </si>
  <si>
    <t>Switch</t>
  </si>
  <si>
    <t>Digital Switches</t>
  </si>
  <si>
    <t>Function</t>
  </si>
  <si>
    <t>QTY(per board)</t>
  </si>
  <si>
    <t>Number of Boards:</t>
  </si>
  <si>
    <t>Interface with arduino and other components</t>
  </si>
  <si>
    <t>LED's</t>
  </si>
  <si>
    <t>http://www.digikey.com/product-search/en?mpart=LTL-4236N&amp;vendor=160</t>
  </si>
  <si>
    <t>State indicator</t>
  </si>
  <si>
    <t>http://www.digikey.com/product-detail/en/lite-on-inc/LTA-1000G/160-1067-ND/153278</t>
  </si>
  <si>
    <t>Indicate Which sensors on line array are seeing the line</t>
  </si>
  <si>
    <t>10 LED Bar</t>
  </si>
  <si>
    <t>QRT-8 reflectance Sensor</t>
  </si>
  <si>
    <t>https://www.pololu.com/product/960</t>
  </si>
  <si>
    <t>To follow the line</t>
  </si>
  <si>
    <t>COST/unit</t>
  </si>
  <si>
    <t>Cost/Board</t>
  </si>
  <si>
    <t>16 pin connector for QRT-8</t>
  </si>
  <si>
    <t>Adjusted qty</t>
  </si>
  <si>
    <t>TOTAL</t>
  </si>
  <si>
    <t>http://www.digikey.com/product-detail/en/assmann-wsw-components/AWG28-16-G-1-300-R/AE16A-5-ND/2272545</t>
  </si>
  <si>
    <t>16 pin (8x2) ribbon cable - 5ft</t>
  </si>
  <si>
    <t>http://www.digikey.com/product-detail/en/on-shore-technology-inc/302-R161/ED10535-ND/2794246</t>
  </si>
  <si>
    <t>Website</t>
  </si>
  <si>
    <t>http://www.digikey.com/product-detail/en/e-switch/500SSP1S2M2QEA/EG5137-ND/1803993</t>
  </si>
  <si>
    <t>http://www.newegg.com/Product/Product.aspx?Item=9SIA5W02EF6926</t>
  </si>
  <si>
    <t>Conroller Board - arduino uno r3 clone</t>
  </si>
  <si>
    <t>DCCduino uno r3</t>
  </si>
  <si>
    <t>Other Considerations</t>
  </si>
  <si>
    <t>atmega328p</t>
  </si>
  <si>
    <t>http://www.digikey.com/product-detail/en/atmel/ATMEGA328P-PU/ATMEGA328P-PU-ND/1914589</t>
  </si>
  <si>
    <t>arduino uno</t>
  </si>
  <si>
    <t>consideration</t>
  </si>
  <si>
    <t>http://www.robotshop.com/en/arduino-uno-usb-microcontroller-rev-3.html</t>
  </si>
  <si>
    <t>The micro controller can be replaced, price above</t>
  </si>
  <si>
    <t>Connection Terminal</t>
  </si>
  <si>
    <t>http://www.mouser.com/ProductDetail/TE-Connectivity/41729/?qs=EkXmzH7ytS4F3wZMq8AwJw%3D%3D&amp;gclid=CPe-tueg-MwCFQZkhgodkE0LNA</t>
  </si>
  <si>
    <t>Connect board to motors</t>
  </si>
  <si>
    <t>9v Connector</t>
  </si>
  <si>
    <t>http://www.digikey.com/product-detail/en/mpd-memory-protection-devices/BS6I-MC/BS6I-MC-ND/252231</t>
  </si>
  <si>
    <t>Connect Battery back to board</t>
  </si>
  <si>
    <r>
      <t xml:space="preserve">replacement microcontroller for </t>
    </r>
    <r>
      <rPr>
        <b/>
        <sz val="12"/>
        <color theme="1"/>
        <rFont val="Calibri"/>
        <family val="2"/>
        <scheme val="minor"/>
      </rPr>
      <t>ARDUINO uno R3</t>
    </r>
    <r>
      <rPr>
        <sz val="12"/>
        <color theme="1"/>
        <rFont val="Calibri"/>
        <family val="2"/>
        <scheme val="minor"/>
      </rPr>
      <t>, the microcontroller on the DCCduino uno can't be replaced</t>
    </r>
  </si>
  <si>
    <t>DCCduino</t>
  </si>
  <si>
    <r>
      <t xml:space="preserve">The micro controller </t>
    </r>
    <r>
      <rPr>
        <b/>
        <sz val="12"/>
        <color theme="1"/>
        <rFont val="Calibri"/>
        <family val="2"/>
        <scheme val="minor"/>
      </rPr>
      <t>can't</t>
    </r>
    <r>
      <rPr>
        <sz val="12"/>
        <color theme="1"/>
        <rFont val="Calibri"/>
        <family val="2"/>
        <scheme val="minor"/>
      </rPr>
      <t xml:space="preserve"> be replaced</t>
    </r>
  </si>
  <si>
    <t>Connect the qrt8 sensor to the board (HEADER)</t>
  </si>
  <si>
    <t>Connect the qrt8 sensor to the board (CABLE)</t>
  </si>
  <si>
    <t>Wire</t>
  </si>
  <si>
    <t>Solder</t>
  </si>
  <si>
    <t>Resistors</t>
  </si>
  <si>
    <t>5v Regulator</t>
  </si>
  <si>
    <t>http://www.digikey.com/product-detail/en/fairchild-semiconductor/LM7805CT/LM7805CT-ND/458698</t>
  </si>
  <si>
    <t>Regulate voltage for arduino and servo</t>
  </si>
  <si>
    <t>One Board</t>
  </si>
  <si>
    <t>Components We may need but already have</t>
  </si>
  <si>
    <t>Less current inventory(not complete)</t>
  </si>
  <si>
    <t>http://www.digikey.com/product-detail/en/sullins-connector-solutions/PRPC040SFAN-RC/S1211EC-40-ND/2775334</t>
  </si>
  <si>
    <t>Header Pins(40)</t>
  </si>
  <si>
    <t>https://www.adafruit.com/product/2215</t>
  </si>
  <si>
    <t>https://www.sparkfun.com/products/7942</t>
  </si>
  <si>
    <t>One Car</t>
  </si>
  <si>
    <t>Part</t>
  </si>
  <si>
    <t>Clock and Capacitors</t>
  </si>
  <si>
    <t>Capacitor</t>
  </si>
  <si>
    <t>Diode</t>
  </si>
  <si>
    <t>LED</t>
  </si>
  <si>
    <t>Transistor</t>
  </si>
  <si>
    <t>Atmega Socket</t>
  </si>
  <si>
    <t>LED Bar</t>
  </si>
  <si>
    <t>Male Pin Header</t>
  </si>
  <si>
    <t>9V Battery Clip</t>
  </si>
  <si>
    <t>5V Regulator</t>
  </si>
  <si>
    <t>Reflectance Sensor</t>
  </si>
  <si>
    <t>16 Pin Angle Leads</t>
  </si>
  <si>
    <t>16 Pin Ribbon Cable</t>
  </si>
  <si>
    <t>Reset Button</t>
  </si>
  <si>
    <t>http://www.digikey.com/product-detail/en/avx-corporation/SR215E104MAR/478-3193-ND/936835</t>
  </si>
  <si>
    <t>http://www.digikey.com/product-detail/en/avx-corporation/SR211E224ZAR/478-3191-ND/936833</t>
  </si>
  <si>
    <t>http://www.digikey.com/product-detail/en/fairchild-semiconductor/1N914BTR/1N914BCT-ND/458919</t>
  </si>
  <si>
    <t>http://www.digikey.com/product-detail/en/kingbright/WP113IDT/754-1201-ND/1747600</t>
  </si>
  <si>
    <t>http://www.digikey.com/product-detail/en/c-k-components/OS102011MS2QS1/CKN9542-ND/1981413</t>
  </si>
  <si>
    <t>http://www.digikey.com/product-search/en?mpart=DC7G3HWA&amp;vendor=754</t>
  </si>
  <si>
    <t>https://www.sparkfun.com/products/116</t>
  </si>
  <si>
    <t>http://www.digikey.com/product-detail/en/cw-industries/GPTS203212B/CW182-ND/3190592</t>
  </si>
  <si>
    <t>Link</t>
  </si>
  <si>
    <t>Provide Clock for ATMega Chip</t>
  </si>
  <si>
    <t>Signal Handling</t>
  </si>
  <si>
    <t>Reset Switch (See Arduino Eagle Schmatic)</t>
  </si>
  <si>
    <t>Indicator</t>
  </si>
  <si>
    <t>Control Volage</t>
  </si>
  <si>
    <t>Multiplex bar led output and Line sensor input</t>
  </si>
  <si>
    <t>Holds ATMega chip, easy to replace</t>
  </si>
  <si>
    <t>Calibration and line sensor evaluation</t>
  </si>
  <si>
    <t>Misc</t>
  </si>
  <si>
    <t>Connect to main power</t>
  </si>
  <si>
    <t>Provide ATMega and servo with proper votage</t>
  </si>
  <si>
    <t>Input for line following</t>
  </si>
  <si>
    <t>Connect line sensor to board</t>
  </si>
  <si>
    <t>Reset ATMega chip</t>
  </si>
  <si>
    <t>16MHz 18p</t>
  </si>
  <si>
    <t>.1u</t>
  </si>
  <si>
    <t>.22u</t>
  </si>
  <si>
    <t>-</t>
  </si>
  <si>
    <t>4A</t>
  </si>
  <si>
    <t>&lt;1A</t>
  </si>
  <si>
    <t>2N3904</t>
  </si>
  <si>
    <t>28 Pin</t>
  </si>
  <si>
    <t>10 Segment</t>
  </si>
  <si>
    <t>40 Pin</t>
  </si>
  <si>
    <t>LM7805</t>
  </si>
  <si>
    <t xml:space="preserve">QRT-8 </t>
  </si>
  <si>
    <t>Value</t>
  </si>
  <si>
    <t>vendor</t>
  </si>
  <si>
    <t>Part#</t>
  </si>
  <si>
    <t>DigiKey</t>
  </si>
  <si>
    <t>SparkFun</t>
  </si>
  <si>
    <t>Pololu</t>
  </si>
  <si>
    <t>399-9760-ND</t>
  </si>
  <si>
    <t>478-3193-ND</t>
  </si>
  <si>
    <t>478-3191-ND</t>
  </si>
  <si>
    <t>1N914BCT-ND</t>
  </si>
  <si>
    <t>754-1201-ND</t>
  </si>
  <si>
    <t>EG5137-ND</t>
  </si>
  <si>
    <t>CKN9542-ND</t>
  </si>
  <si>
    <t>2N3904FS-ND</t>
  </si>
  <si>
    <t>PRT-07942 </t>
  </si>
  <si>
    <t>754-1671-5-ND</t>
  </si>
  <si>
    <t>PRT-00116</t>
  </si>
  <si>
    <t>BS6I-MC-ND</t>
  </si>
  <si>
    <t>LM7805CT-ND</t>
  </si>
  <si>
    <t>QTR-8A-960</t>
  </si>
  <si>
    <t>ED10535-ND</t>
  </si>
  <si>
    <t>AE16A-5-ND</t>
  </si>
  <si>
    <t>CW182-ND</t>
  </si>
  <si>
    <t>Cost/Car</t>
  </si>
  <si>
    <t>QTY/Car</t>
  </si>
  <si>
    <t>Less current inventory #(not complete)#</t>
  </si>
  <si>
    <t>AVR Pocket Programmer</t>
  </si>
  <si>
    <t>https://www.sparkfun.com/products/9825</t>
  </si>
  <si>
    <t>Sparkfun</t>
  </si>
  <si>
    <t>PGM-09825</t>
  </si>
  <si>
    <t>Burn Bootloader</t>
  </si>
  <si>
    <t>Flux</t>
  </si>
  <si>
    <t>Multimeter</t>
  </si>
  <si>
    <t>Arduino Uno Board (1-3)</t>
  </si>
  <si>
    <t>One Time Purchases</t>
  </si>
  <si>
    <t>FTDI CABLE</t>
  </si>
  <si>
    <t>https://www.sparkfun.com/products/9718</t>
  </si>
  <si>
    <t>DEV-09718</t>
  </si>
  <si>
    <t>Upload To Board</t>
  </si>
  <si>
    <t>NOTE:</t>
  </si>
  <si>
    <t>The ribbon cables are cheaper in bulk, but they must be assbled at 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</si>
</sst>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4"/>
      <color theme="10"/>
      <name val="Calibri"/>
      <family val="2"/>
    </font>
    <font>
      <sz val="14"/>
      <name val="Calibri"/>
      <family val="2"/>
    </font>
    <font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6" borderId="2" xfId="1" applyFill="1" applyBorder="1" applyAlignment="1">
      <alignment horizontal="center" vertical="center"/>
    </xf>
    <xf numFmtId="0" fontId="1" fillId="6" borderId="3" xfId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2" fillId="7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2" fillId="7" borderId="0" xfId="0" applyNumberFormat="1" applyFont="1" applyFill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4" fontId="3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8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/>
    </xf>
    <xf numFmtId="0" fontId="10" fillId="6" borderId="0" xfId="2" applyFont="1" applyFill="1" applyBorder="1" applyAlignment="1" applyProtection="1">
      <alignment horizontal="center"/>
    </xf>
    <xf numFmtId="0" fontId="11" fillId="6" borderId="0" xfId="2" applyFont="1" applyFill="1" applyBorder="1" applyAlignment="1" applyProtection="1">
      <alignment horizontal="center"/>
    </xf>
    <xf numFmtId="0" fontId="8" fillId="6" borderId="0" xfId="0" applyFont="1" applyFill="1" applyAlignment="1">
      <alignment horizontal="center" vertical="center"/>
    </xf>
    <xf numFmtId="44" fontId="8" fillId="7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44" fontId="8" fillId="7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44" fontId="8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vertical="center"/>
    </xf>
    <xf numFmtId="44" fontId="9" fillId="4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44" fontId="8" fillId="8" borderId="0" xfId="0" applyNumberFormat="1" applyFont="1" applyFill="1" applyBorder="1" applyAlignment="1">
      <alignment horizontal="center" vertical="center"/>
    </xf>
    <xf numFmtId="2" fontId="9" fillId="3" borderId="0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0" xfId="0" applyFont="1" applyFill="1" applyBorder="1" applyAlignment="1">
      <alignment horizontal="center" vertical="center"/>
    </xf>
    <xf numFmtId="44" fontId="8" fillId="6" borderId="0" xfId="0" applyNumberFormat="1" applyFont="1" applyFill="1" applyBorder="1" applyAlignment="1">
      <alignment horizontal="center" vertical="center"/>
    </xf>
    <xf numFmtId="2" fontId="8" fillId="6" borderId="0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" fillId="6" borderId="0" xfId="1" applyFill="1" applyBorder="1" applyAlignment="1" applyProtection="1">
      <alignment horizontal="center"/>
    </xf>
    <xf numFmtId="0" fontId="8" fillId="6" borderId="0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en/arduino-uno-usb-microcontroller-rev-3.html" TargetMode="External"/><Relationship Id="rId13" Type="http://schemas.openxmlformats.org/officeDocument/2006/relationships/hyperlink" Target="http://www.digikey.com/product-detail/en/mpd-memory-protection-devices/BS6I-MC/BS6I-MC-ND/252231" TargetMode="External"/><Relationship Id="rId3" Type="http://schemas.openxmlformats.org/officeDocument/2006/relationships/hyperlink" Target="https://www.pololu.com/product/960" TargetMode="External"/><Relationship Id="rId7" Type="http://schemas.openxmlformats.org/officeDocument/2006/relationships/hyperlink" Target="http://www.newegg.com/Product/Product.aspx?Item=9SIA5W02EF6926" TargetMode="External"/><Relationship Id="rId12" Type="http://schemas.openxmlformats.org/officeDocument/2006/relationships/hyperlink" Target="http://www.mouser.com/ProductDetail/TE-Connectivity/41729/?qs=EkXmzH7ytS4F3wZMq8AwJw%3D%3D&amp;gclid=CPe-tueg-MwCFQZkhgodkE0LNA" TargetMode="External"/><Relationship Id="rId2" Type="http://schemas.openxmlformats.org/officeDocument/2006/relationships/hyperlink" Target="http://www.digikey.com/product-detail/en/lite-on-inc/LTA-1000G/160-1067-ND/153278" TargetMode="External"/><Relationship Id="rId1" Type="http://schemas.openxmlformats.org/officeDocument/2006/relationships/hyperlink" Target="http://www.digikey.com/product-search/en?mpart=LTL-4236N&amp;vendor=160" TargetMode="External"/><Relationship Id="rId6" Type="http://schemas.openxmlformats.org/officeDocument/2006/relationships/hyperlink" Target="http://www.newegg.com/Product/Product.aspx?Item=9SIA5W02EF6926" TargetMode="External"/><Relationship Id="rId11" Type="http://schemas.openxmlformats.org/officeDocument/2006/relationships/hyperlink" Target="http://www.digikey.com/product-detail/en/e-switch/500SSP1S2M2QEA/EG5137-ND/1803993" TargetMode="External"/><Relationship Id="rId5" Type="http://schemas.openxmlformats.org/officeDocument/2006/relationships/hyperlink" Target="http://www.digikey.com/product-detail/en/assmann-wsw-components/AWG28-16-G-1-300-R/AE16A-5-ND/227254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sullins-connector-solutions/PRPC040SFAN-RC/S1211EC-40-ND/2775334" TargetMode="External"/><Relationship Id="rId4" Type="http://schemas.openxmlformats.org/officeDocument/2006/relationships/hyperlink" Target="http://www.digikey.com/product-detail/en/on-shore-technology-inc/302-R161/ED10535-ND/2794246" TargetMode="External"/><Relationship Id="rId9" Type="http://schemas.openxmlformats.org/officeDocument/2006/relationships/hyperlink" Target="http://www.digikey.com/product-detail/en/atmel/ATMEGA328P-PU/ATMEGA328P-PU-ND/1914589" TargetMode="External"/><Relationship Id="rId14" Type="http://schemas.openxmlformats.org/officeDocument/2006/relationships/hyperlink" Target="http://www.digikey.com/product-detail/en/fairchild-semiconductor/LM7805CT/LM7805CT-ND/45869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airchild-semiconductor/LM7805CT/LM7805CT-ND/458698" TargetMode="External"/><Relationship Id="rId13" Type="http://schemas.openxmlformats.org/officeDocument/2006/relationships/hyperlink" Target="http://www.digikey.com/product-detail/en/e-switch/500SSP1S2M2QEA/EG5137-ND/1803993" TargetMode="External"/><Relationship Id="rId3" Type="http://schemas.openxmlformats.org/officeDocument/2006/relationships/hyperlink" Target="http://www.digikey.com/product-detail/en/fairchild-semiconductor/1N914BTR/1N914BCT-ND/458919" TargetMode="External"/><Relationship Id="rId7" Type="http://schemas.openxmlformats.org/officeDocument/2006/relationships/hyperlink" Target="http://www.digikey.com/product-detail/en/mpd-memory-protection-devices/BS6I-MC/BS6I-MC-ND/252231" TargetMode="External"/><Relationship Id="rId12" Type="http://schemas.openxmlformats.org/officeDocument/2006/relationships/hyperlink" Target="http://www.digikey.com/product-detail/en/cw-industries/GPTS203212B/CW182-ND/3190592" TargetMode="External"/><Relationship Id="rId2" Type="http://schemas.openxmlformats.org/officeDocument/2006/relationships/hyperlink" Target="http://www.digikey.com/product-detail/en/avx-corporation/SR211E224ZAR/478-3191-ND/936833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www.digikey.com/product-detail/en/avx-corporation/SR215E104MAR/478-3193-ND/936835" TargetMode="External"/><Relationship Id="rId6" Type="http://schemas.openxmlformats.org/officeDocument/2006/relationships/hyperlink" Target="http://www.digikey.com/product-search/en?mpart=DC7G3HWA&amp;vendor=754" TargetMode="External"/><Relationship Id="rId11" Type="http://schemas.openxmlformats.org/officeDocument/2006/relationships/hyperlink" Target="http://www.digikey.com/product-detail/en/assmann-wsw-components/AWG28-16-G-1-300-R/AE16A-5-ND/2272545" TargetMode="External"/><Relationship Id="rId5" Type="http://schemas.openxmlformats.org/officeDocument/2006/relationships/hyperlink" Target="http://www.digikey.com/product-detail/en/atmel/ATMEGA328P-PU/ATMEGA328P-PU-ND/1914589" TargetMode="External"/><Relationship Id="rId15" Type="http://schemas.openxmlformats.org/officeDocument/2006/relationships/hyperlink" Target="https://www.sparkfun.com/products/9718" TargetMode="External"/><Relationship Id="rId10" Type="http://schemas.openxmlformats.org/officeDocument/2006/relationships/hyperlink" Target="http://www.digikey.com/product-detail/en/on-shore-technology-inc/302-R161/ED10535-ND/2794246" TargetMode="External"/><Relationship Id="rId4" Type="http://schemas.openxmlformats.org/officeDocument/2006/relationships/hyperlink" Target="http://www.digikey.com/product-detail/en/kingbright/WP113IDT/754-1201-ND/1747600" TargetMode="External"/><Relationship Id="rId9" Type="http://schemas.openxmlformats.org/officeDocument/2006/relationships/hyperlink" Target="https://www.pololu.com/product/960" TargetMode="External"/><Relationship Id="rId14" Type="http://schemas.openxmlformats.org/officeDocument/2006/relationships/hyperlink" Target="https://www.sparkfun.com/products/9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3"/>
  <sheetViews>
    <sheetView zoomScale="85" zoomScaleNormal="85" workbookViewId="0">
      <selection activeCell="B6" sqref="A1:XFD1048576"/>
    </sheetView>
  </sheetViews>
  <sheetFormatPr defaultRowHeight="15.75" x14ac:dyDescent="0.25"/>
  <cols>
    <col min="1" max="1" width="9.140625" style="3"/>
    <col min="2" max="2" width="28.7109375" style="3" customWidth="1"/>
    <col min="3" max="3" width="23.5703125" style="3" customWidth="1"/>
    <col min="4" max="4" width="61.42578125" style="3" bestFit="1" customWidth="1"/>
    <col min="5" max="5" width="22.140625" style="3" customWidth="1"/>
    <col min="6" max="6" width="14.5703125" style="3" bestFit="1" customWidth="1"/>
    <col min="7" max="7" width="14.5703125" style="3" customWidth="1"/>
    <col min="8" max="8" width="8.140625" style="3" customWidth="1"/>
    <col min="9" max="9" width="22.28515625" style="3" bestFit="1" customWidth="1"/>
    <col min="10" max="10" width="37" style="3" bestFit="1" customWidth="1"/>
    <col min="11" max="11" width="20.85546875" style="3" customWidth="1"/>
    <col min="12" max="12" width="20.140625" style="3" customWidth="1"/>
    <col min="13" max="14" width="9.140625" style="3"/>
    <col min="15" max="15" width="47.28515625" style="3" bestFit="1" customWidth="1"/>
    <col min="16" max="16" width="15.5703125" style="3" customWidth="1"/>
    <col min="17" max="18" width="9.140625" style="3"/>
    <col min="19" max="19" width="16.42578125" style="3" customWidth="1"/>
    <col min="20" max="16384" width="9.140625" style="3"/>
  </cols>
  <sheetData>
    <row r="4" spans="2:19" x14ac:dyDescent="0.25">
      <c r="I4" s="28" t="s">
        <v>5</v>
      </c>
      <c r="J4" s="28"/>
      <c r="K4" s="28"/>
      <c r="L4" s="28"/>
      <c r="M4" s="4">
        <v>36</v>
      </c>
    </row>
    <row r="6" spans="2:19" x14ac:dyDescent="0.25">
      <c r="B6" s="5" t="s">
        <v>0</v>
      </c>
      <c r="C6" s="5" t="s">
        <v>24</v>
      </c>
      <c r="D6" s="5" t="s">
        <v>3</v>
      </c>
      <c r="E6" s="6" t="s">
        <v>16</v>
      </c>
      <c r="F6" s="7" t="s">
        <v>4</v>
      </c>
      <c r="G6" s="6" t="s">
        <v>17</v>
      </c>
      <c r="I6" s="7" t="str">
        <f>CONCATENATE("QTY for ",M4," Boards")</f>
        <v>QTY for 36 Boards</v>
      </c>
      <c r="J6" s="7" t="s">
        <v>55</v>
      </c>
      <c r="K6" s="7" t="s">
        <v>19</v>
      </c>
      <c r="L6" s="6" t="str">
        <f>CONCATENATE("COST for ",M4," Boards")</f>
        <v>COST for 36 Boards</v>
      </c>
      <c r="O6" s="21" t="s">
        <v>54</v>
      </c>
    </row>
    <row r="7" spans="2:19" ht="24.95" customHeight="1" x14ac:dyDescent="0.25">
      <c r="B7" s="20" t="s">
        <v>1</v>
      </c>
      <c r="C7" s="1" t="s">
        <v>25</v>
      </c>
      <c r="D7" s="21" t="s">
        <v>2</v>
      </c>
      <c r="E7" s="8">
        <v>2.61</v>
      </c>
      <c r="F7" s="9">
        <v>3</v>
      </c>
      <c r="G7" s="8">
        <f>F7*E7</f>
        <v>7.83</v>
      </c>
      <c r="I7" s="10">
        <f>F7*$M$4</f>
        <v>108</v>
      </c>
      <c r="J7" s="10">
        <v>0</v>
      </c>
      <c r="K7" s="10">
        <f>I7-J7</f>
        <v>108</v>
      </c>
      <c r="L7" s="11">
        <f>K7*E7</f>
        <v>281.88</v>
      </c>
      <c r="O7" s="3" t="s">
        <v>47</v>
      </c>
      <c r="P7" s="23"/>
      <c r="Q7" s="23"/>
      <c r="R7" s="23"/>
      <c r="S7" s="23"/>
    </row>
    <row r="8" spans="2:19" ht="24.95" customHeight="1" x14ac:dyDescent="0.25">
      <c r="B8" s="20" t="s">
        <v>57</v>
      </c>
      <c r="C8" s="2" t="s">
        <v>56</v>
      </c>
      <c r="D8" s="21" t="s">
        <v>6</v>
      </c>
      <c r="E8" s="8">
        <v>0.75</v>
      </c>
      <c r="F8" s="9">
        <v>2</v>
      </c>
      <c r="G8" s="8">
        <f t="shared" ref="G8:G14" si="0">F8*E8</f>
        <v>1.5</v>
      </c>
      <c r="I8" s="10">
        <f>F8*$M$4</f>
        <v>72</v>
      </c>
      <c r="J8" s="10">
        <v>0</v>
      </c>
      <c r="K8" s="10">
        <f t="shared" ref="K8:K14" si="1">I8-J8</f>
        <v>72</v>
      </c>
      <c r="L8" s="11">
        <f t="shared" ref="L8:L10" si="2">K8*E8</f>
        <v>54</v>
      </c>
      <c r="O8" s="3" t="s">
        <v>48</v>
      </c>
    </row>
    <row r="9" spans="2:19" ht="24.95" customHeight="1" x14ac:dyDescent="0.25">
      <c r="B9" s="21" t="s">
        <v>7</v>
      </c>
      <c r="C9" s="12" t="s">
        <v>8</v>
      </c>
      <c r="D9" s="21" t="s">
        <v>9</v>
      </c>
      <c r="E9" s="8">
        <v>0.26</v>
      </c>
      <c r="F9" s="9">
        <v>3</v>
      </c>
      <c r="G9" s="8">
        <f t="shared" si="0"/>
        <v>0.78</v>
      </c>
      <c r="I9" s="10">
        <f>F9*$M$4</f>
        <v>108</v>
      </c>
      <c r="J9" s="10">
        <v>0</v>
      </c>
      <c r="K9" s="10">
        <f t="shared" si="1"/>
        <v>108</v>
      </c>
      <c r="L9" s="11">
        <f t="shared" si="2"/>
        <v>28.080000000000002</v>
      </c>
      <c r="O9" s="3" t="s">
        <v>49</v>
      </c>
    </row>
    <row r="10" spans="2:19" ht="24.95" customHeight="1" x14ac:dyDescent="0.25">
      <c r="B10" s="20" t="s">
        <v>12</v>
      </c>
      <c r="C10" s="12" t="s">
        <v>10</v>
      </c>
      <c r="D10" s="21" t="s">
        <v>11</v>
      </c>
      <c r="E10" s="8">
        <v>1.3</v>
      </c>
      <c r="F10" s="9">
        <v>1</v>
      </c>
      <c r="G10" s="8">
        <f t="shared" si="0"/>
        <v>1.3</v>
      </c>
      <c r="I10" s="10">
        <f t="shared" ref="I10:I14" si="3">F10*$M$4</f>
        <v>36</v>
      </c>
      <c r="J10" s="10">
        <v>0</v>
      </c>
      <c r="K10" s="10">
        <f t="shared" si="1"/>
        <v>36</v>
      </c>
      <c r="L10" s="11">
        <f t="shared" si="2"/>
        <v>46.800000000000004</v>
      </c>
    </row>
    <row r="11" spans="2:19" ht="24.95" customHeight="1" x14ac:dyDescent="0.25">
      <c r="B11" s="20" t="s">
        <v>13</v>
      </c>
      <c r="C11" s="12" t="s">
        <v>14</v>
      </c>
      <c r="D11" s="21" t="s">
        <v>15</v>
      </c>
      <c r="E11" s="8">
        <v>7.95</v>
      </c>
      <c r="F11" s="9">
        <v>1</v>
      </c>
      <c r="G11" s="8">
        <f t="shared" si="0"/>
        <v>7.95</v>
      </c>
      <c r="I11" s="10">
        <f t="shared" si="3"/>
        <v>36</v>
      </c>
      <c r="J11" s="10">
        <v>0</v>
      </c>
      <c r="K11" s="10">
        <f>I11-J11</f>
        <v>36</v>
      </c>
      <c r="L11" s="11">
        <f t="shared" ref="L11:L17" si="4">K11*E11</f>
        <v>286.2</v>
      </c>
    </row>
    <row r="12" spans="2:19" ht="24.95" customHeight="1" x14ac:dyDescent="0.25">
      <c r="B12" s="20" t="s">
        <v>18</v>
      </c>
      <c r="C12" s="12" t="s">
        <v>23</v>
      </c>
      <c r="D12" s="21" t="s">
        <v>45</v>
      </c>
      <c r="E12" s="8">
        <v>0.41699999999999998</v>
      </c>
      <c r="F12" s="9">
        <v>1</v>
      </c>
      <c r="G12" s="8">
        <f t="shared" si="0"/>
        <v>0.41699999999999998</v>
      </c>
      <c r="I12" s="10">
        <f t="shared" si="3"/>
        <v>36</v>
      </c>
      <c r="J12" s="10">
        <v>0</v>
      </c>
      <c r="K12" s="10">
        <f t="shared" si="1"/>
        <v>36</v>
      </c>
      <c r="L12" s="11">
        <f t="shared" si="4"/>
        <v>15.011999999999999</v>
      </c>
    </row>
    <row r="13" spans="2:19" ht="24.95" customHeight="1" x14ac:dyDescent="0.25">
      <c r="B13" s="18" t="s">
        <v>22</v>
      </c>
      <c r="C13" s="12" t="s">
        <v>21</v>
      </c>
      <c r="D13" s="21" t="s">
        <v>46</v>
      </c>
      <c r="E13" s="8">
        <v>4.3819999999999997</v>
      </c>
      <c r="F13" s="9">
        <f>9/60</f>
        <v>0.15</v>
      </c>
      <c r="G13" s="8">
        <f t="shared" si="0"/>
        <v>0.65729999999999988</v>
      </c>
      <c r="I13" s="10">
        <f t="shared" si="3"/>
        <v>5.3999999999999995</v>
      </c>
      <c r="J13" s="10">
        <v>0</v>
      </c>
      <c r="K13" s="10">
        <f t="shared" si="1"/>
        <v>5.3999999999999995</v>
      </c>
      <c r="L13" s="11">
        <f t="shared" si="4"/>
        <v>23.662799999999997</v>
      </c>
    </row>
    <row r="14" spans="2:19" ht="24.95" customHeight="1" x14ac:dyDescent="0.25">
      <c r="B14" s="19" t="s">
        <v>28</v>
      </c>
      <c r="C14" s="2" t="s">
        <v>26</v>
      </c>
      <c r="D14" s="19" t="s">
        <v>27</v>
      </c>
      <c r="E14" s="8">
        <v>8.49</v>
      </c>
      <c r="F14" s="9">
        <v>1</v>
      </c>
      <c r="G14" s="8">
        <f t="shared" si="0"/>
        <v>8.49</v>
      </c>
      <c r="I14" s="10">
        <f t="shared" si="3"/>
        <v>36</v>
      </c>
      <c r="J14" s="10">
        <v>0</v>
      </c>
      <c r="K14" s="10">
        <f t="shared" si="1"/>
        <v>36</v>
      </c>
      <c r="L14" s="11">
        <f t="shared" si="4"/>
        <v>305.64</v>
      </c>
    </row>
    <row r="15" spans="2:19" ht="24.95" customHeight="1" x14ac:dyDescent="0.25">
      <c r="B15" s="19" t="s">
        <v>36</v>
      </c>
      <c r="C15" s="2" t="s">
        <v>37</v>
      </c>
      <c r="D15" s="19" t="s">
        <v>38</v>
      </c>
      <c r="E15" s="8">
        <v>0.22900000000000001</v>
      </c>
      <c r="F15" s="9">
        <v>2</v>
      </c>
      <c r="G15" s="8">
        <f t="shared" ref="G15" si="5">F15*E15</f>
        <v>0.45800000000000002</v>
      </c>
      <c r="I15" s="10">
        <f t="shared" ref="I15" si="6">F15*$M$4</f>
        <v>72</v>
      </c>
      <c r="J15" s="10">
        <v>0</v>
      </c>
      <c r="K15" s="10">
        <f t="shared" ref="K15" si="7">I15-J15</f>
        <v>72</v>
      </c>
      <c r="L15" s="11">
        <f t="shared" si="4"/>
        <v>16.488</v>
      </c>
    </row>
    <row r="16" spans="2:19" ht="24.95" customHeight="1" x14ac:dyDescent="0.25">
      <c r="B16" s="19" t="s">
        <v>39</v>
      </c>
      <c r="C16" s="2" t="s">
        <v>40</v>
      </c>
      <c r="D16" s="19" t="s">
        <v>41</v>
      </c>
      <c r="E16" s="8">
        <v>0.69</v>
      </c>
      <c r="F16" s="9">
        <v>1</v>
      </c>
      <c r="G16" s="8">
        <f t="shared" ref="G16" si="8">F16*E16</f>
        <v>0.69</v>
      </c>
      <c r="I16" s="10">
        <f t="shared" ref="I16" si="9">F16*$M$4</f>
        <v>36</v>
      </c>
      <c r="J16" s="10">
        <v>36</v>
      </c>
      <c r="K16" s="10">
        <f t="shared" ref="K16" si="10">I16-J16</f>
        <v>0</v>
      </c>
      <c r="L16" s="11">
        <f t="shared" si="4"/>
        <v>0</v>
      </c>
    </row>
    <row r="17" spans="2:12" ht="24.95" customHeight="1" x14ac:dyDescent="0.25">
      <c r="B17" s="19" t="s">
        <v>50</v>
      </c>
      <c r="C17" s="2" t="s">
        <v>51</v>
      </c>
      <c r="D17" s="19" t="s">
        <v>52</v>
      </c>
      <c r="E17" s="8">
        <v>0.53100000000000003</v>
      </c>
      <c r="F17" s="9">
        <v>1</v>
      </c>
      <c r="G17" s="8">
        <f t="shared" ref="G17" si="11">F17*E17</f>
        <v>0.53100000000000003</v>
      </c>
      <c r="I17" s="10">
        <f t="shared" ref="I17" si="12">F17*$M$4</f>
        <v>36</v>
      </c>
      <c r="J17" s="10">
        <v>36</v>
      </c>
      <c r="K17" s="10">
        <f t="shared" ref="K17" si="13">I17-J17</f>
        <v>0</v>
      </c>
      <c r="L17" s="11">
        <f t="shared" si="4"/>
        <v>0</v>
      </c>
    </row>
    <row r="18" spans="2:12" ht="24.95" customHeight="1" x14ac:dyDescent="0.25">
      <c r="E18" s="14"/>
      <c r="F18" s="15"/>
    </row>
    <row r="19" spans="2:12" ht="24.95" customHeight="1" x14ac:dyDescent="0.25">
      <c r="E19" s="14"/>
      <c r="F19" s="15"/>
    </row>
    <row r="20" spans="2:12" ht="24.95" customHeight="1" x14ac:dyDescent="0.25">
      <c r="E20" s="14"/>
      <c r="F20" s="15"/>
    </row>
    <row r="21" spans="2:12" x14ac:dyDescent="0.25">
      <c r="D21" s="25" t="s">
        <v>20</v>
      </c>
      <c r="E21" s="24"/>
      <c r="F21" s="24" t="s">
        <v>53</v>
      </c>
      <c r="G21" s="16">
        <f>SUM(G7:G20)</f>
        <v>30.603300000000001</v>
      </c>
      <c r="H21" s="17"/>
      <c r="I21" s="17"/>
      <c r="J21" s="17"/>
      <c r="K21" s="17" t="str">
        <f>CONCATENATE("For ",M4," Boards")</f>
        <v>For 36 Boards</v>
      </c>
      <c r="L21" s="16">
        <f>SUM(L7:L20)</f>
        <v>1057.7628</v>
      </c>
    </row>
    <row r="22" spans="2:12" x14ac:dyDescent="0.25">
      <c r="E22" s="14"/>
      <c r="F22" s="15"/>
    </row>
    <row r="23" spans="2:12" x14ac:dyDescent="0.25">
      <c r="E23" s="14"/>
      <c r="F23" s="15"/>
    </row>
    <row r="24" spans="2:12" x14ac:dyDescent="0.25">
      <c r="E24" s="14"/>
      <c r="F24" s="15"/>
    </row>
    <row r="25" spans="2:12" x14ac:dyDescent="0.25">
      <c r="B25" s="29" t="s">
        <v>29</v>
      </c>
      <c r="C25" s="30"/>
      <c r="D25" s="30"/>
      <c r="E25" s="30"/>
      <c r="F25" s="15"/>
    </row>
    <row r="26" spans="2:12" x14ac:dyDescent="0.25">
      <c r="B26" s="30"/>
      <c r="C26" s="30"/>
      <c r="D26" s="30"/>
      <c r="E26" s="30"/>
      <c r="F26" s="15"/>
    </row>
    <row r="27" spans="2:12" x14ac:dyDescent="0.25">
      <c r="B27" s="5" t="s">
        <v>0</v>
      </c>
      <c r="C27" s="5" t="s">
        <v>24</v>
      </c>
      <c r="D27" s="5" t="s">
        <v>33</v>
      </c>
      <c r="E27" s="6" t="s">
        <v>16</v>
      </c>
      <c r="F27" s="15"/>
    </row>
    <row r="28" spans="2:12" ht="45.75" customHeight="1" x14ac:dyDescent="0.25">
      <c r="B28" s="3" t="s">
        <v>30</v>
      </c>
      <c r="C28" s="27" t="s">
        <v>31</v>
      </c>
      <c r="D28" s="22" t="s">
        <v>42</v>
      </c>
      <c r="E28" s="14">
        <v>3.03</v>
      </c>
      <c r="F28" s="15"/>
    </row>
    <row r="29" spans="2:12" x14ac:dyDescent="0.25">
      <c r="B29" s="3" t="s">
        <v>32</v>
      </c>
      <c r="C29" s="27" t="s">
        <v>34</v>
      </c>
      <c r="D29" s="3" t="s">
        <v>35</v>
      </c>
      <c r="E29" s="14">
        <v>18.78</v>
      </c>
    </row>
    <row r="30" spans="2:12" x14ac:dyDescent="0.25">
      <c r="B30" s="3" t="s">
        <v>43</v>
      </c>
      <c r="C30" s="26" t="s">
        <v>26</v>
      </c>
      <c r="D30" s="3" t="s">
        <v>44</v>
      </c>
      <c r="E30" s="14">
        <v>8.49</v>
      </c>
    </row>
    <row r="31" spans="2:12" x14ac:dyDescent="0.25">
      <c r="C31" s="13"/>
      <c r="E31" s="14"/>
    </row>
    <row r="32" spans="2:12" x14ac:dyDescent="0.25">
      <c r="C32" s="13"/>
      <c r="E32" s="14"/>
    </row>
    <row r="33" spans="5:5" x14ac:dyDescent="0.25">
      <c r="E33" s="14"/>
    </row>
  </sheetData>
  <mergeCells count="2">
    <mergeCell ref="I4:L4"/>
    <mergeCell ref="B25:E26"/>
  </mergeCells>
  <hyperlinks>
    <hyperlink ref="C9" r:id="rId1"/>
    <hyperlink ref="C10" r:id="rId2"/>
    <hyperlink ref="C11" r:id="rId3"/>
    <hyperlink ref="C12" r:id="rId4"/>
    <hyperlink ref="C13" r:id="rId5"/>
    <hyperlink ref="C14" r:id="rId6"/>
    <hyperlink ref="C30" r:id="rId7"/>
    <hyperlink ref="C29" r:id="rId8"/>
    <hyperlink ref="C28" r:id="rId9"/>
    <hyperlink ref="C8" r:id="rId10"/>
    <hyperlink ref="C7" r:id="rId11"/>
    <hyperlink ref="C15" r:id="rId12"/>
    <hyperlink ref="C16" r:id="rId13"/>
    <hyperlink ref="C17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40"/>
  <sheetViews>
    <sheetView tabSelected="1" zoomScale="70" zoomScaleNormal="70" workbookViewId="0">
      <selection activeCell="C36" sqref="C36:F38"/>
    </sheetView>
  </sheetViews>
  <sheetFormatPr defaultRowHeight="18.75" x14ac:dyDescent="0.25"/>
  <cols>
    <col min="1" max="1" width="9.140625" style="32"/>
    <col min="2" max="2" width="28.7109375" style="32" customWidth="1"/>
    <col min="3" max="3" width="19.7109375" style="32" customWidth="1"/>
    <col min="4" max="4" width="24.28515625" style="32" customWidth="1"/>
    <col min="5" max="6" width="23.5703125" style="32" customWidth="1"/>
    <col min="7" max="7" width="61.42578125" style="32" bestFit="1" customWidth="1"/>
    <col min="8" max="8" width="22.140625" style="32" customWidth="1"/>
    <col min="9" max="9" width="14.5703125" style="32" bestFit="1" customWidth="1"/>
    <col min="10" max="10" width="14.5703125" style="32" customWidth="1"/>
    <col min="11" max="11" width="8.140625" style="32" customWidth="1"/>
    <col min="12" max="12" width="22.28515625" style="32" bestFit="1" customWidth="1"/>
    <col min="13" max="13" width="40" style="32" bestFit="1" customWidth="1"/>
    <col min="14" max="14" width="18.7109375" style="32" bestFit="1" customWidth="1"/>
    <col min="15" max="15" width="24.85546875" style="32" bestFit="1" customWidth="1"/>
    <col min="16" max="17" width="9.140625" style="32"/>
    <col min="18" max="18" width="51.5703125" style="32" bestFit="1" customWidth="1"/>
    <col min="19" max="19" width="15.5703125" style="32" customWidth="1"/>
    <col min="20" max="21" width="9.140625" style="32"/>
    <col min="22" max="22" width="16.42578125" style="32" customWidth="1"/>
    <col min="23" max="16384" width="9.140625" style="32"/>
  </cols>
  <sheetData>
    <row r="4" spans="2:22" x14ac:dyDescent="0.25">
      <c r="L4" s="33" t="s">
        <v>5</v>
      </c>
      <c r="M4" s="33"/>
      <c r="N4" s="33"/>
      <c r="O4" s="33"/>
      <c r="P4" s="34">
        <v>100</v>
      </c>
    </row>
    <row r="6" spans="2:22" x14ac:dyDescent="0.3">
      <c r="B6" s="35" t="s">
        <v>61</v>
      </c>
      <c r="C6" s="35" t="s">
        <v>111</v>
      </c>
      <c r="D6" s="35" t="s">
        <v>84</v>
      </c>
      <c r="E6" s="35" t="s">
        <v>112</v>
      </c>
      <c r="F6" s="35" t="s">
        <v>113</v>
      </c>
      <c r="G6" s="35" t="s">
        <v>3</v>
      </c>
      <c r="H6" s="36" t="s">
        <v>16</v>
      </c>
      <c r="I6" s="37" t="s">
        <v>135</v>
      </c>
      <c r="J6" s="36" t="s">
        <v>134</v>
      </c>
      <c r="L6" s="38" t="str">
        <f>CONCATENATE("QTY for ",P4," Boards")</f>
        <v>QTY for 100 Boards</v>
      </c>
      <c r="M6" s="38" t="s">
        <v>136</v>
      </c>
      <c r="N6" s="39" t="s">
        <v>19</v>
      </c>
      <c r="O6" s="40" t="str">
        <f>CONCATENATE("COST for ",P4," Boards")</f>
        <v>COST for 100 Boards</v>
      </c>
      <c r="R6" s="65" t="s">
        <v>54</v>
      </c>
    </row>
    <row r="7" spans="2:22" ht="24.95" customHeight="1" x14ac:dyDescent="0.3">
      <c r="B7" s="42" t="s">
        <v>62</v>
      </c>
      <c r="C7" s="42" t="s">
        <v>99</v>
      </c>
      <c r="D7" s="43" t="s">
        <v>58</v>
      </c>
      <c r="E7" s="44" t="s">
        <v>114</v>
      </c>
      <c r="F7" s="45" t="s">
        <v>117</v>
      </c>
      <c r="G7" s="42" t="s">
        <v>85</v>
      </c>
      <c r="H7" s="46">
        <v>0.14852000000000001</v>
      </c>
      <c r="I7" s="47">
        <v>1</v>
      </c>
      <c r="J7" s="46">
        <f>I7*H7</f>
        <v>0.14852000000000001</v>
      </c>
      <c r="L7" s="48">
        <f>I7*$P$4</f>
        <v>100</v>
      </c>
      <c r="M7" s="48">
        <v>0</v>
      </c>
      <c r="N7" s="49">
        <f>L7-M7</f>
        <v>100</v>
      </c>
      <c r="O7" s="50">
        <f>N7*H7</f>
        <v>14.852000000000002</v>
      </c>
      <c r="R7" s="32" t="s">
        <v>48</v>
      </c>
      <c r="S7" s="51"/>
      <c r="T7" s="51"/>
      <c r="U7" s="51"/>
      <c r="V7" s="51"/>
    </row>
    <row r="8" spans="2:22" ht="24.95" customHeight="1" x14ac:dyDescent="0.3">
      <c r="B8" s="42" t="s">
        <v>63</v>
      </c>
      <c r="C8" s="42" t="s">
        <v>100</v>
      </c>
      <c r="D8" s="43" t="s">
        <v>76</v>
      </c>
      <c r="E8" s="44" t="s">
        <v>114</v>
      </c>
      <c r="F8" s="45" t="s">
        <v>118</v>
      </c>
      <c r="G8" s="42" t="s">
        <v>86</v>
      </c>
      <c r="H8" s="46">
        <v>0.13800000000000001</v>
      </c>
      <c r="I8" s="47">
        <v>3</v>
      </c>
      <c r="J8" s="46">
        <f t="shared" ref="J8:J23" si="0">I8*H8</f>
        <v>0.41400000000000003</v>
      </c>
      <c r="L8" s="48">
        <f>I8*$P$4</f>
        <v>300</v>
      </c>
      <c r="M8" s="48">
        <v>0</v>
      </c>
      <c r="N8" s="49">
        <f t="shared" ref="N8:N23" si="1">L8-M8</f>
        <v>300</v>
      </c>
      <c r="O8" s="50">
        <f t="shared" ref="O8:O23" si="2">N8*H8</f>
        <v>41.400000000000006</v>
      </c>
      <c r="R8" s="32" t="s">
        <v>142</v>
      </c>
    </row>
    <row r="9" spans="2:22" ht="24.95" customHeight="1" x14ac:dyDescent="0.3">
      <c r="B9" s="42" t="s">
        <v>63</v>
      </c>
      <c r="C9" s="42" t="s">
        <v>101</v>
      </c>
      <c r="D9" s="43" t="s">
        <v>77</v>
      </c>
      <c r="E9" s="44" t="s">
        <v>114</v>
      </c>
      <c r="F9" s="45" t="s">
        <v>119</v>
      </c>
      <c r="G9" s="42" t="s">
        <v>86</v>
      </c>
      <c r="H9" s="46">
        <v>0.16792000000000001</v>
      </c>
      <c r="I9" s="47">
        <v>1</v>
      </c>
      <c r="J9" s="46">
        <f t="shared" si="0"/>
        <v>0.16792000000000001</v>
      </c>
      <c r="L9" s="48">
        <f t="shared" ref="L9:L23" si="3">I9*$P$4</f>
        <v>100</v>
      </c>
      <c r="M9" s="48">
        <v>0</v>
      </c>
      <c r="N9" s="49">
        <f t="shared" si="1"/>
        <v>100</v>
      </c>
      <c r="O9" s="50">
        <f t="shared" si="2"/>
        <v>16.792000000000002</v>
      </c>
      <c r="R9" s="32" t="s">
        <v>143</v>
      </c>
    </row>
    <row r="10" spans="2:22" ht="24.95" customHeight="1" x14ac:dyDescent="0.3">
      <c r="B10" s="42" t="s">
        <v>64</v>
      </c>
      <c r="C10" s="42" t="s">
        <v>102</v>
      </c>
      <c r="D10" s="43" t="s">
        <v>78</v>
      </c>
      <c r="E10" s="44" t="s">
        <v>114</v>
      </c>
      <c r="F10" s="45" t="s">
        <v>120</v>
      </c>
      <c r="G10" s="42" t="s">
        <v>87</v>
      </c>
      <c r="H10" s="46">
        <v>3.32E-2</v>
      </c>
      <c r="I10" s="47">
        <v>1</v>
      </c>
      <c r="J10" s="46">
        <f t="shared" si="0"/>
        <v>3.32E-2</v>
      </c>
      <c r="L10" s="48">
        <f t="shared" si="3"/>
        <v>100</v>
      </c>
      <c r="M10" s="48">
        <v>0</v>
      </c>
      <c r="N10" s="49">
        <f>L10-M10</f>
        <v>100</v>
      </c>
      <c r="O10" s="50">
        <f t="shared" si="2"/>
        <v>3.32</v>
      </c>
      <c r="R10" s="32" t="s">
        <v>144</v>
      </c>
    </row>
    <row r="11" spans="2:22" ht="24.95" customHeight="1" x14ac:dyDescent="0.3">
      <c r="B11" s="42" t="s">
        <v>65</v>
      </c>
      <c r="C11" s="42" t="s">
        <v>102</v>
      </c>
      <c r="D11" s="43" t="s">
        <v>79</v>
      </c>
      <c r="E11" s="44" t="s">
        <v>114</v>
      </c>
      <c r="F11" s="45" t="s">
        <v>121</v>
      </c>
      <c r="G11" s="42" t="s">
        <v>88</v>
      </c>
      <c r="H11" s="46">
        <v>3.32E-2</v>
      </c>
      <c r="I11" s="47">
        <v>3</v>
      </c>
      <c r="J11" s="46">
        <f t="shared" si="0"/>
        <v>9.9599999999999994E-2</v>
      </c>
      <c r="L11" s="48">
        <f t="shared" si="3"/>
        <v>300</v>
      </c>
      <c r="M11" s="48">
        <v>0</v>
      </c>
      <c r="N11" s="49">
        <f t="shared" si="1"/>
        <v>300</v>
      </c>
      <c r="O11" s="50">
        <f t="shared" si="2"/>
        <v>9.9600000000000009</v>
      </c>
    </row>
    <row r="12" spans="2:22" ht="24.95" customHeight="1" x14ac:dyDescent="0.3">
      <c r="B12" s="42" t="s">
        <v>1</v>
      </c>
      <c r="C12" s="42" t="s">
        <v>103</v>
      </c>
      <c r="D12" s="43" t="s">
        <v>25</v>
      </c>
      <c r="E12" s="44" t="s">
        <v>114</v>
      </c>
      <c r="F12" s="45" t="s">
        <v>122</v>
      </c>
      <c r="G12" s="42" t="s">
        <v>89</v>
      </c>
      <c r="H12" s="46">
        <v>2.109</v>
      </c>
      <c r="I12" s="47">
        <v>3</v>
      </c>
      <c r="J12" s="46">
        <f t="shared" si="0"/>
        <v>6.327</v>
      </c>
      <c r="L12" s="48">
        <f t="shared" si="3"/>
        <v>300</v>
      </c>
      <c r="M12" s="48">
        <v>0</v>
      </c>
      <c r="N12" s="49">
        <f t="shared" si="1"/>
        <v>300</v>
      </c>
      <c r="O12" s="50">
        <f t="shared" si="2"/>
        <v>632.70000000000005</v>
      </c>
    </row>
    <row r="13" spans="2:22" ht="24.95" customHeight="1" x14ac:dyDescent="0.3">
      <c r="B13" s="42" t="s">
        <v>1</v>
      </c>
      <c r="C13" s="42" t="s">
        <v>104</v>
      </c>
      <c r="D13" s="43" t="s">
        <v>80</v>
      </c>
      <c r="E13" s="44" t="s">
        <v>114</v>
      </c>
      <c r="F13" s="45" t="s">
        <v>123</v>
      </c>
      <c r="G13" s="42" t="s">
        <v>89</v>
      </c>
      <c r="H13" s="46">
        <v>0.33151999999999998</v>
      </c>
      <c r="I13" s="47">
        <v>3</v>
      </c>
      <c r="J13" s="46">
        <f t="shared" si="0"/>
        <v>0.99455999999999989</v>
      </c>
      <c r="L13" s="48">
        <f t="shared" si="3"/>
        <v>300</v>
      </c>
      <c r="M13" s="48">
        <v>0</v>
      </c>
      <c r="N13" s="49">
        <f t="shared" si="1"/>
        <v>300</v>
      </c>
      <c r="O13" s="50">
        <f t="shared" si="2"/>
        <v>99.455999999999989</v>
      </c>
    </row>
    <row r="14" spans="2:22" ht="24.95" customHeight="1" x14ac:dyDescent="0.3">
      <c r="B14" s="42" t="s">
        <v>66</v>
      </c>
      <c r="C14" s="42" t="s">
        <v>105</v>
      </c>
      <c r="D14" s="43" t="s">
        <v>31</v>
      </c>
      <c r="E14" s="44" t="s">
        <v>114</v>
      </c>
      <c r="F14" s="45" t="s">
        <v>124</v>
      </c>
      <c r="G14" s="42" t="s">
        <v>90</v>
      </c>
      <c r="H14" s="46">
        <v>9.01E-2</v>
      </c>
      <c r="I14" s="47">
        <v>1</v>
      </c>
      <c r="J14" s="46">
        <f t="shared" si="0"/>
        <v>9.01E-2</v>
      </c>
      <c r="L14" s="48">
        <f t="shared" si="3"/>
        <v>100</v>
      </c>
      <c r="M14" s="48">
        <v>0</v>
      </c>
      <c r="N14" s="49">
        <f t="shared" si="1"/>
        <v>100</v>
      </c>
      <c r="O14" s="50">
        <f t="shared" si="2"/>
        <v>9.01</v>
      </c>
    </row>
    <row r="15" spans="2:22" ht="24.95" customHeight="1" x14ac:dyDescent="0.3">
      <c r="B15" s="42" t="s">
        <v>67</v>
      </c>
      <c r="C15" s="42" t="s">
        <v>106</v>
      </c>
      <c r="D15" s="43" t="s">
        <v>59</v>
      </c>
      <c r="E15" s="44" t="s">
        <v>115</v>
      </c>
      <c r="F15" s="45" t="s">
        <v>125</v>
      </c>
      <c r="G15" s="42" t="s">
        <v>91</v>
      </c>
      <c r="H15" s="46">
        <v>0.95</v>
      </c>
      <c r="I15" s="47">
        <v>1</v>
      </c>
      <c r="J15" s="46">
        <f t="shared" si="0"/>
        <v>0.95</v>
      </c>
      <c r="L15" s="48">
        <f t="shared" si="3"/>
        <v>100</v>
      </c>
      <c r="M15" s="48">
        <v>0</v>
      </c>
      <c r="N15" s="49">
        <f t="shared" si="1"/>
        <v>100</v>
      </c>
      <c r="O15" s="50">
        <f t="shared" si="2"/>
        <v>95</v>
      </c>
    </row>
    <row r="16" spans="2:22" ht="24.95" customHeight="1" x14ac:dyDescent="0.3">
      <c r="B16" s="42" t="s">
        <v>68</v>
      </c>
      <c r="C16" s="42" t="s">
        <v>107</v>
      </c>
      <c r="D16" s="43" t="s">
        <v>81</v>
      </c>
      <c r="E16" s="44" t="s">
        <v>114</v>
      </c>
      <c r="F16" s="45" t="s">
        <v>126</v>
      </c>
      <c r="G16" s="42" t="s">
        <v>92</v>
      </c>
      <c r="H16" s="46">
        <v>1.1200000000000001</v>
      </c>
      <c r="I16" s="47">
        <v>1</v>
      </c>
      <c r="J16" s="46">
        <f t="shared" si="0"/>
        <v>1.1200000000000001</v>
      </c>
      <c r="L16" s="48">
        <f t="shared" si="3"/>
        <v>100</v>
      </c>
      <c r="M16" s="48">
        <v>0</v>
      </c>
      <c r="N16" s="49">
        <f t="shared" si="1"/>
        <v>100</v>
      </c>
      <c r="O16" s="50">
        <f t="shared" si="2"/>
        <v>112.00000000000001</v>
      </c>
    </row>
    <row r="17" spans="2:15" ht="24.95" customHeight="1" x14ac:dyDescent="0.3">
      <c r="B17" s="42" t="s">
        <v>69</v>
      </c>
      <c r="C17" s="42" t="s">
        <v>108</v>
      </c>
      <c r="D17" s="43" t="s">
        <v>82</v>
      </c>
      <c r="E17" s="44" t="s">
        <v>115</v>
      </c>
      <c r="F17" s="45" t="s">
        <v>127</v>
      </c>
      <c r="G17" s="42" t="s">
        <v>93</v>
      </c>
      <c r="H17" s="46">
        <v>1.5</v>
      </c>
      <c r="I17" s="47">
        <v>0.32500000000000001</v>
      </c>
      <c r="J17" s="46">
        <f t="shared" si="0"/>
        <v>0.48750000000000004</v>
      </c>
      <c r="L17" s="48">
        <f t="shared" si="3"/>
        <v>32.5</v>
      </c>
      <c r="M17" s="48">
        <v>0</v>
      </c>
      <c r="N17" s="49">
        <f t="shared" si="1"/>
        <v>32.5</v>
      </c>
      <c r="O17" s="50">
        <f t="shared" si="2"/>
        <v>48.75</v>
      </c>
    </row>
    <row r="18" spans="2:15" ht="24.95" customHeight="1" x14ac:dyDescent="0.3">
      <c r="B18" s="42" t="s">
        <v>70</v>
      </c>
      <c r="C18" s="42" t="s">
        <v>102</v>
      </c>
      <c r="D18" s="43" t="s">
        <v>40</v>
      </c>
      <c r="E18" s="44" t="s">
        <v>114</v>
      </c>
      <c r="F18" s="45" t="s">
        <v>128</v>
      </c>
      <c r="G18" s="42" t="s">
        <v>94</v>
      </c>
      <c r="H18" s="46">
        <v>0.62</v>
      </c>
      <c r="I18" s="47">
        <v>1</v>
      </c>
      <c r="J18" s="46">
        <f t="shared" si="0"/>
        <v>0.62</v>
      </c>
      <c r="L18" s="48">
        <f t="shared" si="3"/>
        <v>100</v>
      </c>
      <c r="M18" s="48">
        <v>0</v>
      </c>
      <c r="N18" s="49">
        <f t="shared" si="1"/>
        <v>100</v>
      </c>
      <c r="O18" s="50">
        <f t="shared" si="2"/>
        <v>62</v>
      </c>
    </row>
    <row r="19" spans="2:15" ht="24.95" customHeight="1" x14ac:dyDescent="0.3">
      <c r="B19" s="42" t="s">
        <v>71</v>
      </c>
      <c r="C19" s="42" t="s">
        <v>109</v>
      </c>
      <c r="D19" s="43" t="s">
        <v>51</v>
      </c>
      <c r="E19" s="44" t="s">
        <v>114</v>
      </c>
      <c r="F19" s="45" t="s">
        <v>129</v>
      </c>
      <c r="G19" s="42" t="s">
        <v>95</v>
      </c>
      <c r="H19" s="46">
        <v>0.39650000000000002</v>
      </c>
      <c r="I19" s="47">
        <v>1</v>
      </c>
      <c r="J19" s="46">
        <f t="shared" si="0"/>
        <v>0.39650000000000002</v>
      </c>
      <c r="L19" s="48">
        <f t="shared" si="3"/>
        <v>100</v>
      </c>
      <c r="M19" s="48">
        <v>0</v>
      </c>
      <c r="N19" s="49">
        <f t="shared" si="1"/>
        <v>100</v>
      </c>
      <c r="O19" s="50">
        <f t="shared" si="2"/>
        <v>39.65</v>
      </c>
    </row>
    <row r="20" spans="2:15" ht="24.95" customHeight="1" x14ac:dyDescent="0.3">
      <c r="B20" s="42" t="s">
        <v>72</v>
      </c>
      <c r="C20" s="42" t="s">
        <v>110</v>
      </c>
      <c r="D20" s="43" t="s">
        <v>14</v>
      </c>
      <c r="E20" s="44" t="s">
        <v>116</v>
      </c>
      <c r="F20" s="45" t="s">
        <v>130</v>
      </c>
      <c r="G20" s="42" t="s">
        <v>96</v>
      </c>
      <c r="H20" s="46">
        <v>6.95</v>
      </c>
      <c r="I20" s="47">
        <v>1</v>
      </c>
      <c r="J20" s="46">
        <f t="shared" si="0"/>
        <v>6.95</v>
      </c>
      <c r="L20" s="48">
        <f t="shared" si="3"/>
        <v>100</v>
      </c>
      <c r="M20" s="48">
        <v>0</v>
      </c>
      <c r="N20" s="49">
        <f t="shared" si="1"/>
        <v>100</v>
      </c>
      <c r="O20" s="50">
        <f t="shared" si="2"/>
        <v>695</v>
      </c>
    </row>
    <row r="21" spans="2:15" ht="24.95" customHeight="1" x14ac:dyDescent="0.3">
      <c r="B21" s="42" t="s">
        <v>73</v>
      </c>
      <c r="C21" s="42" t="s">
        <v>102</v>
      </c>
      <c r="D21" s="43" t="s">
        <v>23</v>
      </c>
      <c r="E21" s="44" t="s">
        <v>114</v>
      </c>
      <c r="F21" s="45" t="s">
        <v>131</v>
      </c>
      <c r="G21" s="42" t="s">
        <v>97</v>
      </c>
      <c r="H21" s="46">
        <v>0.41699999999999998</v>
      </c>
      <c r="I21" s="47">
        <v>1</v>
      </c>
      <c r="J21" s="46">
        <f t="shared" si="0"/>
        <v>0.41699999999999998</v>
      </c>
      <c r="L21" s="48">
        <f t="shared" si="3"/>
        <v>100</v>
      </c>
      <c r="M21" s="48">
        <v>0</v>
      </c>
      <c r="N21" s="49">
        <f t="shared" si="1"/>
        <v>100</v>
      </c>
      <c r="O21" s="50">
        <f t="shared" si="2"/>
        <v>41.699999999999996</v>
      </c>
    </row>
    <row r="22" spans="2:15" ht="24.95" customHeight="1" x14ac:dyDescent="0.3">
      <c r="B22" s="42" t="s">
        <v>74</v>
      </c>
      <c r="C22" s="42" t="s">
        <v>102</v>
      </c>
      <c r="D22" s="43" t="s">
        <v>21</v>
      </c>
      <c r="E22" s="44" t="s">
        <v>114</v>
      </c>
      <c r="F22" s="45" t="s">
        <v>132</v>
      </c>
      <c r="G22" s="42" t="s">
        <v>97</v>
      </c>
      <c r="H22" s="46">
        <v>4.3819999999999997</v>
      </c>
      <c r="I22" s="47">
        <v>1</v>
      </c>
      <c r="J22" s="46">
        <f t="shared" si="0"/>
        <v>4.3819999999999997</v>
      </c>
      <c r="L22" s="48">
        <f t="shared" si="3"/>
        <v>100</v>
      </c>
      <c r="M22" s="48">
        <v>0</v>
      </c>
      <c r="N22" s="49">
        <f t="shared" si="1"/>
        <v>100</v>
      </c>
      <c r="O22" s="50">
        <f t="shared" si="2"/>
        <v>438.2</v>
      </c>
    </row>
    <row r="23" spans="2:15" ht="24.95" customHeight="1" x14ac:dyDescent="0.3">
      <c r="B23" s="42" t="s">
        <v>75</v>
      </c>
      <c r="C23" s="42" t="s">
        <v>102</v>
      </c>
      <c r="D23" s="43" t="s">
        <v>83</v>
      </c>
      <c r="E23" s="44" t="s">
        <v>114</v>
      </c>
      <c r="F23" s="45" t="s">
        <v>133</v>
      </c>
      <c r="G23" s="42" t="s">
        <v>98</v>
      </c>
      <c r="H23" s="46">
        <v>0.61050000000000004</v>
      </c>
      <c r="I23" s="47">
        <v>1</v>
      </c>
      <c r="J23" s="46">
        <f t="shared" si="0"/>
        <v>0.61050000000000004</v>
      </c>
      <c r="L23" s="48">
        <f t="shared" si="3"/>
        <v>100</v>
      </c>
      <c r="M23" s="48">
        <v>0</v>
      </c>
      <c r="N23" s="49">
        <f t="shared" si="1"/>
        <v>100</v>
      </c>
      <c r="O23" s="50">
        <f t="shared" si="2"/>
        <v>61.050000000000004</v>
      </c>
    </row>
    <row r="24" spans="2:15" ht="24.95" customHeight="1" x14ac:dyDescent="0.25">
      <c r="B24" s="52"/>
      <c r="C24" s="52"/>
      <c r="H24" s="53"/>
      <c r="I24" s="54"/>
    </row>
    <row r="25" spans="2:15" ht="21" customHeight="1" x14ac:dyDescent="0.25">
      <c r="G25" s="55" t="s">
        <v>20</v>
      </c>
      <c r="H25" s="56"/>
      <c r="I25" s="55" t="s">
        <v>53</v>
      </c>
      <c r="J25" s="57">
        <f>SUM(J7:J19,J21,J23)</f>
        <v>12.876399999999999</v>
      </c>
      <c r="K25" s="58"/>
      <c r="L25" s="58"/>
      <c r="M25" s="58"/>
      <c r="N25" s="55" t="str">
        <f>CONCATENATE("For ",P4," Boards")</f>
        <v>For 100 Boards</v>
      </c>
      <c r="O25" s="57">
        <f>SUM(O7:O23)</f>
        <v>2420.8400000000006</v>
      </c>
    </row>
    <row r="26" spans="2:15" ht="22.5" customHeight="1" x14ac:dyDescent="0.25">
      <c r="G26" s="58"/>
      <c r="H26" s="59"/>
      <c r="I26" s="60" t="s">
        <v>60</v>
      </c>
      <c r="J26" s="57">
        <f>SUM(J7:J23)</f>
        <v>24.208400000000005</v>
      </c>
    </row>
    <row r="27" spans="2:15" ht="22.5" customHeight="1" x14ac:dyDescent="0.25">
      <c r="G27" s="31"/>
      <c r="H27" s="31"/>
      <c r="I27" s="31"/>
      <c r="J27" s="31"/>
    </row>
    <row r="28" spans="2:15" ht="22.5" customHeight="1" x14ac:dyDescent="0.25">
      <c r="G28" s="31"/>
      <c r="H28" s="31"/>
      <c r="I28" s="31"/>
      <c r="J28" s="31"/>
    </row>
    <row r="29" spans="2:15" ht="24" customHeight="1" x14ac:dyDescent="0.25">
      <c r="B29" s="67" t="s">
        <v>145</v>
      </c>
      <c r="C29" s="67"/>
      <c r="D29" s="67"/>
      <c r="E29" s="67"/>
      <c r="F29" s="67"/>
      <c r="G29" s="67"/>
      <c r="H29" s="67"/>
      <c r="I29" s="67"/>
      <c r="J29" s="67"/>
    </row>
    <row r="30" spans="2:15" ht="23.25" customHeight="1" x14ac:dyDescent="0.3">
      <c r="B30" s="41" t="s">
        <v>137</v>
      </c>
      <c r="C30" s="41" t="s">
        <v>102</v>
      </c>
      <c r="D30" s="68" t="s">
        <v>138</v>
      </c>
      <c r="E30" s="41" t="s">
        <v>139</v>
      </c>
      <c r="F30" s="41" t="s">
        <v>140</v>
      </c>
      <c r="G30" s="41" t="s">
        <v>141</v>
      </c>
      <c r="H30" s="63">
        <v>14.95</v>
      </c>
      <c r="I30" s="64">
        <v>2</v>
      </c>
      <c r="J30" s="46">
        <f t="shared" ref="J30:J31" si="4">I30*H30</f>
        <v>29.9</v>
      </c>
      <c r="L30" s="31"/>
      <c r="M30" s="31"/>
      <c r="N30" s="31"/>
      <c r="O30" s="31"/>
    </row>
    <row r="31" spans="2:15" ht="23.25" customHeight="1" x14ac:dyDescent="0.3">
      <c r="B31" s="41" t="s">
        <v>146</v>
      </c>
      <c r="C31" s="41" t="s">
        <v>102</v>
      </c>
      <c r="D31" s="68" t="s">
        <v>147</v>
      </c>
      <c r="E31" s="41" t="s">
        <v>139</v>
      </c>
      <c r="F31" s="41" t="s">
        <v>148</v>
      </c>
      <c r="G31" s="41" t="s">
        <v>149</v>
      </c>
      <c r="H31" s="63">
        <v>17.95</v>
      </c>
      <c r="I31" s="64">
        <v>2</v>
      </c>
      <c r="J31" s="46">
        <f t="shared" si="4"/>
        <v>35.9</v>
      </c>
      <c r="L31" s="31"/>
      <c r="M31" s="31"/>
      <c r="N31" s="31"/>
      <c r="O31" s="31"/>
    </row>
    <row r="32" spans="2:15" ht="26.25" customHeight="1" x14ac:dyDescent="0.3">
      <c r="B32" s="61"/>
      <c r="C32" s="61"/>
      <c r="D32" s="61"/>
      <c r="E32" s="61"/>
      <c r="F32" s="61"/>
      <c r="G32" s="61"/>
      <c r="H32" s="61"/>
      <c r="I32" s="54"/>
    </row>
    <row r="33" spans="2:10" ht="26.25" customHeight="1" x14ac:dyDescent="0.3">
      <c r="B33" s="61"/>
      <c r="C33" s="61"/>
      <c r="D33" s="31"/>
      <c r="E33" s="61"/>
      <c r="F33" s="61"/>
      <c r="G33" s="61"/>
      <c r="H33" s="61"/>
      <c r="I33" s="54"/>
    </row>
    <row r="34" spans="2:10" ht="30.75" customHeight="1" x14ac:dyDescent="0.3">
      <c r="B34" s="61"/>
      <c r="C34" s="61"/>
      <c r="D34" s="61"/>
      <c r="E34" s="61"/>
      <c r="F34" s="61"/>
      <c r="G34" s="55" t="s">
        <v>20</v>
      </c>
      <c r="H34" s="56"/>
      <c r="I34" s="56"/>
      <c r="J34" s="57">
        <f>SUM(J30:J31)</f>
        <v>65.8</v>
      </c>
    </row>
    <row r="35" spans="2:10" ht="27.75" customHeight="1" x14ac:dyDescent="0.3">
      <c r="B35" s="61"/>
      <c r="C35" s="61"/>
      <c r="D35" s="61"/>
      <c r="E35" s="61"/>
      <c r="F35" s="61"/>
      <c r="G35" s="61"/>
      <c r="H35" s="61"/>
      <c r="I35" s="54"/>
    </row>
    <row r="36" spans="2:10" x14ac:dyDescent="0.25">
      <c r="B36" s="69" t="s">
        <v>150</v>
      </c>
      <c r="C36" s="66" t="s">
        <v>151</v>
      </c>
      <c r="D36" s="66"/>
      <c r="E36" s="66"/>
      <c r="F36" s="66"/>
      <c r="H36" s="53"/>
    </row>
    <row r="37" spans="2:10" x14ac:dyDescent="0.25">
      <c r="B37" s="69"/>
      <c r="C37" s="66"/>
      <c r="D37" s="66"/>
      <c r="E37" s="66"/>
      <c r="F37" s="66"/>
      <c r="H37" s="53"/>
    </row>
    <row r="38" spans="2:10" x14ac:dyDescent="0.25">
      <c r="B38" s="69"/>
      <c r="C38" s="66"/>
      <c r="D38" s="66"/>
      <c r="E38" s="66"/>
      <c r="F38" s="66"/>
      <c r="H38" s="53"/>
    </row>
    <row r="39" spans="2:10" x14ac:dyDescent="0.25">
      <c r="D39" s="62"/>
      <c r="E39" s="62"/>
      <c r="F39" s="62"/>
      <c r="H39" s="53"/>
    </row>
    <row r="40" spans="2:10" x14ac:dyDescent="0.25">
      <c r="H40" s="53"/>
    </row>
  </sheetData>
  <mergeCells count="4">
    <mergeCell ref="B29:J29"/>
    <mergeCell ref="B36:B38"/>
    <mergeCell ref="C36:F38"/>
    <mergeCell ref="L4:O4"/>
  </mergeCells>
  <hyperlinks>
    <hyperlink ref="D8" r:id="rId1"/>
    <hyperlink ref="D9" r:id="rId2"/>
    <hyperlink ref="D10" r:id="rId3"/>
    <hyperlink ref="D11" r:id="rId4"/>
    <hyperlink ref="D14" r:id="rId5"/>
    <hyperlink ref="D16" r:id="rId6"/>
    <hyperlink ref="D18" r:id="rId7"/>
    <hyperlink ref="D19" r:id="rId8"/>
    <hyperlink ref="D20" r:id="rId9"/>
    <hyperlink ref="D21" r:id="rId10"/>
    <hyperlink ref="D22" r:id="rId11"/>
    <hyperlink ref="D23" r:id="rId12"/>
    <hyperlink ref="D12" r:id="rId13"/>
    <hyperlink ref="D30" r:id="rId14"/>
    <hyperlink ref="D31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Monroe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 Community College</dc:creator>
  <cp:lastModifiedBy>Windows User</cp:lastModifiedBy>
  <dcterms:created xsi:type="dcterms:W3CDTF">2016-05-20T17:57:13Z</dcterms:created>
  <dcterms:modified xsi:type="dcterms:W3CDTF">2016-08-12T18:06:18Z</dcterms:modified>
</cp:coreProperties>
</file>