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90" yWindow="600" windowWidth="16155" windowHeight="5205" activeTab="2"/>
  </bookViews>
  <sheets>
    <sheet name="Monster" sheetId="6" r:id="rId1"/>
    <sheet name="Purse" sheetId="4" r:id="rId2"/>
    <sheet name="Field" sheetId="7" r:id="rId3"/>
    <sheet name="Course" sheetId="8" r:id="rId4"/>
  </sheets>
  <calcPr calcId="145621"/>
</workbook>
</file>

<file path=xl/calcChain.xml><?xml version="1.0" encoding="utf-8"?>
<calcChain xmlns="http://schemas.openxmlformats.org/spreadsheetml/2006/main">
  <c r="AF28" i="8" l="1"/>
  <c r="AE28" i="8"/>
  <c r="AD28" i="8"/>
  <c r="AC28" i="8"/>
  <c r="AB28" i="8"/>
  <c r="AA28" i="8"/>
  <c r="Z28" i="8"/>
  <c r="Y28" i="8"/>
  <c r="X28" i="8"/>
  <c r="AF27" i="8"/>
  <c r="AE27" i="8"/>
  <c r="AD27" i="8"/>
  <c r="AC27" i="8"/>
  <c r="AB27" i="8"/>
  <c r="AA27" i="8"/>
  <c r="Z27" i="8"/>
  <c r="Y27" i="8"/>
  <c r="X27" i="8"/>
  <c r="V28" i="8"/>
  <c r="U28" i="8"/>
  <c r="T28" i="8"/>
  <c r="S28" i="8"/>
  <c r="R28" i="8"/>
  <c r="Q28" i="8"/>
  <c r="P28" i="8"/>
  <c r="O28" i="8"/>
  <c r="N28" i="8"/>
  <c r="V27" i="8"/>
  <c r="U27" i="8"/>
  <c r="T27" i="8"/>
  <c r="S27" i="8"/>
  <c r="R27" i="8"/>
  <c r="Q27" i="8"/>
  <c r="P27" i="8"/>
  <c r="O27" i="8"/>
  <c r="N27" i="8"/>
  <c r="W29" i="8"/>
  <c r="AG29" i="8"/>
  <c r="AH29" i="8" s="1"/>
  <c r="AF29" i="8"/>
  <c r="AE29" i="8"/>
  <c r="AD29" i="8"/>
  <c r="AC29" i="8"/>
  <c r="AB29" i="8"/>
  <c r="AA29" i="8"/>
  <c r="Z29" i="8"/>
  <c r="Y29" i="8"/>
  <c r="X29" i="8"/>
  <c r="V29" i="8"/>
  <c r="U29" i="8"/>
  <c r="T29" i="8"/>
  <c r="S29" i="8"/>
  <c r="R29" i="8"/>
  <c r="Q29" i="8"/>
  <c r="P29" i="8"/>
  <c r="O29" i="8"/>
  <c r="N29" i="8"/>
  <c r="AF23" i="8"/>
  <c r="AE23" i="8"/>
  <c r="AD23" i="8"/>
  <c r="AC23" i="8"/>
  <c r="AB23" i="8"/>
  <c r="AA23" i="8"/>
  <c r="Z23" i="8"/>
  <c r="Y23" i="8"/>
  <c r="X23" i="8"/>
  <c r="Y22" i="8"/>
  <c r="Z22" i="8"/>
  <c r="AA22" i="8"/>
  <c r="AB22" i="8"/>
  <c r="AC22" i="8"/>
  <c r="AD22" i="8"/>
  <c r="AE22" i="8"/>
  <c r="AF22" i="8"/>
  <c r="X22" i="8"/>
  <c r="V23" i="8"/>
  <c r="U23" i="8"/>
  <c r="T23" i="8"/>
  <c r="S23" i="8"/>
  <c r="R23" i="8"/>
  <c r="Q23" i="8"/>
  <c r="P23" i="8"/>
  <c r="O23" i="8"/>
  <c r="N23" i="8"/>
  <c r="O22" i="8"/>
  <c r="P22" i="8"/>
  <c r="Q22" i="8"/>
  <c r="R22" i="8"/>
  <c r="S22" i="8"/>
  <c r="T22" i="8"/>
  <c r="U22" i="8"/>
  <c r="V22" i="8"/>
  <c r="N22" i="8"/>
  <c r="Y24" i="8"/>
  <c r="Z24" i="8"/>
  <c r="AA24" i="8"/>
  <c r="AB24" i="8"/>
  <c r="AC24" i="8"/>
  <c r="AD24" i="8"/>
  <c r="AE24" i="8"/>
  <c r="AF24" i="8"/>
  <c r="AG24" i="8"/>
  <c r="X24" i="8"/>
  <c r="O24" i="8"/>
  <c r="P24" i="8"/>
  <c r="Q24" i="8"/>
  <c r="R24" i="8"/>
  <c r="S24" i="8"/>
  <c r="T24" i="8"/>
  <c r="U24" i="8"/>
  <c r="V24" i="8"/>
  <c r="W24" i="8"/>
  <c r="N24" i="8"/>
  <c r="AH24" i="8"/>
  <c r="AF18" i="8"/>
  <c r="AE18" i="8"/>
  <c r="AD18" i="8"/>
  <c r="AC18" i="8"/>
  <c r="AB18" i="8"/>
  <c r="AA18" i="8"/>
  <c r="Z18" i="8"/>
  <c r="Y18" i="8"/>
  <c r="X18" i="8"/>
  <c r="AF17" i="8"/>
  <c r="AE17" i="8"/>
  <c r="AD17" i="8"/>
  <c r="AC17" i="8"/>
  <c r="AB17" i="8"/>
  <c r="AA17" i="8"/>
  <c r="Z17" i="8"/>
  <c r="Y17" i="8"/>
  <c r="X17" i="8"/>
  <c r="V17" i="8"/>
  <c r="U17" i="8"/>
  <c r="T17" i="8"/>
  <c r="S17" i="8"/>
  <c r="R17" i="8"/>
  <c r="Q17" i="8"/>
  <c r="P17" i="8"/>
  <c r="O17" i="8"/>
  <c r="N17" i="8"/>
  <c r="V18" i="8"/>
  <c r="U18" i="8"/>
  <c r="T18" i="8"/>
  <c r="S18" i="8"/>
  <c r="R18" i="8"/>
  <c r="Q18" i="8"/>
  <c r="P18" i="8"/>
  <c r="O18" i="8"/>
  <c r="N18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AH14" i="8"/>
  <c r="AG14" i="8"/>
  <c r="AF14" i="8"/>
  <c r="AE14" i="8"/>
  <c r="AD14" i="8"/>
  <c r="AC14" i="8"/>
  <c r="AB14" i="8"/>
  <c r="AA14" i="8"/>
  <c r="Z14" i="8"/>
  <c r="Y14" i="8"/>
  <c r="X14" i="8"/>
  <c r="AF13" i="8"/>
  <c r="AE13" i="8"/>
  <c r="AD13" i="8"/>
  <c r="AC13" i="8"/>
  <c r="AB13" i="8"/>
  <c r="AA13" i="8"/>
  <c r="Z13" i="8"/>
  <c r="Y13" i="8"/>
  <c r="X13" i="8"/>
  <c r="AF12" i="8"/>
  <c r="AE12" i="8"/>
  <c r="AD12" i="8"/>
  <c r="AC12" i="8"/>
  <c r="AB12" i="8"/>
  <c r="AA12" i="8"/>
  <c r="Z12" i="8"/>
  <c r="Y12" i="8"/>
  <c r="X12" i="8"/>
  <c r="W14" i="8"/>
  <c r="V14" i="8"/>
  <c r="U14" i="8"/>
  <c r="T14" i="8"/>
  <c r="S14" i="8"/>
  <c r="R14" i="8"/>
  <c r="O14" i="8"/>
  <c r="Q14" i="8"/>
  <c r="P14" i="8"/>
  <c r="N14" i="8"/>
  <c r="V13" i="8"/>
  <c r="U13" i="8"/>
  <c r="T13" i="8"/>
  <c r="S13" i="8"/>
  <c r="R13" i="8"/>
  <c r="Q13" i="8"/>
  <c r="P13" i="8"/>
  <c r="O13" i="8"/>
  <c r="N13" i="8"/>
  <c r="V12" i="8"/>
  <c r="U12" i="8"/>
  <c r="T12" i="8"/>
  <c r="S12" i="8"/>
  <c r="R12" i="8"/>
  <c r="Q12" i="8"/>
  <c r="P12" i="8"/>
  <c r="O12" i="8"/>
  <c r="N12" i="8"/>
  <c r="AF8" i="8"/>
  <c r="AE8" i="8"/>
  <c r="AD8" i="8"/>
  <c r="AC8" i="8"/>
  <c r="AB8" i="8"/>
  <c r="AA8" i="8"/>
  <c r="Z8" i="8"/>
  <c r="Y8" i="8"/>
  <c r="X8" i="8"/>
  <c r="Y7" i="8"/>
  <c r="Z7" i="8"/>
  <c r="AA7" i="8"/>
  <c r="AB7" i="8"/>
  <c r="AC7" i="8"/>
  <c r="AD7" i="8"/>
  <c r="AE7" i="8"/>
  <c r="AF7" i="8"/>
  <c r="X7" i="8"/>
  <c r="O8" i="8"/>
  <c r="P8" i="8"/>
  <c r="Q8" i="8"/>
  <c r="R8" i="8"/>
  <c r="S8" i="8"/>
  <c r="T8" i="8"/>
  <c r="U8" i="8"/>
  <c r="V8" i="8"/>
  <c r="N8" i="8"/>
  <c r="O7" i="8"/>
  <c r="P7" i="8"/>
  <c r="Q7" i="8"/>
  <c r="R7" i="8"/>
  <c r="S7" i="8"/>
  <c r="T7" i="8"/>
  <c r="U7" i="8"/>
  <c r="V7" i="8"/>
  <c r="N7" i="8"/>
  <c r="Y9" i="8"/>
  <c r="Z9" i="8"/>
  <c r="AA9" i="8"/>
  <c r="AB9" i="8"/>
  <c r="AC9" i="8"/>
  <c r="AD9" i="8"/>
  <c r="AE9" i="8"/>
  <c r="AF9" i="8"/>
  <c r="AG9" i="8"/>
  <c r="AH9" i="8" s="1"/>
  <c r="X9" i="8"/>
  <c r="W9" i="8"/>
  <c r="O9" i="8"/>
  <c r="P9" i="8"/>
  <c r="Q9" i="8"/>
  <c r="R9" i="8"/>
  <c r="S9" i="8"/>
  <c r="T9" i="8"/>
  <c r="U9" i="8"/>
  <c r="V9" i="8"/>
  <c r="N9" i="8"/>
  <c r="V3" i="8"/>
  <c r="U3" i="8"/>
  <c r="T3" i="8"/>
  <c r="S3" i="8"/>
  <c r="R3" i="8"/>
  <c r="Q3" i="8"/>
  <c r="P3" i="8"/>
  <c r="O3" i="8"/>
  <c r="N3" i="8"/>
  <c r="X3" i="8"/>
  <c r="Y3" i="8"/>
  <c r="Z3" i="8"/>
  <c r="AA3" i="8"/>
  <c r="AB3" i="8"/>
  <c r="AC3" i="8"/>
  <c r="AD3" i="8"/>
  <c r="AF3" i="8"/>
  <c r="AE3" i="8"/>
  <c r="Y2" i="8"/>
  <c r="Z2" i="8"/>
  <c r="AA2" i="8"/>
  <c r="AB2" i="8"/>
  <c r="AC2" i="8"/>
  <c r="AD2" i="8"/>
  <c r="AE2" i="8"/>
  <c r="AF2" i="8"/>
  <c r="X2" i="8"/>
  <c r="O2" i="8"/>
  <c r="P2" i="8"/>
  <c r="Q2" i="8"/>
  <c r="R2" i="8"/>
  <c r="S2" i="8"/>
  <c r="T2" i="8"/>
  <c r="U2" i="8"/>
  <c r="V2" i="8"/>
  <c r="N2" i="8"/>
  <c r="AH4" i="8"/>
  <c r="Y4" i="8"/>
  <c r="Z4" i="8"/>
  <c r="AA4" i="8"/>
  <c r="AB4" i="8"/>
  <c r="AC4" i="8"/>
  <c r="AD4" i="8"/>
  <c r="AE4" i="8"/>
  <c r="AF4" i="8"/>
  <c r="AG4" i="8"/>
  <c r="X4" i="8"/>
  <c r="W4" i="8"/>
  <c r="V4" i="8"/>
  <c r="O4" i="8"/>
  <c r="P4" i="8"/>
  <c r="Q4" i="8"/>
  <c r="R4" i="8"/>
  <c r="S4" i="8"/>
  <c r="T4" i="8"/>
  <c r="U4" i="8"/>
  <c r="N4" i="8"/>
  <c r="K14" i="8"/>
  <c r="K4" i="8"/>
  <c r="K9" i="8"/>
  <c r="AH19" i="8" l="1"/>
  <c r="E2" i="4"/>
  <c r="F2" i="4"/>
  <c r="I2" i="4"/>
  <c r="I3" i="4"/>
  <c r="C7" i="4"/>
  <c r="C5" i="4"/>
  <c r="F4" i="4"/>
  <c r="F5" i="4"/>
  <c r="F8" i="4"/>
  <c r="F3" i="4"/>
  <c r="F7" i="4"/>
  <c r="G24" i="4"/>
  <c r="H24" i="4"/>
  <c r="K24" i="4"/>
  <c r="J24" i="4"/>
  <c r="I24" i="4"/>
  <c r="K25" i="4"/>
  <c r="C32" i="4"/>
  <c r="D3" i="4"/>
  <c r="C21" i="4"/>
  <c r="D2" i="4"/>
  <c r="C22" i="4"/>
  <c r="E22" i="4"/>
  <c r="J20" i="4"/>
  <c r="J6" i="4"/>
  <c r="J5" i="4"/>
  <c r="J4" i="4"/>
  <c r="J3" i="4"/>
  <c r="C15" i="4"/>
  <c r="C14" i="4"/>
  <c r="C17" i="4"/>
  <c r="C13" i="4"/>
  <c r="C12" i="4"/>
  <c r="C11" i="4"/>
</calcChain>
</file>

<file path=xl/sharedStrings.xml><?xml version="1.0" encoding="utf-8"?>
<sst xmlns="http://schemas.openxmlformats.org/spreadsheetml/2006/main" count="328" uniqueCount="197">
  <si>
    <t>Total</t>
  </si>
  <si>
    <t>Players</t>
  </si>
  <si>
    <t>Tee Prize</t>
  </si>
  <si>
    <t>Monster</t>
  </si>
  <si>
    <t>KP</t>
  </si>
  <si>
    <t>Horse Race Winner</t>
  </si>
  <si>
    <t>Horse Race Final Hole</t>
  </si>
  <si>
    <t>Balance</t>
  </si>
  <si>
    <t>Practice</t>
  </si>
  <si>
    <t>Practice Balance</t>
  </si>
  <si>
    <t>Calcutta Room</t>
  </si>
  <si>
    <t>Shipping</t>
  </si>
  <si>
    <t>Paticipants Total</t>
  </si>
  <si>
    <t>Monster Fee Per</t>
  </si>
  <si>
    <t>Golf Fee Per</t>
  </si>
  <si>
    <t>Web Fee</t>
  </si>
  <si>
    <t>Champ Mugs</t>
  </si>
  <si>
    <t>Name</t>
  </si>
  <si>
    <t>Game TBD</t>
  </si>
  <si>
    <t>Practice Round</t>
  </si>
  <si>
    <t>Main Tournament</t>
  </si>
  <si>
    <t>Clubhouse Beer</t>
  </si>
  <si>
    <t>1st In Flight</t>
  </si>
  <si>
    <t>2nd Iin Flight</t>
  </si>
  <si>
    <t>3rd In Flight</t>
  </si>
  <si>
    <t>4th In Flight</t>
  </si>
  <si>
    <t>Pay Pal</t>
  </si>
  <si>
    <t>Pct</t>
  </si>
  <si>
    <t>Fee</t>
  </si>
  <si>
    <t>With Practice</t>
  </si>
  <si>
    <t>Without Practice</t>
  </si>
  <si>
    <t>With Practice For 2</t>
  </si>
  <si>
    <t>Without Practice For 2</t>
  </si>
  <si>
    <t>Shirt Sizes</t>
  </si>
  <si>
    <t>S</t>
  </si>
  <si>
    <t>M</t>
  </si>
  <si>
    <t>L</t>
  </si>
  <si>
    <t>XL</t>
  </si>
  <si>
    <t>XXL</t>
  </si>
  <si>
    <t>Girls</t>
  </si>
  <si>
    <t>Cash</t>
  </si>
  <si>
    <t>Course Tournament</t>
  </si>
  <si>
    <t>Course Practice</t>
  </si>
  <si>
    <t>Fund Total</t>
  </si>
  <si>
    <t>Net Skins</t>
  </si>
  <si>
    <t>dug owes 20</t>
  </si>
  <si>
    <t>Gross Skins</t>
  </si>
  <si>
    <t>Duece Pot</t>
  </si>
  <si>
    <t>HCP</t>
  </si>
  <si>
    <t>Hole</t>
  </si>
  <si>
    <t>Flight</t>
  </si>
  <si>
    <t>Scott Hinners</t>
  </si>
  <si>
    <t>Prize Cash Payout</t>
  </si>
  <si>
    <t>Aaron Wald </t>
  </si>
  <si>
    <t>Jon Hanson </t>
  </si>
  <si>
    <t>Andy Ness </t>
  </si>
  <si>
    <t>Andy Podolak </t>
  </si>
  <si>
    <t>Brad Epker </t>
  </si>
  <si>
    <t>Jeremy Gies </t>
  </si>
  <si>
    <t>Brian Giesinger </t>
  </si>
  <si>
    <t>Doug Wald </t>
  </si>
  <si>
    <t>Chad Bodine </t>
  </si>
  <si>
    <t>Todd Bodine </t>
  </si>
  <si>
    <t>Chris Callahan (rookie)</t>
  </si>
  <si>
    <t>Craig McDowell (rookie)</t>
  </si>
  <si>
    <t>Chris Stafford </t>
  </si>
  <si>
    <t>Garth Billstin </t>
  </si>
  <si>
    <t>Clyde Gies (rookie)</t>
  </si>
  <si>
    <t>Jon Gies </t>
  </si>
  <si>
    <t>Colette Podolak </t>
  </si>
  <si>
    <t>unknown </t>
  </si>
  <si>
    <t>Daryl Podolak </t>
  </si>
  <si>
    <t>Dick Dadisman </t>
  </si>
  <si>
    <t>Dewey Wald </t>
  </si>
  <si>
    <t>Patti Wald </t>
  </si>
  <si>
    <t>Dwane Liuska </t>
  </si>
  <si>
    <t>Marshal Hagen </t>
  </si>
  <si>
    <t>Guy Rasmussen </t>
  </si>
  <si>
    <t>Jeanne Rasmussen </t>
  </si>
  <si>
    <t>Ian Quarders </t>
  </si>
  <si>
    <t>Scott Hanson </t>
  </si>
  <si>
    <t>Jake Jorde </t>
  </si>
  <si>
    <t>Jeff Herberger </t>
  </si>
  <si>
    <t>Jeff Haseleu </t>
  </si>
  <si>
    <t>Neil Hefta </t>
  </si>
  <si>
    <t>Jeff Wald </t>
  </si>
  <si>
    <t>Mike Schuette </t>
  </si>
  <si>
    <t>Jeff Wurmlinger </t>
  </si>
  <si>
    <t>KT Thayer </t>
  </si>
  <si>
    <t>Jim Clark </t>
  </si>
  <si>
    <t>Mike Levitt </t>
  </si>
  <si>
    <t>Joe Bichler </t>
  </si>
  <si>
    <t>Mike Bichler </t>
  </si>
  <si>
    <t>Joel Pullis (rookie)</t>
  </si>
  <si>
    <t>Derek Gulbransen </t>
  </si>
  <si>
    <t>Joel Van Dyk </t>
  </si>
  <si>
    <t>Shawn Dumphy </t>
  </si>
  <si>
    <t>John Blackburn </t>
  </si>
  <si>
    <t>Wayne Podolak </t>
  </si>
  <si>
    <t>John Francis (rookie)</t>
  </si>
  <si>
    <t>Steve Francis </t>
  </si>
  <si>
    <t>Justin Kosanovich (rookie)</t>
  </si>
  <si>
    <t>Bob Cruzan </t>
  </si>
  <si>
    <t>Kirk Redfern </t>
  </si>
  <si>
    <t>Pat Evenson </t>
  </si>
  <si>
    <t>Mike Stork </t>
  </si>
  <si>
    <t>Rick Becker </t>
  </si>
  <si>
    <t>Paul Plemel </t>
  </si>
  <si>
    <t>Steve Wald </t>
  </si>
  <si>
    <t>Rick Levitt </t>
  </si>
  <si>
    <t>Size</t>
  </si>
  <si>
    <t>Team</t>
  </si>
  <si>
    <t>10:00AM</t>
  </si>
  <si>
    <t>Eastbay</t>
  </si>
  <si>
    <t>Shorts</t>
  </si>
  <si>
    <t>10:10AM</t>
  </si>
  <si>
    <t>Hoslo, Bob (rookie) - 11.7</t>
  </si>
  <si>
    <t>Wurmlinger, Dennis (rookie) - 12.7</t>
  </si>
  <si>
    <t>9:30AM</t>
  </si>
  <si>
    <t>9:40AM</t>
  </si>
  <si>
    <t>9:50AM</t>
  </si>
  <si>
    <t>Tubac</t>
  </si>
  <si>
    <t>Practice Round - 6/13</t>
  </si>
  <si>
    <t>Opening Round - 6/14</t>
  </si>
  <si>
    <t>Final Round - 6/15</t>
  </si>
  <si>
    <t>aaron.wald@docusign.com</t>
  </si>
  <si>
    <t>andyne@comcast.net</t>
  </si>
  <si>
    <t>andypodolak@hotmail.com</t>
  </si>
  <si>
    <t>cruzan4@yahoo.com</t>
  </si>
  <si>
    <t>rdholso1@cox.net</t>
  </si>
  <si>
    <t>bepker@gmail.com</t>
  </si>
  <si>
    <t>bgoose@hotmail.com</t>
  </si>
  <si>
    <t>chadbodine@hotmail.com</t>
  </si>
  <si>
    <t>ccallahan@emjmetals.com</t>
  </si>
  <si>
    <t>cwstafford@gmail.com</t>
  </si>
  <si>
    <t>cpodolak@arrow.com</t>
  </si>
  <si>
    <t>luskin8@gmail.com</t>
  </si>
  <si>
    <t>coug72@hotmail.com</t>
  </si>
  <si>
    <t>David McCrory</t>
  </si>
  <si>
    <t>dmmccrory@gmail.com</t>
  </si>
  <si>
    <t>madelynnwurmlinger@yahoo.com</t>
  </si>
  <si>
    <t>belvman@hotmail.com</t>
  </si>
  <si>
    <t>Ddadisma@co.kitsap.wa.us</t>
  </si>
  <si>
    <t>dougwald@cox.net</t>
  </si>
  <si>
    <t>d_liuska@hotmail.com</t>
  </si>
  <si>
    <t>gbillstin@hotmail.com</t>
  </si>
  <si>
    <t>iquarders@machinetoolworks.com</t>
  </si>
  <si>
    <t>jhaseleu@aerotek.com</t>
  </si>
  <si>
    <t>wald@kcoe.com</t>
  </si>
  <si>
    <t>hockeytown77@gmail.com</t>
  </si>
  <si>
    <t>j.gies@comcast.net</t>
  </si>
  <si>
    <t>bichler@cox.net</t>
  </si>
  <si>
    <t>joel.m.pullis@boeing.com</t>
  </si>
  <si>
    <t>joelvandyk@aol.com</t>
  </si>
  <si>
    <t>JBlackburn@desmoineswa.gov</t>
  </si>
  <si>
    <t>jong@jeld-wen.com</t>
  </si>
  <si>
    <t>jonhanson22@gmail.com</t>
  </si>
  <si>
    <t>kr4@cox.net</t>
  </si>
  <si>
    <t>kt@vitroagency.com</t>
  </si>
  <si>
    <t>marshal_hagen@hotmail.com</t>
  </si>
  <si>
    <t>tbodine1@cox.net</t>
  </si>
  <si>
    <t>mlevitt12@yahoo.com</t>
  </si>
  <si>
    <t>mike.roseleip@docusign.com</t>
  </si>
  <si>
    <t>mikeshooty@hotmail.com</t>
  </si>
  <si>
    <t>michael.stork@digeo.com</t>
  </si>
  <si>
    <t>mitchell.mondala@becu.org</t>
  </si>
  <si>
    <t>gdkpikp@msn.com</t>
  </si>
  <si>
    <t>dewpwald@comcast.net</t>
  </si>
  <si>
    <t>paul.plemel@braxtontech.com</t>
  </si>
  <si>
    <t>rick.becker@boeing.com</t>
  </si>
  <si>
    <t>hallidie@hallidie.com</t>
  </si>
  <si>
    <t>Scott.hinners@co.beltrami.mn.us</t>
  </si>
  <si>
    <t>sdumphy@ssmvending.com</t>
  </si>
  <si>
    <t>stephen.m.francis@boeing.com</t>
  </si>
  <si>
    <t>swald@srt.com</t>
  </si>
  <si>
    <t>wayne.podolak@avnet.com</t>
  </si>
  <si>
    <t>Mike Roseleip</t>
  </si>
  <si>
    <t>Laura Roseleip</t>
  </si>
  <si>
    <t>roseleip@comcast.net</t>
  </si>
  <si>
    <t>dewey.wald@docusign.com</t>
  </si>
  <si>
    <t>Practice Round Preferred Time</t>
  </si>
  <si>
    <t>Email</t>
  </si>
  <si>
    <t>par</t>
  </si>
  <si>
    <t>hcp blue</t>
  </si>
  <si>
    <t>hcp green</t>
  </si>
  <si>
    <t>Anza</t>
  </si>
  <si>
    <t>Otero</t>
  </si>
  <si>
    <t>Rancho</t>
  </si>
  <si>
    <t>Otero/Anza</t>
  </si>
  <si>
    <t>out</t>
  </si>
  <si>
    <t>In</t>
  </si>
  <si>
    <t>Anza/Otero</t>
  </si>
  <si>
    <t>Otero/Rancho</t>
  </si>
  <si>
    <t>Rancho/Otero</t>
  </si>
  <si>
    <t>Anza/Rancho</t>
  </si>
  <si>
    <t>Rancho/Anza</t>
  </si>
  <si>
    <t>Mitch Mondala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</si>
</sst>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_);\(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Verdana"/>
      <family val="2"/>
    </font>
    <font>
      <u/>
      <sz val="10"/>
      <color theme="10"/>
      <name val="Arial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/>
    <xf numFmtId="6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Border="1" applyProtection="1">
      <protection locked="0"/>
    </xf>
    <xf numFmtId="0" fontId="0" fillId="4" borderId="0" xfId="0" applyFill="1"/>
    <xf numFmtId="0" fontId="2" fillId="4" borderId="0" xfId="0" applyFont="1" applyFill="1"/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44" fontId="4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4" fillId="0" borderId="0" xfId="0" applyFont="1" applyBorder="1"/>
    <xf numFmtId="0" fontId="4" fillId="3" borderId="0" xfId="0" applyFont="1" applyFill="1" applyBorder="1"/>
    <xf numFmtId="0" fontId="0" fillId="3" borderId="0" xfId="0" applyFill="1" applyBorder="1"/>
    <xf numFmtId="6" fontId="4" fillId="0" borderId="0" xfId="0" applyNumberFormat="1" applyFont="1" applyAlignment="1">
      <alignment horizontal="right"/>
    </xf>
    <xf numFmtId="4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3" borderId="0" xfId="0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6" fillId="5" borderId="0" xfId="0" applyFont="1" applyFill="1" applyBorder="1" applyAlignment="1" applyProtection="1">
      <alignment horizontal="center"/>
      <protection locked="0"/>
    </xf>
    <xf numFmtId="0" fontId="6" fillId="5" borderId="0" xfId="0" applyFont="1" applyFill="1" applyBorder="1" applyProtection="1">
      <protection locked="0"/>
    </xf>
    <xf numFmtId="0" fontId="6" fillId="5" borderId="0" xfId="0" applyFont="1" applyFill="1" applyBorder="1" applyAlignment="1" applyProtection="1">
      <alignment horizontal="left"/>
      <protection locked="0"/>
    </xf>
    <xf numFmtId="0" fontId="4" fillId="6" borderId="0" xfId="0" applyFont="1" applyFill="1" applyBorder="1"/>
    <xf numFmtId="0" fontId="4" fillId="6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8" fillId="6" borderId="0" xfId="0" applyFont="1" applyFill="1" applyBorder="1" applyAlignment="1" applyProtection="1">
      <alignment horizontal="left"/>
      <protection locked="0"/>
    </xf>
    <xf numFmtId="0" fontId="0" fillId="6" borderId="0" xfId="0" applyFill="1" applyBorder="1"/>
    <xf numFmtId="0" fontId="0" fillId="6" borderId="0" xfId="0" applyFill="1" applyBorder="1" applyAlignment="1" applyProtection="1">
      <alignment horizontal="left"/>
      <protection locked="0"/>
    </xf>
    <xf numFmtId="0" fontId="0" fillId="5" borderId="0" xfId="0" applyFill="1" applyBorder="1"/>
    <xf numFmtId="0" fontId="8" fillId="6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5" borderId="0" xfId="0" applyFill="1" applyBorder="1" applyProtection="1"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0" fillId="6" borderId="0" xfId="0" applyFill="1" applyBorder="1" applyProtection="1">
      <protection locked="0"/>
    </xf>
    <xf numFmtId="0" fontId="4" fillId="6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center"/>
      <protection locked="0"/>
    </xf>
    <xf numFmtId="8" fontId="0" fillId="0" borderId="0" xfId="0" applyNumberFormat="1" applyAlignment="1">
      <alignment horizontal="center"/>
    </xf>
    <xf numFmtId="0" fontId="10" fillId="7" borderId="0" xfId="0" applyFont="1" applyFill="1" applyBorder="1" applyAlignment="1">
      <alignment vertical="center" wrapText="1"/>
    </xf>
    <xf numFmtId="8" fontId="0" fillId="0" borderId="0" xfId="0" applyNumberFormat="1"/>
    <xf numFmtId="0" fontId="12" fillId="0" borderId="1" xfId="0" applyFont="1" applyBorder="1"/>
    <xf numFmtId="18" fontId="12" fillId="0" borderId="1" xfId="0" applyNumberFormat="1" applyFont="1" applyBorder="1"/>
    <xf numFmtId="0" fontId="13" fillId="7" borderId="1" xfId="2" applyFont="1" applyFill="1" applyBorder="1" applyAlignment="1">
      <alignment vertical="center" wrapText="1"/>
    </xf>
    <xf numFmtId="0" fontId="12" fillId="0" borderId="1" xfId="0" applyFont="1" applyFill="1" applyBorder="1"/>
    <xf numFmtId="20" fontId="12" fillId="0" borderId="1" xfId="0" applyNumberFormat="1" applyFont="1" applyBorder="1"/>
    <xf numFmtId="0" fontId="12" fillId="7" borderId="1" xfId="0" applyFont="1" applyFill="1" applyBorder="1" applyAlignment="1">
      <alignment vertical="center" wrapText="1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wey.wald@docusign.com" TargetMode="External"/><Relationship Id="rId2" Type="http://schemas.openxmlformats.org/officeDocument/2006/relationships/hyperlink" Target="mailto:dewpwald@comcast.net" TargetMode="External"/><Relationship Id="rId1" Type="http://schemas.openxmlformats.org/officeDocument/2006/relationships/hyperlink" Target="mailto:roseleip@comcast.net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topLeftCell="D1" workbookViewId="0">
      <selection activeCell="S1" sqref="S1"/>
    </sheetView>
  </sheetViews>
  <sheetFormatPr defaultRowHeight="12.75" x14ac:dyDescent="0.2"/>
  <cols>
    <col min="2" max="2" width="4.5703125" bestFit="1" customWidth="1"/>
    <col min="3" max="3" width="25.7109375" bestFit="1" customWidth="1"/>
    <col min="4" max="4" width="7.28515625" style="12" bestFit="1" customWidth="1"/>
    <col min="5" max="5" width="23" style="12" bestFit="1" customWidth="1"/>
    <col min="6" max="6" width="7.28515625" style="16" bestFit="1" customWidth="1"/>
    <col min="7" max="7" width="7.28515625" customWidth="1"/>
    <col min="8" max="8" width="4.5703125" style="12" bestFit="1" customWidth="1"/>
    <col min="9" max="9" width="5.28515625" style="12" bestFit="1" customWidth="1"/>
    <col min="10" max="10" width="27" bestFit="1" customWidth="1"/>
    <col min="11" max="11" width="7.28515625" bestFit="1" customWidth="1"/>
    <col min="12" max="12" width="23" style="15" bestFit="1" customWidth="1"/>
    <col min="13" max="13" width="7.28515625" bestFit="1" customWidth="1"/>
    <col min="14" max="14" width="7.85546875" customWidth="1"/>
    <col min="15" max="15" width="4.5703125" bestFit="1" customWidth="1"/>
    <col min="16" max="16" width="5.28515625" bestFit="1" customWidth="1"/>
    <col min="17" max="17" width="23.7109375" bestFit="1" customWidth="1"/>
    <col min="18" max="18" width="6.85546875" bestFit="1" customWidth="1"/>
    <col min="19" max="19" width="23" bestFit="1" customWidth="1"/>
    <col min="20" max="20" width="6.85546875" bestFit="1" customWidth="1"/>
    <col min="21" max="21" width="7.85546875" customWidth="1"/>
  </cols>
  <sheetData>
    <row r="1" spans="2:21" x14ac:dyDescent="0.2">
      <c r="B1" s="32"/>
      <c r="C1" s="33" t="s">
        <v>122</v>
      </c>
      <c r="D1" s="34"/>
      <c r="E1" s="35" t="s">
        <v>121</v>
      </c>
      <c r="F1" s="34"/>
      <c r="G1" s="32"/>
      <c r="H1" s="32"/>
      <c r="I1" s="32"/>
      <c r="J1" s="33" t="s">
        <v>123</v>
      </c>
      <c r="K1" s="34"/>
      <c r="L1" s="35" t="s">
        <v>121</v>
      </c>
      <c r="M1" s="34"/>
      <c r="N1" s="36"/>
      <c r="O1" s="32"/>
      <c r="P1" s="32"/>
      <c r="Q1" s="33" t="s">
        <v>124</v>
      </c>
      <c r="R1" s="34"/>
      <c r="S1" s="35" t="s">
        <v>121</v>
      </c>
      <c r="T1" s="34"/>
      <c r="U1" s="36"/>
    </row>
    <row r="2" spans="2:21" x14ac:dyDescent="0.2">
      <c r="B2" s="37" t="s">
        <v>49</v>
      </c>
      <c r="C2" s="38" t="s">
        <v>17</v>
      </c>
      <c r="D2" s="39" t="s">
        <v>48</v>
      </c>
      <c r="E2" s="38" t="s">
        <v>17</v>
      </c>
      <c r="F2" s="39" t="s">
        <v>48</v>
      </c>
      <c r="G2" s="32"/>
      <c r="H2" s="37" t="s">
        <v>49</v>
      </c>
      <c r="I2" s="37" t="s">
        <v>50</v>
      </c>
      <c r="J2" s="38" t="s">
        <v>17</v>
      </c>
      <c r="K2" s="39" t="s">
        <v>48</v>
      </c>
      <c r="L2" s="38" t="s">
        <v>17</v>
      </c>
      <c r="M2" s="39" t="s">
        <v>48</v>
      </c>
      <c r="N2" s="36"/>
      <c r="O2" s="37" t="s">
        <v>49</v>
      </c>
      <c r="P2" s="37" t="s">
        <v>50</v>
      </c>
      <c r="Q2" s="38" t="s">
        <v>17</v>
      </c>
      <c r="R2" s="39" t="s">
        <v>48</v>
      </c>
      <c r="S2" s="38" t="s">
        <v>17</v>
      </c>
      <c r="T2" s="39" t="s">
        <v>48</v>
      </c>
      <c r="U2" s="36"/>
    </row>
    <row r="3" spans="2:21" ht="15" x14ac:dyDescent="0.2">
      <c r="B3" s="74"/>
      <c r="C3" s="40"/>
      <c r="D3" s="41"/>
      <c r="E3" s="40"/>
      <c r="F3" s="41"/>
      <c r="G3" s="42"/>
      <c r="H3" s="74"/>
      <c r="I3" s="43"/>
      <c r="J3" s="40"/>
      <c r="K3" s="41"/>
      <c r="L3" s="40"/>
      <c r="M3" s="41"/>
      <c r="N3" s="44"/>
      <c r="O3" s="74"/>
      <c r="P3" s="43"/>
      <c r="Q3" s="40"/>
      <c r="R3" s="41"/>
      <c r="S3" s="40"/>
      <c r="T3" s="41"/>
      <c r="U3" s="44"/>
    </row>
    <row r="4" spans="2:21" ht="15" x14ac:dyDescent="0.2">
      <c r="B4" s="74"/>
      <c r="C4" s="40"/>
      <c r="D4" s="41"/>
      <c r="E4" s="40"/>
      <c r="F4" s="41"/>
      <c r="G4" s="45"/>
      <c r="H4" s="74"/>
      <c r="I4" s="43"/>
      <c r="J4" s="46"/>
      <c r="K4" s="47"/>
      <c r="L4" s="48"/>
      <c r="M4" s="49"/>
      <c r="N4" s="50"/>
      <c r="O4" s="74"/>
      <c r="P4" s="43"/>
      <c r="Q4" s="40"/>
      <c r="R4" s="51"/>
      <c r="S4" s="40"/>
      <c r="T4" s="41"/>
      <c r="U4" s="50"/>
    </row>
    <row r="5" spans="2:21" ht="15" x14ac:dyDescent="0.2">
      <c r="B5" s="73"/>
      <c r="C5" s="25"/>
      <c r="D5" s="52"/>
      <c r="E5" s="25"/>
      <c r="F5" s="52"/>
      <c r="G5" s="45"/>
      <c r="H5" s="73"/>
      <c r="I5" s="53"/>
      <c r="J5" s="25"/>
      <c r="K5" s="52"/>
      <c r="L5" s="25"/>
      <c r="M5" s="52"/>
      <c r="N5" s="50"/>
      <c r="O5" s="73"/>
      <c r="P5" s="53"/>
      <c r="Q5" s="25"/>
      <c r="R5" s="52"/>
      <c r="S5" s="25"/>
      <c r="T5" s="52"/>
      <c r="U5" s="50"/>
    </row>
    <row r="6" spans="2:21" ht="15" x14ac:dyDescent="0.2">
      <c r="B6" s="73"/>
      <c r="C6" s="25"/>
      <c r="D6" s="52"/>
      <c r="E6" s="25"/>
      <c r="F6" s="52"/>
      <c r="G6" s="45"/>
      <c r="H6" s="73"/>
      <c r="I6" s="53"/>
      <c r="J6" s="25"/>
      <c r="K6" s="52"/>
      <c r="L6" s="25"/>
      <c r="M6" s="52"/>
      <c r="N6" s="50"/>
      <c r="O6" s="73"/>
      <c r="P6" s="53"/>
      <c r="Q6" s="25"/>
      <c r="R6" s="52"/>
      <c r="S6" s="25"/>
      <c r="T6" s="52"/>
      <c r="U6" s="50"/>
    </row>
    <row r="7" spans="2:21" ht="15" x14ac:dyDescent="0.2">
      <c r="B7" s="74"/>
      <c r="C7" s="40"/>
      <c r="D7" s="41"/>
      <c r="E7" s="40"/>
      <c r="F7" s="41"/>
      <c r="G7" s="45"/>
      <c r="H7" s="74"/>
      <c r="I7" s="43"/>
      <c r="J7" s="40"/>
      <c r="K7" s="41"/>
      <c r="L7" s="40"/>
      <c r="M7" s="41"/>
      <c r="N7" s="50"/>
      <c r="O7" s="74"/>
      <c r="P7" s="43"/>
      <c r="Q7" s="40"/>
      <c r="R7" s="41"/>
      <c r="S7" s="40"/>
      <c r="T7" s="41"/>
      <c r="U7" s="50"/>
    </row>
    <row r="8" spans="2:21" ht="15" x14ac:dyDescent="0.2">
      <c r="B8" s="74"/>
      <c r="C8" s="40"/>
      <c r="D8" s="41"/>
      <c r="E8" s="40"/>
      <c r="F8" s="41"/>
      <c r="G8" s="45"/>
      <c r="H8" s="74"/>
      <c r="I8" s="43"/>
      <c r="J8" s="40"/>
      <c r="K8" s="41"/>
      <c r="L8" s="40"/>
      <c r="M8" s="41"/>
      <c r="N8" s="50"/>
      <c r="O8" s="74"/>
      <c r="P8" s="43"/>
      <c r="Q8" s="40"/>
      <c r="R8" s="41"/>
      <c r="S8" s="40"/>
      <c r="T8" s="41"/>
      <c r="U8" s="50"/>
    </row>
    <row r="9" spans="2:21" ht="15" x14ac:dyDescent="0.2">
      <c r="B9" s="73"/>
      <c r="C9" s="25"/>
      <c r="D9" s="52"/>
      <c r="E9" s="25"/>
      <c r="F9" s="52"/>
      <c r="G9" s="45"/>
      <c r="H9" s="73"/>
      <c r="I9" s="53"/>
      <c r="J9" s="25"/>
      <c r="K9" s="52"/>
      <c r="L9" s="25"/>
      <c r="M9" s="54"/>
      <c r="N9" s="50"/>
      <c r="O9" s="73"/>
      <c r="P9" s="53"/>
      <c r="Q9" s="25"/>
      <c r="R9" s="52"/>
      <c r="S9" s="25"/>
      <c r="T9" s="54"/>
      <c r="U9" s="50"/>
    </row>
    <row r="10" spans="2:21" ht="15" x14ac:dyDescent="0.2">
      <c r="B10" s="73"/>
      <c r="C10" s="25"/>
      <c r="D10" s="52"/>
      <c r="E10" s="25"/>
      <c r="F10" s="52"/>
      <c r="G10" s="45"/>
      <c r="H10" s="73"/>
      <c r="I10" s="53"/>
      <c r="J10" s="25"/>
      <c r="K10" s="52"/>
      <c r="L10" s="25"/>
      <c r="M10" s="52"/>
      <c r="N10" s="50"/>
      <c r="O10" s="73"/>
      <c r="P10" s="53"/>
      <c r="Q10" s="25"/>
      <c r="R10" s="52"/>
      <c r="S10" s="25"/>
      <c r="T10" s="52"/>
      <c r="U10" s="50"/>
    </row>
    <row r="11" spans="2:21" ht="15" x14ac:dyDescent="0.2">
      <c r="B11" s="74"/>
      <c r="C11" s="40"/>
      <c r="D11" s="41"/>
      <c r="E11" s="40"/>
      <c r="F11" s="51"/>
      <c r="G11" s="45"/>
      <c r="H11" s="74"/>
      <c r="I11" s="43"/>
      <c r="J11" s="40"/>
      <c r="K11" s="41"/>
      <c r="L11" s="40"/>
      <c r="M11" s="41"/>
      <c r="N11" s="50"/>
      <c r="O11" s="74"/>
      <c r="P11" s="43"/>
      <c r="Q11" s="40"/>
      <c r="R11" s="41"/>
      <c r="S11" s="40"/>
      <c r="T11" s="41"/>
      <c r="U11" s="50"/>
    </row>
    <row r="12" spans="2:21" ht="15" x14ac:dyDescent="0.2">
      <c r="B12" s="74"/>
      <c r="C12" s="40"/>
      <c r="D12" s="41"/>
      <c r="E12" s="40"/>
      <c r="F12" s="41"/>
      <c r="G12" s="45"/>
      <c r="H12" s="74"/>
      <c r="I12" s="43"/>
      <c r="J12" s="40"/>
      <c r="K12" s="41"/>
      <c r="L12" s="40"/>
      <c r="M12" s="41"/>
      <c r="N12" s="50"/>
      <c r="O12" s="74"/>
      <c r="P12" s="43"/>
      <c r="Q12" s="40"/>
      <c r="R12" s="41"/>
      <c r="S12" s="40"/>
      <c r="T12" s="41"/>
      <c r="U12" s="50"/>
    </row>
    <row r="13" spans="2:21" ht="15" x14ac:dyDescent="0.2">
      <c r="B13" s="73"/>
      <c r="C13" s="25"/>
      <c r="D13" s="54"/>
      <c r="E13" s="25"/>
      <c r="F13" s="52"/>
      <c r="G13" s="45"/>
      <c r="H13" s="73"/>
      <c r="I13" s="53"/>
      <c r="J13" s="55"/>
      <c r="K13" s="52"/>
      <c r="L13" s="24"/>
      <c r="M13" s="52"/>
      <c r="N13" s="50"/>
      <c r="O13" s="73"/>
      <c r="P13" s="53"/>
      <c r="Q13" s="25"/>
      <c r="R13" s="52"/>
      <c r="S13" s="25"/>
      <c r="T13" s="52"/>
      <c r="U13" s="50"/>
    </row>
    <row r="14" spans="2:21" ht="15" x14ac:dyDescent="0.2">
      <c r="B14" s="73"/>
      <c r="C14" s="25"/>
      <c r="D14" s="52"/>
      <c r="E14" s="25"/>
      <c r="F14" s="52"/>
      <c r="G14" s="45"/>
      <c r="H14" s="73"/>
      <c r="I14" s="53"/>
      <c r="J14" s="25"/>
      <c r="K14" s="52"/>
      <c r="L14" s="25"/>
      <c r="M14" s="52"/>
      <c r="N14" s="50"/>
      <c r="O14" s="73"/>
      <c r="P14" s="53"/>
      <c r="Q14" s="25"/>
      <c r="R14" s="52"/>
      <c r="S14" s="25"/>
      <c r="T14" s="52"/>
      <c r="U14" s="50"/>
    </row>
    <row r="15" spans="2:21" ht="15" x14ac:dyDescent="0.2">
      <c r="B15" s="74"/>
      <c r="C15" s="40"/>
      <c r="D15" s="41"/>
      <c r="E15" s="40"/>
      <c r="F15" s="41"/>
      <c r="G15" s="45"/>
      <c r="H15" s="74"/>
      <c r="I15" s="43"/>
      <c r="J15" s="40"/>
      <c r="K15" s="41"/>
      <c r="L15" s="40"/>
      <c r="M15" s="41"/>
      <c r="N15" s="50"/>
      <c r="O15" s="74"/>
      <c r="P15" s="43"/>
      <c r="Q15" s="40"/>
      <c r="R15" s="41"/>
      <c r="S15" s="40"/>
      <c r="T15" s="51"/>
      <c r="U15" s="50"/>
    </row>
    <row r="16" spans="2:21" ht="15" x14ac:dyDescent="0.2">
      <c r="B16" s="74"/>
      <c r="C16" s="40"/>
      <c r="D16" s="41"/>
      <c r="E16" s="40"/>
      <c r="F16" s="41"/>
      <c r="G16" s="45"/>
      <c r="H16" s="74"/>
      <c r="I16" s="43"/>
      <c r="J16" s="40"/>
      <c r="K16" s="41"/>
      <c r="L16" s="40"/>
      <c r="M16" s="41"/>
      <c r="N16" s="50"/>
      <c r="O16" s="74"/>
      <c r="P16" s="43"/>
      <c r="Q16" s="40"/>
      <c r="R16" s="41"/>
      <c r="S16" s="40"/>
      <c r="T16" s="41"/>
      <c r="U16" s="50"/>
    </row>
    <row r="17" spans="2:21" ht="15" x14ac:dyDescent="0.2">
      <c r="B17" s="73"/>
      <c r="C17" s="25"/>
      <c r="D17" s="52"/>
      <c r="E17" s="25"/>
      <c r="F17" s="52"/>
      <c r="G17" s="45"/>
      <c r="H17" s="73"/>
      <c r="I17" s="53"/>
      <c r="J17" s="25"/>
      <c r="K17" s="52"/>
      <c r="L17" s="25"/>
      <c r="M17" s="52"/>
      <c r="N17" s="50"/>
      <c r="O17" s="73"/>
      <c r="P17" s="53"/>
      <c r="Q17" s="25"/>
      <c r="R17" s="52"/>
      <c r="S17" s="25"/>
      <c r="T17" s="52"/>
      <c r="U17" s="50"/>
    </row>
    <row r="18" spans="2:21" ht="15" x14ac:dyDescent="0.2">
      <c r="B18" s="73"/>
      <c r="C18" s="25"/>
      <c r="D18" s="52"/>
      <c r="E18" s="25"/>
      <c r="F18" s="52"/>
      <c r="G18" s="45"/>
      <c r="H18" s="73"/>
      <c r="I18" s="53"/>
      <c r="J18" s="25"/>
      <c r="K18" s="52"/>
      <c r="L18" s="25"/>
      <c r="M18" s="54"/>
      <c r="N18" s="50"/>
      <c r="O18" s="73"/>
      <c r="P18" s="53"/>
      <c r="Q18" s="25"/>
      <c r="R18" s="52"/>
      <c r="S18" s="25"/>
      <c r="T18" s="52"/>
      <c r="U18" s="50"/>
    </row>
    <row r="19" spans="2:21" ht="15" x14ac:dyDescent="0.2">
      <c r="B19" s="74"/>
      <c r="C19" s="40"/>
      <c r="D19" s="41"/>
      <c r="E19" s="40"/>
      <c r="F19" s="41"/>
      <c r="G19" s="45"/>
      <c r="H19" s="74"/>
      <c r="I19" s="43"/>
      <c r="J19" s="40"/>
      <c r="K19" s="41"/>
      <c r="L19" s="40"/>
      <c r="M19" s="51"/>
      <c r="N19" s="56"/>
      <c r="O19" s="74"/>
      <c r="P19" s="43"/>
      <c r="Q19" s="40"/>
      <c r="R19" s="41"/>
      <c r="S19" s="40"/>
      <c r="T19" s="41"/>
      <c r="U19" s="56"/>
    </row>
    <row r="20" spans="2:21" ht="15" x14ac:dyDescent="0.2">
      <c r="B20" s="74"/>
      <c r="C20" s="40"/>
      <c r="D20" s="41"/>
      <c r="E20" s="40"/>
      <c r="F20" s="41"/>
      <c r="G20" s="45"/>
      <c r="H20" s="74"/>
      <c r="I20" s="43"/>
      <c r="J20" s="40"/>
      <c r="K20" s="41"/>
      <c r="L20" s="40"/>
      <c r="M20" s="41"/>
      <c r="N20" s="50"/>
      <c r="O20" s="74"/>
      <c r="P20" s="43"/>
      <c r="Q20" s="40"/>
      <c r="R20" s="41"/>
      <c r="S20" s="40"/>
      <c r="T20" s="41"/>
      <c r="U20" s="50"/>
    </row>
    <row r="21" spans="2:21" ht="15" x14ac:dyDescent="0.2">
      <c r="B21" s="73"/>
      <c r="C21" s="25"/>
      <c r="D21" s="52"/>
      <c r="E21" s="25"/>
      <c r="F21" s="52"/>
      <c r="G21" s="45"/>
      <c r="H21" s="73"/>
      <c r="I21" s="53"/>
      <c r="J21" s="25"/>
      <c r="K21" s="52"/>
      <c r="L21" s="25"/>
      <c r="M21" s="52"/>
      <c r="N21" s="50"/>
      <c r="O21" s="73"/>
      <c r="P21" s="53"/>
      <c r="Q21" s="25"/>
      <c r="R21" s="52"/>
      <c r="S21" s="25"/>
      <c r="T21" s="52"/>
      <c r="U21" s="50"/>
    </row>
    <row r="22" spans="2:21" ht="15" x14ac:dyDescent="0.2">
      <c r="B22" s="73"/>
      <c r="C22" s="25"/>
      <c r="D22" s="52"/>
      <c r="E22" s="17"/>
      <c r="F22" s="57"/>
      <c r="G22" s="45"/>
      <c r="H22" s="73"/>
      <c r="I22" s="53"/>
      <c r="J22" s="25"/>
      <c r="K22" s="52"/>
      <c r="L22" s="25"/>
      <c r="M22" s="52"/>
      <c r="N22" s="50"/>
      <c r="O22" s="73"/>
      <c r="P22" s="53"/>
      <c r="Q22" s="25"/>
      <c r="R22" s="52"/>
      <c r="S22" s="25"/>
      <c r="T22" s="52"/>
      <c r="U22" s="50"/>
    </row>
    <row r="23" spans="2:21" ht="15" x14ac:dyDescent="0.2">
      <c r="B23" s="74"/>
      <c r="C23" s="40"/>
      <c r="D23" s="46"/>
      <c r="E23" s="41"/>
      <c r="F23" s="46"/>
      <c r="G23" s="45"/>
      <c r="H23" s="74"/>
      <c r="I23" s="43"/>
      <c r="J23" s="40"/>
      <c r="K23" s="41"/>
      <c r="L23" s="40"/>
      <c r="M23" s="41"/>
      <c r="N23" s="50"/>
      <c r="O23" s="74"/>
      <c r="P23" s="43"/>
      <c r="Q23" s="40"/>
      <c r="R23" s="41"/>
      <c r="S23" s="40"/>
      <c r="T23" s="41"/>
      <c r="U23" s="50"/>
    </row>
    <row r="24" spans="2:21" ht="15" x14ac:dyDescent="0.2">
      <c r="B24" s="74"/>
      <c r="C24" s="40"/>
      <c r="D24" s="41"/>
      <c r="E24" s="40"/>
      <c r="F24" s="41"/>
      <c r="G24" s="45"/>
      <c r="H24" s="74"/>
      <c r="I24" s="43"/>
      <c r="J24" s="40"/>
      <c r="K24" s="41"/>
      <c r="L24" s="40"/>
      <c r="M24" s="41"/>
      <c r="N24" s="50"/>
      <c r="O24" s="74"/>
      <c r="P24" s="43"/>
      <c r="Q24" s="40"/>
      <c r="R24" s="41"/>
      <c r="S24" s="40"/>
      <c r="T24" s="41"/>
      <c r="U24" s="50"/>
    </row>
    <row r="25" spans="2:21" ht="15" x14ac:dyDescent="0.2">
      <c r="B25" s="73"/>
      <c r="C25" s="25"/>
      <c r="D25" s="52"/>
      <c r="E25" s="25"/>
      <c r="F25" s="52"/>
      <c r="G25" s="45"/>
      <c r="H25" s="73"/>
      <c r="I25" s="53"/>
      <c r="J25" s="25"/>
      <c r="K25" s="52"/>
      <c r="L25" s="25"/>
      <c r="M25" s="52"/>
      <c r="N25" s="50"/>
      <c r="O25" s="73"/>
      <c r="P25" s="53"/>
      <c r="Q25" s="25"/>
      <c r="R25" s="52"/>
      <c r="S25" s="25"/>
      <c r="T25" s="52"/>
      <c r="U25" s="50"/>
    </row>
    <row r="26" spans="2:21" ht="15" x14ac:dyDescent="0.2">
      <c r="B26" s="73"/>
      <c r="C26" s="25"/>
      <c r="D26" s="52"/>
      <c r="E26" s="25"/>
      <c r="F26" s="52"/>
      <c r="G26" s="45"/>
      <c r="H26" s="73"/>
      <c r="I26" s="53"/>
      <c r="J26" s="25"/>
      <c r="K26" s="52"/>
      <c r="L26" s="25"/>
      <c r="M26" s="52"/>
      <c r="N26" s="50"/>
      <c r="O26" s="73"/>
      <c r="P26" s="53"/>
      <c r="Q26" s="25"/>
      <c r="R26" s="52"/>
      <c r="S26" s="25"/>
      <c r="T26" s="52"/>
      <c r="U26" s="50"/>
    </row>
    <row r="27" spans="2:21" ht="15" x14ac:dyDescent="0.2">
      <c r="B27" s="74"/>
      <c r="C27" s="40"/>
      <c r="D27" s="41"/>
      <c r="E27" s="40"/>
      <c r="F27" s="41"/>
      <c r="G27" s="45"/>
      <c r="H27" s="74"/>
      <c r="I27" s="43"/>
      <c r="J27" s="40"/>
      <c r="K27" s="41"/>
      <c r="L27" s="40"/>
      <c r="M27" s="41"/>
      <c r="N27" s="50"/>
      <c r="O27" s="74"/>
      <c r="P27" s="43"/>
      <c r="Q27" s="40"/>
      <c r="R27" s="41"/>
      <c r="S27" s="40"/>
      <c r="T27" s="51"/>
      <c r="U27" s="50"/>
    </row>
    <row r="28" spans="2:21" ht="15" x14ac:dyDescent="0.2">
      <c r="B28" s="74"/>
      <c r="C28" s="40"/>
      <c r="D28" s="41"/>
      <c r="E28" s="40"/>
      <c r="F28" s="41"/>
      <c r="G28" s="45"/>
      <c r="H28" s="74"/>
      <c r="I28" s="43"/>
      <c r="J28" s="40"/>
      <c r="K28" s="41"/>
      <c r="L28" s="40"/>
      <c r="M28" s="41"/>
      <c r="N28" s="50"/>
      <c r="O28" s="74"/>
      <c r="P28" s="43"/>
      <c r="Q28" s="40"/>
      <c r="R28" s="41"/>
      <c r="S28" s="40"/>
      <c r="T28" s="41"/>
      <c r="U28" s="50"/>
    </row>
    <row r="29" spans="2:21" ht="15" x14ac:dyDescent="0.2">
      <c r="B29" s="73"/>
      <c r="C29" s="25"/>
      <c r="D29" s="52"/>
      <c r="E29" s="25"/>
      <c r="F29" s="52"/>
      <c r="G29" s="45"/>
      <c r="H29" s="73"/>
      <c r="I29" s="53"/>
      <c r="J29" s="25"/>
      <c r="K29" s="52"/>
      <c r="L29" s="25"/>
      <c r="M29" s="52"/>
      <c r="N29" s="50"/>
      <c r="O29" s="73"/>
      <c r="P29" s="53"/>
      <c r="Q29" s="25"/>
      <c r="R29" s="52"/>
      <c r="S29" s="25"/>
      <c r="T29" s="52"/>
      <c r="U29" s="50"/>
    </row>
    <row r="30" spans="2:21" ht="15" x14ac:dyDescent="0.2">
      <c r="B30" s="73"/>
      <c r="C30" s="25"/>
      <c r="D30" s="52"/>
      <c r="E30" s="25"/>
      <c r="F30" s="52"/>
      <c r="G30" s="45"/>
      <c r="H30" s="73"/>
      <c r="I30" s="53"/>
      <c r="J30" s="25"/>
      <c r="K30" s="52"/>
      <c r="L30" s="25"/>
      <c r="M30" s="52"/>
      <c r="N30" s="50"/>
      <c r="O30" s="73"/>
      <c r="P30" s="53"/>
      <c r="Q30" s="17"/>
      <c r="R30" s="57"/>
      <c r="S30" s="17"/>
      <c r="T30" s="58"/>
      <c r="U30" s="50"/>
    </row>
    <row r="31" spans="2:21" ht="15" x14ac:dyDescent="0.2">
      <c r="B31" s="74"/>
      <c r="C31" s="48"/>
      <c r="D31" s="46"/>
      <c r="E31" s="46"/>
      <c r="F31" s="46"/>
      <c r="G31" s="45"/>
      <c r="H31" s="74"/>
      <c r="I31" s="43"/>
      <c r="J31" s="40"/>
      <c r="K31" s="41"/>
      <c r="L31" s="40"/>
      <c r="M31" s="41"/>
      <c r="N31" s="50"/>
      <c r="O31" s="74"/>
      <c r="P31" s="43"/>
      <c r="Q31" s="40"/>
      <c r="R31" s="41"/>
      <c r="S31" s="40"/>
      <c r="T31" s="41"/>
      <c r="U31" s="50"/>
    </row>
    <row r="32" spans="2:21" ht="15" x14ac:dyDescent="0.2">
      <c r="B32" s="74"/>
      <c r="C32" s="40"/>
      <c r="D32" s="41"/>
      <c r="E32" s="40"/>
      <c r="F32" s="46"/>
      <c r="G32" s="45"/>
      <c r="H32" s="74"/>
      <c r="I32" s="43"/>
      <c r="J32" s="40"/>
      <c r="K32" s="41"/>
      <c r="L32" s="40"/>
      <c r="M32" s="41"/>
      <c r="N32" s="50"/>
      <c r="O32" s="74"/>
      <c r="P32" s="43"/>
      <c r="Q32" s="40"/>
      <c r="R32" s="41"/>
      <c r="S32" s="40"/>
      <c r="T32" s="41"/>
      <c r="U32" s="50"/>
    </row>
    <row r="33" spans="2:21" ht="15" x14ac:dyDescent="0.2">
      <c r="B33" s="59"/>
      <c r="C33" s="26"/>
      <c r="D33" s="31"/>
      <c r="E33" s="26"/>
      <c r="F33" s="31"/>
      <c r="G33" s="45"/>
      <c r="H33" s="73"/>
      <c r="I33" s="53"/>
      <c r="J33" s="25"/>
      <c r="K33" s="57"/>
      <c r="L33" s="25"/>
      <c r="M33" s="57"/>
      <c r="N33" s="50"/>
      <c r="O33" s="73"/>
      <c r="P33" s="53"/>
      <c r="Q33" s="25"/>
      <c r="R33" s="52"/>
      <c r="S33" s="25"/>
      <c r="T33" s="52"/>
      <c r="U33" s="50"/>
    </row>
    <row r="34" spans="2:21" ht="15" x14ac:dyDescent="0.2">
      <c r="B34" s="59"/>
      <c r="C34" s="26"/>
      <c r="D34" s="31"/>
      <c r="E34" s="26"/>
      <c r="F34" s="31"/>
      <c r="G34" s="45"/>
      <c r="H34" s="73"/>
      <c r="I34" s="53"/>
      <c r="J34" s="17"/>
      <c r="K34" s="52"/>
      <c r="L34" s="17"/>
      <c r="M34" s="52"/>
      <c r="N34" s="50"/>
      <c r="O34" s="73"/>
      <c r="P34" s="53"/>
      <c r="Q34" s="25"/>
      <c r="R34" s="52"/>
      <c r="S34" s="25"/>
      <c r="T34" s="52"/>
      <c r="U34" s="50"/>
    </row>
    <row r="35" spans="2:21" ht="15" x14ac:dyDescent="0.2">
      <c r="B35" s="53"/>
      <c r="C35" s="25"/>
      <c r="D35" s="60"/>
      <c r="E35" s="25"/>
      <c r="F35" s="60"/>
      <c r="G35" s="45"/>
      <c r="H35" s="74"/>
      <c r="I35" s="43"/>
      <c r="J35" s="40"/>
      <c r="K35" s="41"/>
      <c r="L35" s="40"/>
      <c r="M35" s="41"/>
      <c r="N35" s="50"/>
      <c r="O35" s="74"/>
      <c r="P35" s="43"/>
      <c r="Q35" s="61"/>
      <c r="R35" s="62"/>
      <c r="S35" s="61"/>
      <c r="T35" s="49"/>
      <c r="U35" s="50"/>
    </row>
    <row r="36" spans="2:21" ht="15" x14ac:dyDescent="0.2">
      <c r="B36" s="63"/>
      <c r="C36" s="25"/>
      <c r="D36" s="52"/>
      <c r="E36" s="25"/>
      <c r="F36" s="31"/>
      <c r="G36" s="45"/>
      <c r="H36" s="74"/>
      <c r="I36" s="43"/>
      <c r="J36" s="40"/>
      <c r="K36" s="41"/>
      <c r="L36" s="40"/>
      <c r="M36" s="41"/>
      <c r="N36" s="50"/>
      <c r="O36" s="74"/>
      <c r="P36" s="43"/>
      <c r="Q36" s="40"/>
      <c r="R36" s="41"/>
      <c r="S36" s="40"/>
      <c r="T36" s="41"/>
      <c r="U36" s="50"/>
    </row>
    <row r="37" spans="2:21" ht="15" x14ac:dyDescent="0.2">
      <c r="B37" s="59"/>
      <c r="C37" s="25"/>
      <c r="D37" s="52"/>
      <c r="E37" s="25"/>
      <c r="F37" s="31"/>
      <c r="G37" s="45"/>
      <c r="H37" s="73"/>
      <c r="I37" s="53"/>
      <c r="J37" s="25"/>
      <c r="K37" s="52"/>
      <c r="L37" s="25"/>
      <c r="M37" s="52"/>
      <c r="N37" s="50"/>
      <c r="O37" s="73"/>
      <c r="P37" s="53"/>
      <c r="Q37" s="25"/>
      <c r="R37" s="52"/>
      <c r="S37" s="25"/>
      <c r="T37" s="52"/>
      <c r="U37" s="50"/>
    </row>
    <row r="38" spans="2:21" ht="15" x14ac:dyDescent="0.2">
      <c r="B38" s="59"/>
      <c r="C38" s="26"/>
      <c r="D38" s="31"/>
      <c r="E38" s="59"/>
      <c r="F38" s="31"/>
      <c r="G38" s="45"/>
      <c r="H38" s="73"/>
      <c r="I38" s="53"/>
      <c r="J38" s="25"/>
      <c r="K38" s="52"/>
      <c r="L38" s="25"/>
      <c r="M38" s="52"/>
      <c r="N38" s="50"/>
      <c r="O38" s="73"/>
      <c r="P38" s="53"/>
      <c r="Q38" s="25"/>
      <c r="R38" s="52"/>
      <c r="S38" s="25"/>
      <c r="T38" s="52"/>
      <c r="U38" s="50"/>
    </row>
  </sheetData>
  <mergeCells count="51">
    <mergeCell ref="B3:B4"/>
    <mergeCell ref="H3:H4"/>
    <mergeCell ref="O3:O4"/>
    <mergeCell ref="B5:B6"/>
    <mergeCell ref="H5:H6"/>
    <mergeCell ref="O5:O6"/>
    <mergeCell ref="B7:B8"/>
    <mergeCell ref="H7:H8"/>
    <mergeCell ref="O7:O8"/>
    <mergeCell ref="B9:B10"/>
    <mergeCell ref="H9:H10"/>
    <mergeCell ref="O9:O10"/>
    <mergeCell ref="B11:B12"/>
    <mergeCell ref="H11:H12"/>
    <mergeCell ref="O11:O12"/>
    <mergeCell ref="B13:B14"/>
    <mergeCell ref="H13:H14"/>
    <mergeCell ref="O13:O14"/>
    <mergeCell ref="B15:B16"/>
    <mergeCell ref="H15:H16"/>
    <mergeCell ref="O15:O16"/>
    <mergeCell ref="B17:B18"/>
    <mergeCell ref="H17:H18"/>
    <mergeCell ref="O17:O18"/>
    <mergeCell ref="B19:B20"/>
    <mergeCell ref="H19:H20"/>
    <mergeCell ref="O19:O20"/>
    <mergeCell ref="B21:B22"/>
    <mergeCell ref="H21:H22"/>
    <mergeCell ref="O21:O22"/>
    <mergeCell ref="B23:B24"/>
    <mergeCell ref="H23:H24"/>
    <mergeCell ref="O23:O24"/>
    <mergeCell ref="B25:B26"/>
    <mergeCell ref="H25:H26"/>
    <mergeCell ref="O25:O26"/>
    <mergeCell ref="B27:B28"/>
    <mergeCell ref="H27:H28"/>
    <mergeCell ref="O27:O28"/>
    <mergeCell ref="B29:B30"/>
    <mergeCell ref="H29:H30"/>
    <mergeCell ref="O29:O30"/>
    <mergeCell ref="H37:H38"/>
    <mergeCell ref="O37:O38"/>
    <mergeCell ref="B31:B32"/>
    <mergeCell ref="H31:H32"/>
    <mergeCell ref="O31:O32"/>
    <mergeCell ref="H33:H34"/>
    <mergeCell ref="O33:O34"/>
    <mergeCell ref="H35:H36"/>
    <mergeCell ref="O35:O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7" sqref="M7"/>
    </sheetView>
  </sheetViews>
  <sheetFormatPr defaultRowHeight="12.75" x14ac:dyDescent="0.2"/>
  <cols>
    <col min="1" max="1" width="16.28515625" bestFit="1" customWidth="1"/>
    <col min="2" max="2" width="19.85546875" bestFit="1" customWidth="1"/>
    <col min="3" max="3" width="16" style="1" bestFit="1" customWidth="1"/>
    <col min="4" max="4" width="14.85546875" customWidth="1"/>
    <col min="5" max="5" width="17.5703125" customWidth="1"/>
    <col min="6" max="6" width="17.85546875" customWidth="1"/>
    <col min="7" max="7" width="10.85546875" style="12" customWidth="1"/>
    <col min="8" max="8" width="19.7109375" style="12" bestFit="1" customWidth="1"/>
    <col min="9" max="10" width="9.140625" style="12" customWidth="1"/>
    <col min="11" max="11" width="10.42578125" bestFit="1" customWidth="1"/>
    <col min="12" max="12" width="22" bestFit="1" customWidth="1"/>
  </cols>
  <sheetData>
    <row r="1" spans="1:14" x14ac:dyDescent="0.2">
      <c r="A1" s="18"/>
      <c r="B1" s="19" t="s">
        <v>1</v>
      </c>
      <c r="C1" s="20" t="s">
        <v>13</v>
      </c>
      <c r="D1" s="21" t="s">
        <v>0</v>
      </c>
      <c r="E1" s="21" t="s">
        <v>14</v>
      </c>
      <c r="F1" s="21" t="s">
        <v>12</v>
      </c>
      <c r="H1" s="12" t="s">
        <v>26</v>
      </c>
      <c r="I1" s="12">
        <v>2.9000000000000001E-2</v>
      </c>
      <c r="J1" s="12" t="s">
        <v>27</v>
      </c>
    </row>
    <row r="2" spans="1:14" x14ac:dyDescent="0.2">
      <c r="A2" s="19" t="s">
        <v>20</v>
      </c>
      <c r="B2" s="7">
        <v>72</v>
      </c>
      <c r="C2" s="1">
        <v>106</v>
      </c>
      <c r="D2" s="1">
        <f>B2*C2</f>
        <v>7632</v>
      </c>
      <c r="E2" s="9">
        <f>37*2</f>
        <v>74</v>
      </c>
      <c r="F2" s="2">
        <f>C2+E2</f>
        <v>180</v>
      </c>
      <c r="I2" s="64">
        <f>F2*I1</f>
        <v>5.2200000000000006</v>
      </c>
      <c r="J2" s="12" t="s">
        <v>28</v>
      </c>
    </row>
    <row r="3" spans="1:14" x14ac:dyDescent="0.2">
      <c r="A3" s="19" t="s">
        <v>19</v>
      </c>
      <c r="B3" s="7">
        <v>60</v>
      </c>
      <c r="C3" s="1">
        <v>0</v>
      </c>
      <c r="D3" s="1">
        <f>B3*C3</f>
        <v>0</v>
      </c>
      <c r="E3" s="2">
        <v>0</v>
      </c>
      <c r="F3" s="2">
        <f>F2+E3+C3</f>
        <v>180</v>
      </c>
      <c r="H3" s="12" t="s">
        <v>30</v>
      </c>
      <c r="I3" s="64">
        <f>F2 +(F2*I1)</f>
        <v>185.22</v>
      </c>
      <c r="J3" s="12">
        <f>I3-(I3*I1)-I2</f>
        <v>174.62862000000001</v>
      </c>
    </row>
    <row r="4" spans="1:14" x14ac:dyDescent="0.2">
      <c r="A4" s="18"/>
      <c r="B4" s="7"/>
      <c r="D4" s="1"/>
      <c r="E4" s="27" t="s">
        <v>41</v>
      </c>
      <c r="F4" s="2">
        <f>E2*B2</f>
        <v>5328</v>
      </c>
      <c r="H4" s="12" t="s">
        <v>29</v>
      </c>
      <c r="I4" s="12">
        <v>274</v>
      </c>
      <c r="J4" s="12">
        <f>I4-(I4*I1)-I2</f>
        <v>260.83399999999995</v>
      </c>
    </row>
    <row r="5" spans="1:14" x14ac:dyDescent="0.2">
      <c r="A5" s="18"/>
      <c r="B5" t="s">
        <v>2</v>
      </c>
      <c r="C5" s="1">
        <f>D5*B2</f>
        <v>1440</v>
      </c>
      <c r="D5" s="10">
        <v>20</v>
      </c>
      <c r="E5" s="28" t="s">
        <v>42</v>
      </c>
      <c r="F5" s="5">
        <f>E3*B3</f>
        <v>0</v>
      </c>
      <c r="H5" s="12" t="s">
        <v>32</v>
      </c>
      <c r="I5" s="12">
        <v>413</v>
      </c>
      <c r="J5" s="12">
        <f>I5-(I5*I1)-I2</f>
        <v>395.803</v>
      </c>
      <c r="L5" t="s">
        <v>113</v>
      </c>
      <c r="M5">
        <v>84559</v>
      </c>
    </row>
    <row r="6" spans="1:14" x14ac:dyDescent="0.2">
      <c r="A6" s="18"/>
      <c r="B6" t="s">
        <v>11</v>
      </c>
      <c r="C6" s="1">
        <v>0</v>
      </c>
      <c r="D6" s="3"/>
      <c r="E6" s="4"/>
      <c r="F6" s="3"/>
      <c r="H6" s="12" t="s">
        <v>31</v>
      </c>
      <c r="I6" s="12">
        <v>547</v>
      </c>
      <c r="J6" s="12">
        <f>I6-(I6*I1)-I2</f>
        <v>525.91699999999992</v>
      </c>
      <c r="L6" t="s">
        <v>114</v>
      </c>
      <c r="M6" s="66">
        <v>810.3</v>
      </c>
    </row>
    <row r="7" spans="1:14" x14ac:dyDescent="0.2">
      <c r="A7" s="18"/>
      <c r="B7" t="s">
        <v>21</v>
      </c>
      <c r="C7" s="1">
        <f>D7*B2</f>
        <v>0</v>
      </c>
      <c r="D7">
        <v>0</v>
      </c>
      <c r="E7" s="6" t="s">
        <v>43</v>
      </c>
      <c r="F7" s="1">
        <f>(B2*F2)+(B3*(F3-F2))</f>
        <v>12960</v>
      </c>
      <c r="G7" s="14"/>
      <c r="H7" s="14"/>
      <c r="I7" s="14"/>
      <c r="J7" s="14"/>
      <c r="K7" s="14"/>
      <c r="L7" s="6"/>
      <c r="N7" s="6"/>
    </row>
    <row r="8" spans="1:14" x14ac:dyDescent="0.2">
      <c r="A8" s="18"/>
      <c r="F8" s="2">
        <f>F4+F5+C7</f>
        <v>5328</v>
      </c>
      <c r="G8" s="14"/>
      <c r="H8" s="14"/>
      <c r="I8" s="14"/>
      <c r="J8" s="14"/>
      <c r="K8" s="14"/>
      <c r="L8" s="6"/>
      <c r="N8" s="6"/>
    </row>
    <row r="9" spans="1:14" x14ac:dyDescent="0.2">
      <c r="A9" s="18"/>
      <c r="B9" t="s">
        <v>10</v>
      </c>
      <c r="C9" s="1">
        <v>0</v>
      </c>
      <c r="G9" s="14"/>
      <c r="H9" s="14" t="s">
        <v>33</v>
      </c>
      <c r="I9" s="14" t="s">
        <v>34</v>
      </c>
      <c r="J9" s="23">
        <v>2</v>
      </c>
      <c r="K9" s="14"/>
      <c r="L9" s="12"/>
      <c r="M9" s="12"/>
      <c r="N9" s="13"/>
    </row>
    <row r="10" spans="1:14" x14ac:dyDescent="0.2">
      <c r="A10" s="18"/>
      <c r="B10" t="s">
        <v>3</v>
      </c>
      <c r="C10" s="1">
        <v>200</v>
      </c>
      <c r="G10" s="14"/>
      <c r="H10" s="14"/>
      <c r="I10" s="14" t="s">
        <v>35</v>
      </c>
      <c r="J10" s="23">
        <v>4</v>
      </c>
      <c r="K10" s="14"/>
      <c r="L10" s="11"/>
      <c r="M10" s="12"/>
    </row>
    <row r="11" spans="1:14" x14ac:dyDescent="0.2">
      <c r="A11" s="18"/>
      <c r="B11" t="s">
        <v>22</v>
      </c>
      <c r="C11" s="1">
        <f>3*D11</f>
        <v>1800</v>
      </c>
      <c r="D11" s="1">
        <v>600</v>
      </c>
      <c r="G11" s="14"/>
      <c r="H11" s="14"/>
      <c r="I11" s="14" t="s">
        <v>36</v>
      </c>
      <c r="J11" s="23">
        <v>31</v>
      </c>
      <c r="K11" s="14"/>
      <c r="L11" s="12"/>
      <c r="M11" s="12"/>
    </row>
    <row r="12" spans="1:14" x14ac:dyDescent="0.2">
      <c r="A12" s="18"/>
      <c r="B12" t="s">
        <v>23</v>
      </c>
      <c r="C12" s="1">
        <f>3*D12</f>
        <v>900</v>
      </c>
      <c r="D12" s="1">
        <v>300</v>
      </c>
      <c r="G12" s="14"/>
      <c r="H12" s="14"/>
      <c r="I12" s="14" t="s">
        <v>37</v>
      </c>
      <c r="J12" s="23">
        <v>31</v>
      </c>
      <c r="K12" s="14"/>
      <c r="L12" s="12"/>
      <c r="M12" s="12"/>
    </row>
    <row r="13" spans="1:14" x14ac:dyDescent="0.2">
      <c r="A13" s="18"/>
      <c r="B13" t="s">
        <v>24</v>
      </c>
      <c r="C13" s="1">
        <f>3*D13</f>
        <v>420</v>
      </c>
      <c r="D13" s="1">
        <v>140</v>
      </c>
      <c r="G13" s="14"/>
      <c r="H13" s="14"/>
      <c r="I13" s="14" t="s">
        <v>38</v>
      </c>
      <c r="J13" s="23">
        <v>8</v>
      </c>
      <c r="K13" s="14"/>
      <c r="L13" s="12"/>
      <c r="M13" s="12"/>
    </row>
    <row r="14" spans="1:14" x14ac:dyDescent="0.2">
      <c r="A14" s="18"/>
      <c r="B14" t="s">
        <v>25</v>
      </c>
      <c r="C14" s="1">
        <f>3*D14</f>
        <v>180</v>
      </c>
      <c r="D14" s="1">
        <v>60</v>
      </c>
      <c r="G14" s="14"/>
      <c r="H14" s="22" t="s">
        <v>39</v>
      </c>
      <c r="I14" s="22" t="s">
        <v>34</v>
      </c>
      <c r="J14" s="23">
        <v>1</v>
      </c>
      <c r="K14" s="14"/>
      <c r="L14" s="12"/>
      <c r="M14" s="12"/>
    </row>
    <row r="15" spans="1:14" x14ac:dyDescent="0.2">
      <c r="A15" s="18"/>
      <c r="B15" t="s">
        <v>4</v>
      </c>
      <c r="C15" s="1">
        <f>8*D15</f>
        <v>400</v>
      </c>
      <c r="D15">
        <v>50</v>
      </c>
      <c r="G15" s="14"/>
      <c r="H15" s="14"/>
      <c r="I15" s="22" t="s">
        <v>35</v>
      </c>
      <c r="J15" s="23">
        <v>1</v>
      </c>
      <c r="K15" s="14"/>
    </row>
    <row r="16" spans="1:14" x14ac:dyDescent="0.2">
      <c r="A16" s="18"/>
      <c r="B16" t="s">
        <v>5</v>
      </c>
      <c r="C16" s="1">
        <v>200</v>
      </c>
      <c r="G16" s="14"/>
      <c r="H16" s="14"/>
      <c r="I16" s="22" t="s">
        <v>36</v>
      </c>
      <c r="J16" s="23">
        <v>2</v>
      </c>
      <c r="K16" s="14"/>
      <c r="N16" s="1"/>
    </row>
    <row r="17" spans="1:12" x14ac:dyDescent="0.2">
      <c r="A17" s="18"/>
      <c r="B17" t="s">
        <v>6</v>
      </c>
      <c r="C17" s="1">
        <f>3*D17</f>
        <v>600</v>
      </c>
      <c r="D17" s="1">
        <v>200</v>
      </c>
      <c r="G17" s="14"/>
      <c r="H17" s="14"/>
      <c r="I17" s="22" t="s">
        <v>37</v>
      </c>
      <c r="J17" s="23">
        <v>1</v>
      </c>
      <c r="K17" s="14"/>
    </row>
    <row r="18" spans="1:12" x14ac:dyDescent="0.2">
      <c r="A18" s="18"/>
      <c r="B18" t="s">
        <v>8</v>
      </c>
      <c r="C18" s="1">
        <v>0</v>
      </c>
      <c r="D18" s="1"/>
      <c r="G18" s="14"/>
      <c r="H18" s="14"/>
      <c r="I18" s="22"/>
      <c r="J18" s="23"/>
      <c r="K18" s="14"/>
    </row>
    <row r="19" spans="1:12" x14ac:dyDescent="0.2">
      <c r="A19" s="18"/>
      <c r="B19" t="s">
        <v>16</v>
      </c>
      <c r="C19" s="1">
        <v>0</v>
      </c>
      <c r="D19" s="8"/>
      <c r="E19" s="1"/>
      <c r="G19" s="14"/>
      <c r="H19" s="14"/>
      <c r="I19" s="22" t="s">
        <v>38</v>
      </c>
      <c r="J19" s="23"/>
      <c r="K19" s="14"/>
    </row>
    <row r="20" spans="1:12" x14ac:dyDescent="0.2">
      <c r="A20" s="18"/>
      <c r="B20" t="s">
        <v>15</v>
      </c>
      <c r="C20" s="1">
        <v>45</v>
      </c>
      <c r="G20" s="14"/>
      <c r="H20" s="14"/>
      <c r="I20" s="14"/>
      <c r="J20" s="23">
        <f>SUM(J9:J19)</f>
        <v>81</v>
      </c>
      <c r="K20" s="14"/>
    </row>
    <row r="21" spans="1:12" x14ac:dyDescent="0.2">
      <c r="A21" s="18"/>
      <c r="B21" t="s">
        <v>0</v>
      </c>
      <c r="C21" s="1">
        <f>SUM(C5:C20)</f>
        <v>6185</v>
      </c>
      <c r="E21" s="29" t="s">
        <v>52</v>
      </c>
      <c r="G21" s="14"/>
      <c r="H21" s="14"/>
      <c r="I21" s="14"/>
      <c r="J21" s="14"/>
      <c r="K21" s="14"/>
    </row>
    <row r="22" spans="1:12" x14ac:dyDescent="0.2">
      <c r="A22" s="18"/>
      <c r="B22" t="s">
        <v>7</v>
      </c>
      <c r="C22" s="1">
        <f>D2-C21</f>
        <v>1447</v>
      </c>
      <c r="D22" s="6" t="s">
        <v>40</v>
      </c>
      <c r="E22" s="1">
        <f>SUM(C9:C19) + C32 +C22</f>
        <v>6147</v>
      </c>
      <c r="G22" s="14">
        <v>100</v>
      </c>
      <c r="H22" s="14">
        <v>50</v>
      </c>
      <c r="I22" s="14">
        <v>20</v>
      </c>
      <c r="J22" s="14">
        <v>10</v>
      </c>
      <c r="K22" s="14">
        <v>5</v>
      </c>
    </row>
    <row r="23" spans="1:12" x14ac:dyDescent="0.2">
      <c r="A23" s="18"/>
      <c r="G23" s="30">
        <v>36</v>
      </c>
      <c r="H23" s="30">
        <v>21</v>
      </c>
      <c r="I23" s="30">
        <v>24</v>
      </c>
      <c r="J23" s="30">
        <v>26</v>
      </c>
      <c r="K23" s="30">
        <v>41</v>
      </c>
      <c r="L23" t="s">
        <v>45</v>
      </c>
    </row>
    <row r="24" spans="1:12" x14ac:dyDescent="0.2">
      <c r="A24" s="18"/>
      <c r="G24" s="14">
        <f>G23*G22</f>
        <v>3600</v>
      </c>
      <c r="H24" s="14">
        <f>H23*H22</f>
        <v>1050</v>
      </c>
      <c r="I24" s="14">
        <f>I23*I22</f>
        <v>480</v>
      </c>
      <c r="J24" s="14">
        <f>J23*J22</f>
        <v>260</v>
      </c>
      <c r="K24" s="14">
        <f>K23*K22</f>
        <v>205</v>
      </c>
    </row>
    <row r="25" spans="1:12" x14ac:dyDescent="0.2">
      <c r="A25" s="18"/>
      <c r="B25" t="s">
        <v>8</v>
      </c>
      <c r="C25" s="1" t="s">
        <v>18</v>
      </c>
      <c r="D25" s="1"/>
      <c r="G25" s="14"/>
      <c r="H25" s="14"/>
      <c r="I25" s="14"/>
      <c r="J25" s="14"/>
      <c r="K25" s="14">
        <f>SUM(G24:K24)</f>
        <v>5595</v>
      </c>
    </row>
    <row r="26" spans="1:12" x14ac:dyDescent="0.2">
      <c r="A26" s="18"/>
      <c r="B26" s="7" t="s">
        <v>44</v>
      </c>
      <c r="D26" s="1"/>
      <c r="G26" s="14"/>
      <c r="H26" s="14"/>
      <c r="I26" s="14"/>
      <c r="J26" s="14"/>
      <c r="K26" s="14"/>
    </row>
    <row r="27" spans="1:12" x14ac:dyDescent="0.2">
      <c r="A27" s="18"/>
      <c r="B27" t="s">
        <v>46</v>
      </c>
      <c r="G27" s="14"/>
      <c r="H27" s="14"/>
      <c r="I27" s="14"/>
      <c r="J27" s="14"/>
      <c r="K27" s="14"/>
    </row>
    <row r="28" spans="1:12" x14ac:dyDescent="0.2">
      <c r="A28" s="18"/>
      <c r="B28" t="s">
        <v>47</v>
      </c>
      <c r="G28" s="14"/>
      <c r="H28" s="14"/>
      <c r="I28" s="14"/>
      <c r="J28" s="14"/>
      <c r="K28" s="14"/>
    </row>
    <row r="29" spans="1:12" x14ac:dyDescent="0.2">
      <c r="A29" s="18"/>
      <c r="B29" t="s">
        <v>4</v>
      </c>
      <c r="G29" s="14"/>
      <c r="H29" s="14"/>
      <c r="I29" s="14"/>
      <c r="J29" s="14"/>
      <c r="K29" s="14"/>
    </row>
    <row r="30" spans="1:12" x14ac:dyDescent="0.2">
      <c r="A30" s="18"/>
      <c r="G30" s="14"/>
      <c r="H30" s="14"/>
      <c r="I30" s="14"/>
      <c r="J30" s="14"/>
      <c r="K30" s="14"/>
    </row>
    <row r="31" spans="1:12" x14ac:dyDescent="0.2">
      <c r="A31" s="18"/>
      <c r="G31" s="14"/>
      <c r="H31" s="14"/>
      <c r="I31" s="14"/>
      <c r="J31" s="14"/>
      <c r="K31" s="14"/>
    </row>
    <row r="32" spans="1:12" x14ac:dyDescent="0.2">
      <c r="A32" s="18"/>
      <c r="B32" t="s">
        <v>9</v>
      </c>
      <c r="C32" s="1">
        <f>SUM(C26:C31)</f>
        <v>0</v>
      </c>
      <c r="G32" s="14"/>
      <c r="H32" s="14"/>
      <c r="I32" s="14"/>
      <c r="J32" s="14"/>
      <c r="K32" s="14"/>
    </row>
    <row r="33" spans="4:11" x14ac:dyDescent="0.2">
      <c r="D33" s="2"/>
      <c r="G33" s="14"/>
      <c r="H33" s="14"/>
      <c r="I33" s="14"/>
      <c r="J33" s="14"/>
      <c r="K33" s="14"/>
    </row>
    <row r="34" spans="4:11" x14ac:dyDescent="0.2">
      <c r="G34" s="14"/>
      <c r="H34" s="14"/>
      <c r="I34" s="14"/>
      <c r="J34" s="14"/>
      <c r="K34" s="14"/>
    </row>
    <row r="44" spans="4:11" x14ac:dyDescent="0.2">
      <c r="D44" s="1"/>
    </row>
    <row r="48" spans="4:11" x14ac:dyDescent="0.2">
      <c r="D48" s="1"/>
    </row>
    <row r="49" spans="4:4" x14ac:dyDescent="0.2">
      <c r="D49" s="1"/>
    </row>
    <row r="50" spans="4:4" x14ac:dyDescent="0.2">
      <c r="D50" s="1"/>
    </row>
    <row r="52" spans="4:4" x14ac:dyDescent="0.2">
      <c r="D52" s="1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E1" workbookViewId="0">
      <selection activeCell="A31" sqref="A31"/>
    </sheetView>
  </sheetViews>
  <sheetFormatPr defaultRowHeight="12.75" x14ac:dyDescent="0.2"/>
  <cols>
    <col min="1" max="1" width="5.42578125" bestFit="1" customWidth="1"/>
    <col min="2" max="2" width="17.42578125" bestFit="1" customWidth="1"/>
    <col min="3" max="3" width="29.28515625" bestFit="1" customWidth="1"/>
    <col min="4" max="4" width="4.5703125" bestFit="1" customWidth="1"/>
    <col min="5" max="5" width="20" bestFit="1" customWidth="1"/>
    <col min="6" max="6" width="28.28515625" bestFit="1" customWidth="1"/>
    <col min="7" max="7" width="4.5703125" bestFit="1" customWidth="1"/>
    <col min="8" max="8" width="40.140625" customWidth="1"/>
    <col min="9" max="9" width="11.28515625" bestFit="1" customWidth="1"/>
    <col min="12" max="12" width="11.85546875" customWidth="1"/>
  </cols>
  <sheetData>
    <row r="1" spans="1:9" x14ac:dyDescent="0.2">
      <c r="A1" s="67" t="s">
        <v>111</v>
      </c>
      <c r="B1" s="67" t="s">
        <v>17</v>
      </c>
      <c r="C1" s="67" t="s">
        <v>181</v>
      </c>
      <c r="D1" s="67" t="s">
        <v>110</v>
      </c>
      <c r="E1" s="67" t="s">
        <v>17</v>
      </c>
      <c r="F1" s="67" t="s">
        <v>181</v>
      </c>
      <c r="G1" s="67" t="s">
        <v>110</v>
      </c>
      <c r="H1" s="67" t="s">
        <v>180</v>
      </c>
    </row>
    <row r="2" spans="1:9" x14ac:dyDescent="0.2">
      <c r="A2" s="72">
        <v>1</v>
      </c>
      <c r="B2" s="72" t="s">
        <v>53</v>
      </c>
      <c r="C2" s="67" t="s">
        <v>125</v>
      </c>
      <c r="D2" s="72" t="s">
        <v>36</v>
      </c>
      <c r="E2" s="72" t="s">
        <v>54</v>
      </c>
      <c r="F2" s="67" t="s">
        <v>156</v>
      </c>
      <c r="G2" s="72" t="s">
        <v>37</v>
      </c>
      <c r="H2" s="67"/>
    </row>
    <row r="3" spans="1:9" ht="24.6" customHeight="1" x14ac:dyDescent="0.2">
      <c r="A3" s="72">
        <v>2</v>
      </c>
      <c r="B3" s="72" t="s">
        <v>55</v>
      </c>
      <c r="C3" s="67" t="s">
        <v>126</v>
      </c>
      <c r="D3" s="72" t="s">
        <v>37</v>
      </c>
      <c r="E3" s="72" t="s">
        <v>138</v>
      </c>
      <c r="F3" s="67" t="s">
        <v>139</v>
      </c>
      <c r="G3" s="72" t="s">
        <v>36</v>
      </c>
      <c r="H3" s="68" t="s">
        <v>112</v>
      </c>
      <c r="I3" s="65"/>
    </row>
    <row r="4" spans="1:9" x14ac:dyDescent="0.2">
      <c r="A4" s="72">
        <v>3</v>
      </c>
      <c r="B4" s="72" t="s">
        <v>56</v>
      </c>
      <c r="C4" s="67" t="s">
        <v>127</v>
      </c>
      <c r="D4" s="72" t="s">
        <v>37</v>
      </c>
      <c r="E4" s="72" t="s">
        <v>196</v>
      </c>
      <c r="F4" s="67" t="s">
        <v>165</v>
      </c>
      <c r="G4" s="72" t="s">
        <v>36</v>
      </c>
      <c r="H4" s="72" t="s">
        <v>120</v>
      </c>
      <c r="I4" s="65"/>
    </row>
    <row r="5" spans="1:9" x14ac:dyDescent="0.2">
      <c r="A5" s="72">
        <v>4</v>
      </c>
      <c r="B5" s="72" t="s">
        <v>57</v>
      </c>
      <c r="C5" s="67" t="s">
        <v>130</v>
      </c>
      <c r="D5" s="72" t="s">
        <v>38</v>
      </c>
      <c r="E5" s="72" t="s">
        <v>58</v>
      </c>
      <c r="F5" s="67" t="s">
        <v>150</v>
      </c>
      <c r="G5" s="72" t="s">
        <v>37</v>
      </c>
      <c r="H5" s="67"/>
      <c r="I5" s="65"/>
    </row>
    <row r="6" spans="1:9" x14ac:dyDescent="0.2">
      <c r="A6" s="72">
        <v>5</v>
      </c>
      <c r="B6" s="72" t="s">
        <v>59</v>
      </c>
      <c r="C6" s="67" t="s">
        <v>131</v>
      </c>
      <c r="D6" s="72" t="s">
        <v>36</v>
      </c>
      <c r="E6" s="72" t="s">
        <v>60</v>
      </c>
      <c r="F6" s="67" t="s">
        <v>143</v>
      </c>
      <c r="G6" s="67" t="s">
        <v>36</v>
      </c>
      <c r="H6" s="67"/>
    </row>
    <row r="7" spans="1:9" x14ac:dyDescent="0.2">
      <c r="A7" s="72">
        <v>6</v>
      </c>
      <c r="B7" s="72" t="s">
        <v>61</v>
      </c>
      <c r="C7" s="67" t="s">
        <v>132</v>
      </c>
      <c r="D7" s="72" t="s">
        <v>36</v>
      </c>
      <c r="E7" s="72" t="s">
        <v>62</v>
      </c>
      <c r="F7" s="67" t="s">
        <v>160</v>
      </c>
      <c r="G7" s="67" t="s">
        <v>37</v>
      </c>
      <c r="H7" s="67"/>
    </row>
    <row r="8" spans="1:9" ht="25.5" x14ac:dyDescent="0.2">
      <c r="A8" s="72">
        <v>7</v>
      </c>
      <c r="B8" s="72" t="s">
        <v>63</v>
      </c>
      <c r="C8" s="67" t="s">
        <v>133</v>
      </c>
      <c r="D8" s="72" t="s">
        <v>37</v>
      </c>
      <c r="E8" s="72" t="s">
        <v>64</v>
      </c>
      <c r="F8" s="67" t="s">
        <v>136</v>
      </c>
      <c r="G8" s="72" t="s">
        <v>37</v>
      </c>
      <c r="H8" s="67"/>
    </row>
    <row r="9" spans="1:9" x14ac:dyDescent="0.2">
      <c r="A9" s="72">
        <v>8</v>
      </c>
      <c r="B9" s="72" t="s">
        <v>65</v>
      </c>
      <c r="C9" s="67" t="s">
        <v>134</v>
      </c>
      <c r="D9" s="72" t="s">
        <v>36</v>
      </c>
      <c r="E9" s="72" t="s">
        <v>66</v>
      </c>
      <c r="F9" s="67" t="s">
        <v>145</v>
      </c>
      <c r="G9" s="72" t="s">
        <v>36</v>
      </c>
      <c r="H9" s="67"/>
    </row>
    <row r="10" spans="1:9" x14ac:dyDescent="0.2">
      <c r="A10" s="72">
        <v>9</v>
      </c>
      <c r="B10" s="72" t="s">
        <v>67</v>
      </c>
      <c r="C10" s="72"/>
      <c r="D10" s="72" t="s">
        <v>38</v>
      </c>
      <c r="E10" s="72" t="s">
        <v>68</v>
      </c>
      <c r="F10" s="67" t="s">
        <v>155</v>
      </c>
      <c r="G10" s="72" t="s">
        <v>37</v>
      </c>
      <c r="H10" s="67"/>
    </row>
    <row r="11" spans="1:9" x14ac:dyDescent="0.2">
      <c r="A11" s="72">
        <v>10</v>
      </c>
      <c r="B11" s="72" t="s">
        <v>69</v>
      </c>
      <c r="C11" s="67" t="s">
        <v>135</v>
      </c>
      <c r="D11" s="72"/>
      <c r="E11" s="72" t="s">
        <v>70</v>
      </c>
      <c r="F11" s="72"/>
      <c r="G11" s="67"/>
      <c r="H11" s="67"/>
    </row>
    <row r="12" spans="1:9" x14ac:dyDescent="0.2">
      <c r="A12" s="72">
        <v>11</v>
      </c>
      <c r="B12" s="72" t="s">
        <v>71</v>
      </c>
      <c r="C12" s="67" t="s">
        <v>137</v>
      </c>
      <c r="D12" s="72" t="s">
        <v>37</v>
      </c>
      <c r="E12" s="72" t="s">
        <v>72</v>
      </c>
      <c r="F12" s="67" t="s">
        <v>142</v>
      </c>
      <c r="G12" s="67" t="s">
        <v>37</v>
      </c>
      <c r="H12" s="72" t="s">
        <v>120</v>
      </c>
    </row>
    <row r="13" spans="1:9" x14ac:dyDescent="0.2">
      <c r="A13" s="72">
        <v>12</v>
      </c>
      <c r="B13" s="72" t="s">
        <v>73</v>
      </c>
      <c r="C13" s="69" t="s">
        <v>179</v>
      </c>
      <c r="D13" s="72" t="s">
        <v>36</v>
      </c>
      <c r="E13" s="72" t="s">
        <v>74</v>
      </c>
      <c r="F13" s="69" t="s">
        <v>167</v>
      </c>
      <c r="G13" s="67"/>
      <c r="H13" s="67"/>
    </row>
    <row r="14" spans="1:9" x14ac:dyDescent="0.2">
      <c r="A14" s="72">
        <v>13</v>
      </c>
      <c r="B14" s="72" t="s">
        <v>75</v>
      </c>
      <c r="C14" s="67" t="s">
        <v>144</v>
      </c>
      <c r="D14" s="72" t="s">
        <v>37</v>
      </c>
      <c r="E14" s="72" t="s">
        <v>76</v>
      </c>
      <c r="F14" s="67" t="s">
        <v>159</v>
      </c>
      <c r="G14" s="72" t="s">
        <v>37</v>
      </c>
      <c r="H14" s="67"/>
    </row>
    <row r="15" spans="1:9" x14ac:dyDescent="0.2">
      <c r="A15" s="72">
        <v>14</v>
      </c>
      <c r="B15" s="72" t="s">
        <v>77</v>
      </c>
      <c r="C15" s="72"/>
      <c r="D15" s="72" t="s">
        <v>38</v>
      </c>
      <c r="E15" s="72" t="s">
        <v>78</v>
      </c>
      <c r="F15" s="72"/>
      <c r="G15" s="67"/>
      <c r="H15" s="67"/>
    </row>
    <row r="16" spans="1:9" x14ac:dyDescent="0.2">
      <c r="A16" s="72">
        <v>15</v>
      </c>
      <c r="B16" s="72" t="s">
        <v>79</v>
      </c>
      <c r="C16" s="67" t="s">
        <v>146</v>
      </c>
      <c r="D16" s="72" t="s">
        <v>37</v>
      </c>
      <c r="E16" s="72" t="s">
        <v>80</v>
      </c>
      <c r="F16" s="67" t="s">
        <v>170</v>
      </c>
      <c r="G16" s="67" t="s">
        <v>38</v>
      </c>
      <c r="H16" s="72" t="s">
        <v>119</v>
      </c>
    </row>
    <row r="17" spans="1:8" x14ac:dyDescent="0.2">
      <c r="A17" s="72">
        <v>16</v>
      </c>
      <c r="B17" s="72" t="s">
        <v>81</v>
      </c>
      <c r="C17" s="72"/>
      <c r="D17" s="72" t="s">
        <v>37</v>
      </c>
      <c r="E17" s="72" t="s">
        <v>82</v>
      </c>
      <c r="F17" s="72"/>
      <c r="G17" s="72" t="s">
        <v>37</v>
      </c>
      <c r="H17" s="67"/>
    </row>
    <row r="18" spans="1:8" x14ac:dyDescent="0.2">
      <c r="A18" s="72">
        <v>17</v>
      </c>
      <c r="B18" s="72" t="s">
        <v>83</v>
      </c>
      <c r="C18" s="67" t="s">
        <v>147</v>
      </c>
      <c r="D18" s="72" t="s">
        <v>37</v>
      </c>
      <c r="E18" s="72" t="s">
        <v>84</v>
      </c>
      <c r="F18" s="72"/>
      <c r="G18" s="72" t="s">
        <v>36</v>
      </c>
      <c r="H18" s="67"/>
    </row>
    <row r="19" spans="1:8" x14ac:dyDescent="0.2">
      <c r="A19" s="72">
        <v>18</v>
      </c>
      <c r="B19" s="72" t="s">
        <v>85</v>
      </c>
      <c r="C19" s="67" t="s">
        <v>148</v>
      </c>
      <c r="D19" s="72" t="s">
        <v>37</v>
      </c>
      <c r="E19" s="72" t="s">
        <v>86</v>
      </c>
      <c r="F19" s="67" t="s">
        <v>163</v>
      </c>
      <c r="G19" s="67" t="s">
        <v>36</v>
      </c>
      <c r="H19" s="67"/>
    </row>
    <row r="20" spans="1:8" x14ac:dyDescent="0.2">
      <c r="A20" s="72">
        <v>19</v>
      </c>
      <c r="B20" s="72" t="s">
        <v>87</v>
      </c>
      <c r="C20" s="67" t="s">
        <v>149</v>
      </c>
      <c r="D20" s="72" t="s">
        <v>36</v>
      </c>
      <c r="E20" s="72" t="s">
        <v>88</v>
      </c>
      <c r="F20" s="67" t="s">
        <v>158</v>
      </c>
      <c r="G20" s="67" t="s">
        <v>36</v>
      </c>
      <c r="H20" s="67"/>
    </row>
    <row r="21" spans="1:8" x14ac:dyDescent="0.2">
      <c r="A21" s="72">
        <v>20</v>
      </c>
      <c r="B21" s="72" t="s">
        <v>89</v>
      </c>
      <c r="C21" s="72"/>
      <c r="D21" s="72" t="s">
        <v>36</v>
      </c>
      <c r="E21" s="72" t="s">
        <v>90</v>
      </c>
      <c r="F21" s="67" t="s">
        <v>161</v>
      </c>
      <c r="G21" s="70" t="s">
        <v>35</v>
      </c>
      <c r="H21" s="67"/>
    </row>
    <row r="22" spans="1:8" x14ac:dyDescent="0.2">
      <c r="A22" s="72">
        <v>21</v>
      </c>
      <c r="B22" s="72" t="s">
        <v>91</v>
      </c>
      <c r="C22" s="67" t="s">
        <v>151</v>
      </c>
      <c r="D22" s="72" t="s">
        <v>37</v>
      </c>
      <c r="E22" s="72" t="s">
        <v>92</v>
      </c>
      <c r="F22" s="72"/>
      <c r="G22" s="72" t="s">
        <v>36</v>
      </c>
      <c r="H22" s="67"/>
    </row>
    <row r="23" spans="1:8" x14ac:dyDescent="0.2">
      <c r="A23" s="72">
        <v>22</v>
      </c>
      <c r="B23" s="72" t="s">
        <v>93</v>
      </c>
      <c r="C23" s="67" t="s">
        <v>152</v>
      </c>
      <c r="D23" s="72" t="s">
        <v>37</v>
      </c>
      <c r="E23" s="72" t="s">
        <v>94</v>
      </c>
      <c r="F23" s="67" t="s">
        <v>141</v>
      </c>
      <c r="G23" s="67" t="s">
        <v>37</v>
      </c>
      <c r="H23" s="72" t="s">
        <v>115</v>
      </c>
    </row>
    <row r="24" spans="1:8" x14ac:dyDescent="0.2">
      <c r="A24" s="72">
        <v>23</v>
      </c>
      <c r="B24" s="72" t="s">
        <v>95</v>
      </c>
      <c r="C24" s="67" t="s">
        <v>153</v>
      </c>
      <c r="D24" s="72" t="s">
        <v>37</v>
      </c>
      <c r="E24" s="72" t="s">
        <v>96</v>
      </c>
      <c r="F24" s="67" t="s">
        <v>172</v>
      </c>
      <c r="G24" s="67" t="s">
        <v>36</v>
      </c>
      <c r="H24" s="72" t="s">
        <v>119</v>
      </c>
    </row>
    <row r="25" spans="1:8" x14ac:dyDescent="0.2">
      <c r="A25" s="72">
        <v>24</v>
      </c>
      <c r="B25" s="72" t="s">
        <v>97</v>
      </c>
      <c r="C25" s="67" t="s">
        <v>154</v>
      </c>
      <c r="D25" s="72" t="s">
        <v>37</v>
      </c>
      <c r="E25" s="72" t="s">
        <v>98</v>
      </c>
      <c r="F25" s="67" t="s">
        <v>175</v>
      </c>
      <c r="G25" s="67" t="s">
        <v>37</v>
      </c>
      <c r="H25" s="72" t="s">
        <v>118</v>
      </c>
    </row>
    <row r="26" spans="1:8" ht="25.5" x14ac:dyDescent="0.2">
      <c r="A26" s="72">
        <v>25</v>
      </c>
      <c r="B26" s="72" t="s">
        <v>99</v>
      </c>
      <c r="C26" s="72"/>
      <c r="D26" s="72" t="s">
        <v>36</v>
      </c>
      <c r="E26" s="72" t="s">
        <v>100</v>
      </c>
      <c r="F26" s="67" t="s">
        <v>173</v>
      </c>
      <c r="G26" s="70" t="s">
        <v>36</v>
      </c>
      <c r="H26" s="71" t="s">
        <v>118</v>
      </c>
    </row>
    <row r="27" spans="1:8" ht="25.5" x14ac:dyDescent="0.2">
      <c r="A27" s="72">
        <v>26</v>
      </c>
      <c r="B27" s="72" t="s">
        <v>101</v>
      </c>
      <c r="C27" s="72"/>
      <c r="D27" s="72" t="s">
        <v>38</v>
      </c>
      <c r="E27" s="72" t="s">
        <v>102</v>
      </c>
      <c r="F27" s="67" t="s">
        <v>128</v>
      </c>
      <c r="G27" s="72" t="s">
        <v>38</v>
      </c>
      <c r="H27" s="71" t="s">
        <v>115</v>
      </c>
    </row>
    <row r="28" spans="1:8" x14ac:dyDescent="0.2">
      <c r="A28" s="72">
        <v>27</v>
      </c>
      <c r="B28" s="72" t="s">
        <v>103</v>
      </c>
      <c r="C28" s="67" t="s">
        <v>157</v>
      </c>
      <c r="D28" s="72" t="s">
        <v>37</v>
      </c>
      <c r="E28" s="72" t="s">
        <v>104</v>
      </c>
      <c r="F28" s="67" t="s">
        <v>166</v>
      </c>
      <c r="G28" s="67" t="s">
        <v>38</v>
      </c>
      <c r="H28" s="67"/>
    </row>
    <row r="29" spans="1:8" ht="24" customHeight="1" x14ac:dyDescent="0.2">
      <c r="A29" s="72">
        <v>28</v>
      </c>
      <c r="B29" s="72" t="s">
        <v>105</v>
      </c>
      <c r="C29" s="67" t="s">
        <v>164</v>
      </c>
      <c r="D29" s="72" t="s">
        <v>37</v>
      </c>
      <c r="E29" s="72" t="s">
        <v>106</v>
      </c>
      <c r="F29" s="67" t="s">
        <v>169</v>
      </c>
      <c r="G29" s="67" t="s">
        <v>37</v>
      </c>
      <c r="H29" s="72" t="s">
        <v>112</v>
      </c>
    </row>
    <row r="30" spans="1:8" x14ac:dyDescent="0.2">
      <c r="A30" s="72">
        <v>29</v>
      </c>
      <c r="B30" s="72" t="s">
        <v>107</v>
      </c>
      <c r="C30" s="67" t="s">
        <v>168</v>
      </c>
      <c r="D30" s="72" t="s">
        <v>37</v>
      </c>
      <c r="E30" s="72" t="s">
        <v>108</v>
      </c>
      <c r="F30" s="67" t="s">
        <v>174</v>
      </c>
      <c r="G30" s="67" t="s">
        <v>36</v>
      </c>
      <c r="H30" s="67"/>
    </row>
    <row r="31" spans="1:8" x14ac:dyDescent="0.2">
      <c r="A31" s="72">
        <v>30</v>
      </c>
      <c r="B31" s="72" t="s">
        <v>109</v>
      </c>
      <c r="C31" s="72"/>
      <c r="D31" s="72" t="s">
        <v>36</v>
      </c>
      <c r="E31" s="72" t="s">
        <v>51</v>
      </c>
      <c r="F31" s="67" t="s">
        <v>171</v>
      </c>
      <c r="G31" s="67" t="s">
        <v>37</v>
      </c>
      <c r="H31" s="67"/>
    </row>
    <row r="32" spans="1:8" ht="38.25" x14ac:dyDescent="0.2">
      <c r="A32" s="72">
        <v>31</v>
      </c>
      <c r="B32" s="72" t="s">
        <v>117</v>
      </c>
      <c r="C32" s="67" t="s">
        <v>140</v>
      </c>
      <c r="D32" s="72" t="s">
        <v>36</v>
      </c>
      <c r="E32" s="72" t="s">
        <v>116</v>
      </c>
      <c r="F32" s="67" t="s">
        <v>129</v>
      </c>
      <c r="G32" s="72" t="s">
        <v>37</v>
      </c>
      <c r="H32" s="67"/>
    </row>
    <row r="33" spans="1:8" x14ac:dyDescent="0.2">
      <c r="A33" s="72">
        <v>32</v>
      </c>
      <c r="B33" s="67" t="s">
        <v>176</v>
      </c>
      <c r="C33" s="67" t="s">
        <v>162</v>
      </c>
      <c r="D33" s="72" t="s">
        <v>38</v>
      </c>
      <c r="E33" s="72" t="s">
        <v>177</v>
      </c>
      <c r="F33" s="69" t="s">
        <v>178</v>
      </c>
      <c r="G33" s="67"/>
      <c r="H33" s="67"/>
    </row>
  </sheetData>
  <hyperlinks>
    <hyperlink ref="F33" r:id="rId1"/>
    <hyperlink ref="F13" r:id="rId2"/>
    <hyperlink ref="C1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opLeftCell="L1" workbookViewId="0">
      <selection activeCell="AG3" sqref="AG3"/>
    </sheetView>
  </sheetViews>
  <sheetFormatPr defaultRowHeight="12.75" x14ac:dyDescent="0.2"/>
  <cols>
    <col min="2" max="10" width="2.85546875" customWidth="1"/>
    <col min="11" max="11" width="3" bestFit="1" customWidth="1"/>
    <col min="13" max="13" width="12.42578125" bestFit="1" customWidth="1"/>
    <col min="14" max="22" width="3.140625" customWidth="1"/>
    <col min="23" max="23" width="3.5703125" bestFit="1" customWidth="1"/>
    <col min="24" max="33" width="3.140625" customWidth="1"/>
    <col min="34" max="34" width="5" bestFit="1" customWidth="1"/>
  </cols>
  <sheetData>
    <row r="1" spans="1:34" x14ac:dyDescent="0.2">
      <c r="A1" t="s">
        <v>186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M1" t="s">
        <v>188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 t="s">
        <v>189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  <c r="AG1" t="s">
        <v>190</v>
      </c>
      <c r="AH1" t="s">
        <v>0</v>
      </c>
    </row>
    <row r="2" spans="1:34" x14ac:dyDescent="0.2">
      <c r="A2" t="s">
        <v>183</v>
      </c>
      <c r="B2">
        <v>6</v>
      </c>
      <c r="C2">
        <v>2</v>
      </c>
      <c r="D2">
        <v>7</v>
      </c>
      <c r="E2">
        <v>8</v>
      </c>
      <c r="F2">
        <v>3</v>
      </c>
      <c r="G2">
        <v>9</v>
      </c>
      <c r="H2">
        <v>1</v>
      </c>
      <c r="I2">
        <v>5</v>
      </c>
      <c r="J2">
        <v>4</v>
      </c>
      <c r="M2" t="s">
        <v>183</v>
      </c>
      <c r="N2">
        <f>(B2*2)-1</f>
        <v>11</v>
      </c>
      <c r="O2">
        <f t="shared" ref="O2:V2" si="0">(C2*2)-1</f>
        <v>3</v>
      </c>
      <c r="P2">
        <f t="shared" si="0"/>
        <v>13</v>
      </c>
      <c r="Q2">
        <f t="shared" si="0"/>
        <v>15</v>
      </c>
      <c r="R2">
        <f t="shared" si="0"/>
        <v>5</v>
      </c>
      <c r="S2">
        <f t="shared" si="0"/>
        <v>17</v>
      </c>
      <c r="T2">
        <f t="shared" si="0"/>
        <v>1</v>
      </c>
      <c r="U2">
        <f t="shared" si="0"/>
        <v>9</v>
      </c>
      <c r="V2">
        <f t="shared" si="0"/>
        <v>7</v>
      </c>
      <c r="X2">
        <f>B7*2</f>
        <v>12</v>
      </c>
      <c r="Y2">
        <f t="shared" ref="Y2:AG2" si="1">C7*2</f>
        <v>4</v>
      </c>
      <c r="Z2">
        <f t="shared" si="1"/>
        <v>10</v>
      </c>
      <c r="AA2">
        <f t="shared" si="1"/>
        <v>14</v>
      </c>
      <c r="AB2">
        <f t="shared" si="1"/>
        <v>2</v>
      </c>
      <c r="AC2">
        <f t="shared" si="1"/>
        <v>6</v>
      </c>
      <c r="AD2">
        <f t="shared" si="1"/>
        <v>18</v>
      </c>
      <c r="AE2">
        <f t="shared" si="1"/>
        <v>8</v>
      </c>
      <c r="AF2">
        <f t="shared" si="1"/>
        <v>16</v>
      </c>
    </row>
    <row r="3" spans="1:34" x14ac:dyDescent="0.2">
      <c r="A3" t="s">
        <v>184</v>
      </c>
      <c r="B3">
        <v>6</v>
      </c>
      <c r="C3">
        <v>2</v>
      </c>
      <c r="D3">
        <v>5</v>
      </c>
      <c r="E3">
        <v>7</v>
      </c>
      <c r="F3">
        <v>4</v>
      </c>
      <c r="G3">
        <v>9</v>
      </c>
      <c r="H3">
        <v>1</v>
      </c>
      <c r="I3">
        <v>8</v>
      </c>
      <c r="J3">
        <v>3</v>
      </c>
      <c r="M3" t="s">
        <v>184</v>
      </c>
      <c r="N3">
        <f>(B3*2)-1</f>
        <v>11</v>
      </c>
      <c r="O3">
        <f t="shared" ref="O3" si="2">(C3*2)-1</f>
        <v>3</v>
      </c>
      <c r="P3">
        <f t="shared" ref="P3" si="3">(D3*2)-1</f>
        <v>9</v>
      </c>
      <c r="Q3">
        <f t="shared" ref="Q3" si="4">(E3*2)-1</f>
        <v>13</v>
      </c>
      <c r="R3">
        <f t="shared" ref="R3" si="5">(F3*2)-1</f>
        <v>7</v>
      </c>
      <c r="S3">
        <f t="shared" ref="S3" si="6">(G3*2)-1</f>
        <v>17</v>
      </c>
      <c r="T3">
        <f t="shared" ref="T3" si="7">(H3*2)-1</f>
        <v>1</v>
      </c>
      <c r="U3">
        <f t="shared" ref="U3" si="8">(I3*2)-1</f>
        <v>15</v>
      </c>
      <c r="V3">
        <f t="shared" ref="V3" si="9">(J3*2)-1</f>
        <v>5</v>
      </c>
      <c r="X3">
        <f>B8*2</f>
        <v>14</v>
      </c>
      <c r="Y3">
        <f t="shared" ref="Y3" si="10">C8*2</f>
        <v>4</v>
      </c>
      <c r="Z3">
        <f t="shared" ref="Z3" si="11">D8*2</f>
        <v>10</v>
      </c>
      <c r="AA3">
        <f t="shared" ref="AA3" si="12">E8*2</f>
        <v>12</v>
      </c>
      <c r="AB3">
        <f t="shared" ref="AB3" si="13">F8*2</f>
        <v>2</v>
      </c>
      <c r="AC3">
        <f t="shared" ref="AC3" si="14">G8*2</f>
        <v>8</v>
      </c>
      <c r="AD3">
        <f t="shared" ref="AD3" si="15">H8*2</f>
        <v>18</v>
      </c>
      <c r="AE3">
        <f t="shared" ref="AE3" si="16">I8*2</f>
        <v>16</v>
      </c>
      <c r="AF3">
        <f t="shared" ref="AF3" si="17">J8*2</f>
        <v>6</v>
      </c>
    </row>
    <row r="4" spans="1:34" x14ac:dyDescent="0.2">
      <c r="A4" t="s">
        <v>182</v>
      </c>
      <c r="B4">
        <v>4</v>
      </c>
      <c r="C4">
        <v>5</v>
      </c>
      <c r="D4">
        <v>3</v>
      </c>
      <c r="E4">
        <v>4</v>
      </c>
      <c r="F4">
        <v>4</v>
      </c>
      <c r="G4">
        <v>4</v>
      </c>
      <c r="H4">
        <v>5</v>
      </c>
      <c r="I4">
        <v>3</v>
      </c>
      <c r="J4">
        <v>4</v>
      </c>
      <c r="K4">
        <f>SUM(B4:J4)</f>
        <v>36</v>
      </c>
      <c r="M4" t="s">
        <v>182</v>
      </c>
      <c r="N4">
        <f>B4</f>
        <v>4</v>
      </c>
      <c r="O4">
        <f t="shared" ref="O4:U4" si="18">C4</f>
        <v>5</v>
      </c>
      <c r="P4">
        <f t="shared" si="18"/>
        <v>3</v>
      </c>
      <c r="Q4">
        <f t="shared" si="18"/>
        <v>4</v>
      </c>
      <c r="R4">
        <f t="shared" si="18"/>
        <v>4</v>
      </c>
      <c r="S4">
        <f t="shared" si="18"/>
        <v>4</v>
      </c>
      <c r="T4">
        <f t="shared" si="18"/>
        <v>5</v>
      </c>
      <c r="U4">
        <f t="shared" si="18"/>
        <v>3</v>
      </c>
      <c r="V4">
        <f>J4</f>
        <v>4</v>
      </c>
      <c r="W4">
        <f>K4</f>
        <v>36</v>
      </c>
      <c r="X4">
        <f>B9</f>
        <v>4</v>
      </c>
      <c r="Y4">
        <f t="shared" ref="Y4:AG4" si="19">C9</f>
        <v>5</v>
      </c>
      <c r="Z4">
        <f t="shared" si="19"/>
        <v>4</v>
      </c>
      <c r="AA4">
        <f t="shared" si="19"/>
        <v>3</v>
      </c>
      <c r="AB4">
        <f t="shared" si="19"/>
        <v>5</v>
      </c>
      <c r="AC4">
        <f t="shared" si="19"/>
        <v>4</v>
      </c>
      <c r="AD4">
        <f t="shared" si="19"/>
        <v>3</v>
      </c>
      <c r="AE4">
        <f t="shared" si="19"/>
        <v>4</v>
      </c>
      <c r="AF4">
        <f t="shared" si="19"/>
        <v>3</v>
      </c>
      <c r="AG4">
        <f t="shared" si="19"/>
        <v>35</v>
      </c>
      <c r="AH4">
        <f>AG4+W4</f>
        <v>71</v>
      </c>
    </row>
    <row r="6" spans="1:34" x14ac:dyDescent="0.2">
      <c r="A6" t="s">
        <v>185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M6" t="s">
        <v>191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 t="s">
        <v>189</v>
      </c>
      <c r="X6">
        <v>10</v>
      </c>
      <c r="Y6">
        <v>11</v>
      </c>
      <c r="Z6">
        <v>12</v>
      </c>
      <c r="AA6">
        <v>13</v>
      </c>
      <c r="AB6">
        <v>14</v>
      </c>
      <c r="AC6">
        <v>15</v>
      </c>
      <c r="AD6">
        <v>16</v>
      </c>
      <c r="AE6">
        <v>17</v>
      </c>
      <c r="AF6">
        <v>18</v>
      </c>
      <c r="AG6" t="s">
        <v>190</v>
      </c>
      <c r="AH6" t="s">
        <v>0</v>
      </c>
    </row>
    <row r="7" spans="1:34" x14ac:dyDescent="0.2">
      <c r="A7" t="s">
        <v>183</v>
      </c>
      <c r="B7">
        <v>6</v>
      </c>
      <c r="C7">
        <v>2</v>
      </c>
      <c r="D7">
        <v>5</v>
      </c>
      <c r="E7">
        <v>7</v>
      </c>
      <c r="F7">
        <v>1</v>
      </c>
      <c r="G7">
        <v>3</v>
      </c>
      <c r="H7">
        <v>9</v>
      </c>
      <c r="I7">
        <v>4</v>
      </c>
      <c r="J7">
        <v>8</v>
      </c>
      <c r="M7" t="s">
        <v>183</v>
      </c>
      <c r="N7">
        <f>(B7*2)-1</f>
        <v>11</v>
      </c>
      <c r="O7">
        <f t="shared" ref="O7:V8" si="20">(C7*2)-1</f>
        <v>3</v>
      </c>
      <c r="P7">
        <f t="shared" si="20"/>
        <v>9</v>
      </c>
      <c r="Q7">
        <f t="shared" si="20"/>
        <v>13</v>
      </c>
      <c r="R7">
        <f t="shared" si="20"/>
        <v>1</v>
      </c>
      <c r="S7">
        <f t="shared" si="20"/>
        <v>5</v>
      </c>
      <c r="T7">
        <f t="shared" si="20"/>
        <v>17</v>
      </c>
      <c r="U7">
        <f t="shared" si="20"/>
        <v>7</v>
      </c>
      <c r="V7">
        <f t="shared" si="20"/>
        <v>15</v>
      </c>
      <c r="X7">
        <f>B2*2</f>
        <v>12</v>
      </c>
      <c r="Y7">
        <f t="shared" ref="Y7:AF7" si="21">C2*2</f>
        <v>4</v>
      </c>
      <c r="Z7">
        <f t="shared" si="21"/>
        <v>14</v>
      </c>
      <c r="AA7">
        <f t="shared" si="21"/>
        <v>16</v>
      </c>
      <c r="AB7">
        <f t="shared" si="21"/>
        <v>6</v>
      </c>
      <c r="AC7">
        <f t="shared" si="21"/>
        <v>18</v>
      </c>
      <c r="AD7">
        <f t="shared" si="21"/>
        <v>2</v>
      </c>
      <c r="AE7">
        <f t="shared" si="21"/>
        <v>10</v>
      </c>
      <c r="AF7">
        <f t="shared" si="21"/>
        <v>8</v>
      </c>
    </row>
    <row r="8" spans="1:34" x14ac:dyDescent="0.2">
      <c r="A8" t="s">
        <v>184</v>
      </c>
      <c r="B8">
        <v>7</v>
      </c>
      <c r="C8">
        <v>2</v>
      </c>
      <c r="D8">
        <v>5</v>
      </c>
      <c r="E8">
        <v>6</v>
      </c>
      <c r="F8">
        <v>1</v>
      </c>
      <c r="G8">
        <v>4</v>
      </c>
      <c r="H8">
        <v>9</v>
      </c>
      <c r="I8">
        <v>8</v>
      </c>
      <c r="J8">
        <v>3</v>
      </c>
      <c r="M8" t="s">
        <v>184</v>
      </c>
      <c r="N8">
        <f>(B8*2)-1</f>
        <v>13</v>
      </c>
      <c r="O8">
        <f t="shared" si="20"/>
        <v>3</v>
      </c>
      <c r="P8">
        <f t="shared" si="20"/>
        <v>9</v>
      </c>
      <c r="Q8">
        <f t="shared" si="20"/>
        <v>11</v>
      </c>
      <c r="R8">
        <f t="shared" si="20"/>
        <v>1</v>
      </c>
      <c r="S8">
        <f t="shared" si="20"/>
        <v>7</v>
      </c>
      <c r="T8">
        <f t="shared" si="20"/>
        <v>17</v>
      </c>
      <c r="U8">
        <f t="shared" si="20"/>
        <v>15</v>
      </c>
      <c r="V8">
        <f t="shared" si="20"/>
        <v>5</v>
      </c>
      <c r="X8">
        <f>B3*2</f>
        <v>12</v>
      </c>
      <c r="Y8">
        <f t="shared" ref="Y8" si="22">C3*2</f>
        <v>4</v>
      </c>
      <c r="Z8">
        <f t="shared" ref="Z8" si="23">D3*2</f>
        <v>10</v>
      </c>
      <c r="AA8">
        <f t="shared" ref="AA8" si="24">E3*2</f>
        <v>14</v>
      </c>
      <c r="AB8">
        <f t="shared" ref="AB8" si="25">F3*2</f>
        <v>8</v>
      </c>
      <c r="AC8">
        <f t="shared" ref="AC8" si="26">G3*2</f>
        <v>18</v>
      </c>
      <c r="AD8">
        <f t="shared" ref="AD8" si="27">H3*2</f>
        <v>2</v>
      </c>
      <c r="AE8">
        <f t="shared" ref="AE8" si="28">I3*2</f>
        <v>16</v>
      </c>
      <c r="AF8">
        <f t="shared" ref="AF8" si="29">J3*2</f>
        <v>6</v>
      </c>
    </row>
    <row r="9" spans="1:34" x14ac:dyDescent="0.2">
      <c r="A9" t="s">
        <v>182</v>
      </c>
      <c r="B9">
        <v>4</v>
      </c>
      <c r="C9">
        <v>5</v>
      </c>
      <c r="D9">
        <v>4</v>
      </c>
      <c r="E9">
        <v>3</v>
      </c>
      <c r="F9">
        <v>5</v>
      </c>
      <c r="G9">
        <v>4</v>
      </c>
      <c r="H9">
        <v>3</v>
      </c>
      <c r="I9">
        <v>4</v>
      </c>
      <c r="J9">
        <v>3</v>
      </c>
      <c r="K9">
        <f>SUM(B9:J9)</f>
        <v>35</v>
      </c>
      <c r="M9" t="s">
        <v>182</v>
      </c>
      <c r="N9">
        <f>B9</f>
        <v>4</v>
      </c>
      <c r="O9">
        <f t="shared" ref="O9:V9" si="30">C9</f>
        <v>5</v>
      </c>
      <c r="P9">
        <f t="shared" si="30"/>
        <v>4</v>
      </c>
      <c r="Q9">
        <f t="shared" si="30"/>
        <v>3</v>
      </c>
      <c r="R9">
        <f t="shared" si="30"/>
        <v>5</v>
      </c>
      <c r="S9">
        <f t="shared" si="30"/>
        <v>4</v>
      </c>
      <c r="T9">
        <f t="shared" si="30"/>
        <v>3</v>
      </c>
      <c r="U9">
        <f t="shared" si="30"/>
        <v>4</v>
      </c>
      <c r="V9">
        <f t="shared" si="30"/>
        <v>3</v>
      </c>
      <c r="W9">
        <f>K9</f>
        <v>35</v>
      </c>
      <c r="X9">
        <f>B4</f>
        <v>4</v>
      </c>
      <c r="Y9">
        <f t="shared" ref="Y9:AG9" si="31">C4</f>
        <v>5</v>
      </c>
      <c r="Z9">
        <f t="shared" si="31"/>
        <v>3</v>
      </c>
      <c r="AA9">
        <f t="shared" si="31"/>
        <v>4</v>
      </c>
      <c r="AB9">
        <f t="shared" si="31"/>
        <v>4</v>
      </c>
      <c r="AC9">
        <f t="shared" si="31"/>
        <v>4</v>
      </c>
      <c r="AD9">
        <f t="shared" si="31"/>
        <v>5</v>
      </c>
      <c r="AE9">
        <f t="shared" si="31"/>
        <v>3</v>
      </c>
      <c r="AF9">
        <f t="shared" si="31"/>
        <v>4</v>
      </c>
      <c r="AG9">
        <f t="shared" si="31"/>
        <v>36</v>
      </c>
      <c r="AH9">
        <f>AG9+W9</f>
        <v>71</v>
      </c>
    </row>
    <row r="11" spans="1:34" x14ac:dyDescent="0.2">
      <c r="A11" t="s">
        <v>187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M11" t="s">
        <v>192</v>
      </c>
      <c r="N11">
        <v>1</v>
      </c>
      <c r="O11">
        <v>2</v>
      </c>
      <c r="P11">
        <v>3</v>
      </c>
      <c r="Q11">
        <v>4</v>
      </c>
      <c r="R11">
        <v>5</v>
      </c>
      <c r="S11">
        <v>6</v>
      </c>
      <c r="T11">
        <v>7</v>
      </c>
      <c r="U11">
        <v>8</v>
      </c>
      <c r="V11">
        <v>9</v>
      </c>
      <c r="W11" t="s">
        <v>189</v>
      </c>
      <c r="X11">
        <v>10</v>
      </c>
      <c r="Y11">
        <v>11</v>
      </c>
      <c r="Z11">
        <v>12</v>
      </c>
      <c r="AA11">
        <v>13</v>
      </c>
      <c r="AB11">
        <v>14</v>
      </c>
      <c r="AC11">
        <v>15</v>
      </c>
      <c r="AD11">
        <v>16</v>
      </c>
      <c r="AE11">
        <v>17</v>
      </c>
      <c r="AF11">
        <v>18</v>
      </c>
      <c r="AG11" t="s">
        <v>190</v>
      </c>
      <c r="AH11" t="s">
        <v>0</v>
      </c>
    </row>
    <row r="12" spans="1:34" x14ac:dyDescent="0.2">
      <c r="A12" t="s">
        <v>183</v>
      </c>
      <c r="B12">
        <v>5</v>
      </c>
      <c r="C12">
        <v>7</v>
      </c>
      <c r="D12">
        <v>6</v>
      </c>
      <c r="E12">
        <v>2</v>
      </c>
      <c r="F12">
        <v>9</v>
      </c>
      <c r="G12">
        <v>3</v>
      </c>
      <c r="H12">
        <v>8</v>
      </c>
      <c r="I12">
        <v>1</v>
      </c>
      <c r="J12">
        <v>4</v>
      </c>
      <c r="M12" t="s">
        <v>183</v>
      </c>
      <c r="N12">
        <f>(B2*2)-1</f>
        <v>11</v>
      </c>
      <c r="O12">
        <f>(C2*2)-1</f>
        <v>3</v>
      </c>
      <c r="P12">
        <f>(D2*2)-1</f>
        <v>13</v>
      </c>
      <c r="Q12">
        <f>(E2*2)-1</f>
        <v>15</v>
      </c>
      <c r="R12">
        <f>(F2*2)-1</f>
        <v>5</v>
      </c>
      <c r="S12">
        <f>(G2*2)-1</f>
        <v>17</v>
      </c>
      <c r="T12">
        <f>(H2*2)-1</f>
        <v>1</v>
      </c>
      <c r="U12">
        <f>(I2*2)-1</f>
        <v>9</v>
      </c>
      <c r="V12">
        <f>(J2*2)-1</f>
        <v>7</v>
      </c>
      <c r="X12">
        <f>B12*2</f>
        <v>10</v>
      </c>
      <c r="Y12">
        <f>C12*2</f>
        <v>14</v>
      </c>
      <c r="Z12">
        <f>D12*2</f>
        <v>12</v>
      </c>
      <c r="AA12">
        <f>E12*2</f>
        <v>4</v>
      </c>
      <c r="AB12">
        <f>F12*2</f>
        <v>18</v>
      </c>
      <c r="AC12">
        <f>G12*2</f>
        <v>6</v>
      </c>
      <c r="AD12">
        <f>H12*2</f>
        <v>16</v>
      </c>
      <c r="AE12">
        <f>I12*2</f>
        <v>2</v>
      </c>
      <c r="AF12">
        <f>J12*2</f>
        <v>8</v>
      </c>
    </row>
    <row r="13" spans="1:34" x14ac:dyDescent="0.2">
      <c r="A13" t="s">
        <v>184</v>
      </c>
      <c r="B13">
        <v>4</v>
      </c>
      <c r="C13">
        <v>7</v>
      </c>
      <c r="D13">
        <v>6</v>
      </c>
      <c r="E13">
        <v>2</v>
      </c>
      <c r="F13">
        <v>9</v>
      </c>
      <c r="G13">
        <v>5</v>
      </c>
      <c r="H13">
        <v>8</v>
      </c>
      <c r="I13">
        <v>1</v>
      </c>
      <c r="J13">
        <v>3</v>
      </c>
      <c r="M13" t="s">
        <v>184</v>
      </c>
      <c r="N13">
        <f>(B3*2)-1</f>
        <v>11</v>
      </c>
      <c r="O13">
        <f>(C3*2)-1</f>
        <v>3</v>
      </c>
      <c r="P13">
        <f>(D3*2)-1</f>
        <v>9</v>
      </c>
      <c r="Q13">
        <f>(E3*2)-1</f>
        <v>13</v>
      </c>
      <c r="R13">
        <f>(F3*2)-1</f>
        <v>7</v>
      </c>
      <c r="S13">
        <f>(G3*2)-1</f>
        <v>17</v>
      </c>
      <c r="T13">
        <f>(H3*2)-1</f>
        <v>1</v>
      </c>
      <c r="U13">
        <f>(I3*2)-1</f>
        <v>15</v>
      </c>
      <c r="V13">
        <f>(J3*2)-1</f>
        <v>5</v>
      </c>
      <c r="X13">
        <f>B13*2</f>
        <v>8</v>
      </c>
      <c r="Y13">
        <f>C13*2</f>
        <v>14</v>
      </c>
      <c r="Z13">
        <f>D13*2</f>
        <v>12</v>
      </c>
      <c r="AA13">
        <f>E13*2</f>
        <v>4</v>
      </c>
      <c r="AB13">
        <f>F13*2</f>
        <v>18</v>
      </c>
      <c r="AC13">
        <f>G13*2</f>
        <v>10</v>
      </c>
      <c r="AD13">
        <f>H13*2</f>
        <v>16</v>
      </c>
      <c r="AE13">
        <f>I13*2</f>
        <v>2</v>
      </c>
      <c r="AF13">
        <f>J13*2</f>
        <v>6</v>
      </c>
    </row>
    <row r="14" spans="1:34" x14ac:dyDescent="0.2">
      <c r="A14" t="s">
        <v>182</v>
      </c>
      <c r="B14">
        <v>4</v>
      </c>
      <c r="C14">
        <v>4</v>
      </c>
      <c r="D14">
        <v>4</v>
      </c>
      <c r="E14">
        <v>5</v>
      </c>
      <c r="F14">
        <v>3</v>
      </c>
      <c r="G14">
        <v>4</v>
      </c>
      <c r="H14">
        <v>3</v>
      </c>
      <c r="I14">
        <v>5</v>
      </c>
      <c r="J14">
        <v>4</v>
      </c>
      <c r="K14">
        <f>SUM(B14:J14)</f>
        <v>36</v>
      </c>
      <c r="M14" t="s">
        <v>182</v>
      </c>
      <c r="N14">
        <f>B4</f>
        <v>4</v>
      </c>
      <c r="O14">
        <f>C4</f>
        <v>5</v>
      </c>
      <c r="P14">
        <f>D4</f>
        <v>3</v>
      </c>
      <c r="Q14">
        <f>E4</f>
        <v>4</v>
      </c>
      <c r="R14">
        <f>F4</f>
        <v>4</v>
      </c>
      <c r="S14">
        <f>G4</f>
        <v>4</v>
      </c>
      <c r="T14">
        <f>H4</f>
        <v>5</v>
      </c>
      <c r="U14">
        <f>I4</f>
        <v>3</v>
      </c>
      <c r="V14">
        <f>J4</f>
        <v>4</v>
      </c>
      <c r="W14">
        <f>K4</f>
        <v>36</v>
      </c>
      <c r="X14">
        <f>B14</f>
        <v>4</v>
      </c>
      <c r="Y14">
        <f>C14</f>
        <v>4</v>
      </c>
      <c r="Z14">
        <f>D14</f>
        <v>4</v>
      </c>
      <c r="AA14">
        <f>E14</f>
        <v>5</v>
      </c>
      <c r="AB14">
        <f>F14</f>
        <v>3</v>
      </c>
      <c r="AC14">
        <f>G14</f>
        <v>4</v>
      </c>
      <c r="AD14">
        <f>H14</f>
        <v>3</v>
      </c>
      <c r="AE14">
        <f>I14</f>
        <v>5</v>
      </c>
      <c r="AF14">
        <f>J14</f>
        <v>4</v>
      </c>
      <c r="AG14">
        <f>K14</f>
        <v>36</v>
      </c>
      <c r="AH14">
        <f>AG14+W14</f>
        <v>72</v>
      </c>
    </row>
    <row r="16" spans="1:34" x14ac:dyDescent="0.2">
      <c r="M16" t="s">
        <v>193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 t="s">
        <v>189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17</v>
      </c>
      <c r="AF16">
        <v>18</v>
      </c>
      <c r="AG16" t="s">
        <v>190</v>
      </c>
      <c r="AH16" t="s">
        <v>0</v>
      </c>
    </row>
    <row r="17" spans="13:34" x14ac:dyDescent="0.2">
      <c r="M17" t="s">
        <v>183</v>
      </c>
      <c r="N17">
        <f>(B12*2)-1</f>
        <v>9</v>
      </c>
      <c r="O17">
        <f>(C12*2)-1</f>
        <v>13</v>
      </c>
      <c r="P17">
        <f>(D12*2)-1</f>
        <v>11</v>
      </c>
      <c r="Q17">
        <f>(E12*2)-1</f>
        <v>3</v>
      </c>
      <c r="R17">
        <f>(F12*2)-1</f>
        <v>17</v>
      </c>
      <c r="S17">
        <f>(G12*2)-1</f>
        <v>5</v>
      </c>
      <c r="T17">
        <f>(H12*2)-1</f>
        <v>15</v>
      </c>
      <c r="U17">
        <f>(I12*2)-1</f>
        <v>1</v>
      </c>
      <c r="V17">
        <f>(J12*2)-1</f>
        <v>7</v>
      </c>
      <c r="X17">
        <f>B2*2</f>
        <v>12</v>
      </c>
      <c r="Y17">
        <f>C2*2</f>
        <v>4</v>
      </c>
      <c r="Z17">
        <f>D2*2</f>
        <v>14</v>
      </c>
      <c r="AA17">
        <f>E2*2</f>
        <v>16</v>
      </c>
      <c r="AB17">
        <f>F2*2</f>
        <v>6</v>
      </c>
      <c r="AC17">
        <f>G2*2</f>
        <v>18</v>
      </c>
      <c r="AD17">
        <f>H2*2</f>
        <v>2</v>
      </c>
      <c r="AE17">
        <f>I2*2</f>
        <v>10</v>
      </c>
      <c r="AF17">
        <f>J2*2</f>
        <v>8</v>
      </c>
    </row>
    <row r="18" spans="13:34" x14ac:dyDescent="0.2">
      <c r="M18" t="s">
        <v>184</v>
      </c>
      <c r="N18">
        <f>(B13*2)-1</f>
        <v>7</v>
      </c>
      <c r="O18">
        <f>(C13*2)-1</f>
        <v>13</v>
      </c>
      <c r="P18">
        <f>(D13*2)-1</f>
        <v>11</v>
      </c>
      <c r="Q18">
        <f>(E13*2)-1</f>
        <v>3</v>
      </c>
      <c r="R18">
        <f>(F13*2)-1</f>
        <v>17</v>
      </c>
      <c r="S18">
        <f>(G13*2)-1</f>
        <v>9</v>
      </c>
      <c r="T18">
        <f>(H13*2)-1</f>
        <v>15</v>
      </c>
      <c r="U18">
        <f>(I13*2)-1</f>
        <v>1</v>
      </c>
      <c r="V18">
        <f>(J13*2)-1</f>
        <v>5</v>
      </c>
      <c r="X18">
        <f>B3*2</f>
        <v>12</v>
      </c>
      <c r="Y18">
        <f>C3*2</f>
        <v>4</v>
      </c>
      <c r="Z18">
        <f>D3*2</f>
        <v>10</v>
      </c>
      <c r="AA18">
        <f>E3*2</f>
        <v>14</v>
      </c>
      <c r="AB18">
        <f>F3*2</f>
        <v>8</v>
      </c>
      <c r="AC18">
        <f>G3*2</f>
        <v>18</v>
      </c>
      <c r="AD18">
        <f>H3*2</f>
        <v>2</v>
      </c>
      <c r="AE18">
        <f>I3*2</f>
        <v>16</v>
      </c>
      <c r="AF18">
        <f>J3*2</f>
        <v>6</v>
      </c>
    </row>
    <row r="19" spans="13:34" x14ac:dyDescent="0.2">
      <c r="M19" t="s">
        <v>182</v>
      </c>
      <c r="N19">
        <f>B14</f>
        <v>4</v>
      </c>
      <c r="O19">
        <f>C14</f>
        <v>4</v>
      </c>
      <c r="P19">
        <f>D14</f>
        <v>4</v>
      </c>
      <c r="Q19">
        <f>E14</f>
        <v>5</v>
      </c>
      <c r="R19">
        <f>F14</f>
        <v>3</v>
      </c>
      <c r="S19">
        <f>G14</f>
        <v>4</v>
      </c>
      <c r="T19">
        <f>H14</f>
        <v>3</v>
      </c>
      <c r="U19">
        <f>I14</f>
        <v>5</v>
      </c>
      <c r="V19">
        <f>J14</f>
        <v>4</v>
      </c>
      <c r="W19">
        <f>K14</f>
        <v>36</v>
      </c>
      <c r="X19">
        <f>B4</f>
        <v>4</v>
      </c>
      <c r="Y19">
        <f>C4</f>
        <v>5</v>
      </c>
      <c r="Z19">
        <f>D4</f>
        <v>3</v>
      </c>
      <c r="AA19">
        <f>E4</f>
        <v>4</v>
      </c>
      <c r="AB19">
        <f>F4</f>
        <v>4</v>
      </c>
      <c r="AC19">
        <f>G4</f>
        <v>4</v>
      </c>
      <c r="AD19">
        <f>H4</f>
        <v>5</v>
      </c>
      <c r="AE19">
        <f>I4</f>
        <v>3</v>
      </c>
      <c r="AF19">
        <f>J4</f>
        <v>4</v>
      </c>
      <c r="AG19">
        <f>K4</f>
        <v>36</v>
      </c>
      <c r="AH19">
        <f>AG19+W19</f>
        <v>72</v>
      </c>
    </row>
    <row r="21" spans="13:34" x14ac:dyDescent="0.2">
      <c r="M21" t="s">
        <v>194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  <c r="U21">
        <v>8</v>
      </c>
      <c r="V21">
        <v>9</v>
      </c>
      <c r="W21" t="s">
        <v>189</v>
      </c>
      <c r="X21">
        <v>10</v>
      </c>
      <c r="Y21">
        <v>11</v>
      </c>
      <c r="Z21">
        <v>12</v>
      </c>
      <c r="AA21">
        <v>13</v>
      </c>
      <c r="AB21">
        <v>14</v>
      </c>
      <c r="AC21">
        <v>15</v>
      </c>
      <c r="AD21">
        <v>16</v>
      </c>
      <c r="AE21">
        <v>17</v>
      </c>
      <c r="AF21">
        <v>18</v>
      </c>
      <c r="AG21" t="s">
        <v>190</v>
      </c>
      <c r="AH21" t="s">
        <v>0</v>
      </c>
    </row>
    <row r="22" spans="13:34" x14ac:dyDescent="0.2">
      <c r="M22" t="s">
        <v>183</v>
      </c>
      <c r="N22">
        <f>(B7*2)-1</f>
        <v>11</v>
      </c>
      <c r="O22">
        <f t="shared" ref="O22:V22" si="32">(C7*2)-1</f>
        <v>3</v>
      </c>
      <c r="P22">
        <f t="shared" si="32"/>
        <v>9</v>
      </c>
      <c r="Q22">
        <f t="shared" si="32"/>
        <v>13</v>
      </c>
      <c r="R22">
        <f t="shared" si="32"/>
        <v>1</v>
      </c>
      <c r="S22">
        <f t="shared" si="32"/>
        <v>5</v>
      </c>
      <c r="T22">
        <f t="shared" si="32"/>
        <v>17</v>
      </c>
      <c r="U22">
        <f t="shared" si="32"/>
        <v>7</v>
      </c>
      <c r="V22">
        <f t="shared" si="32"/>
        <v>15</v>
      </c>
      <c r="X22">
        <f>B12*2</f>
        <v>10</v>
      </c>
      <c r="Y22">
        <f t="shared" ref="Y22:AF22" si="33">C12*2</f>
        <v>14</v>
      </c>
      <c r="Z22">
        <f t="shared" si="33"/>
        <v>12</v>
      </c>
      <c r="AA22">
        <f t="shared" si="33"/>
        <v>4</v>
      </c>
      <c r="AB22">
        <f t="shared" si="33"/>
        <v>18</v>
      </c>
      <c r="AC22">
        <f t="shared" si="33"/>
        <v>6</v>
      </c>
      <c r="AD22">
        <f t="shared" si="33"/>
        <v>16</v>
      </c>
      <c r="AE22">
        <f t="shared" si="33"/>
        <v>2</v>
      </c>
      <c r="AF22">
        <f t="shared" si="33"/>
        <v>8</v>
      </c>
    </row>
    <row r="23" spans="13:34" x14ac:dyDescent="0.2">
      <c r="M23" t="s">
        <v>184</v>
      </c>
      <c r="N23">
        <f>(B8*2)-1</f>
        <v>13</v>
      </c>
      <c r="O23">
        <f t="shared" ref="O23" si="34">(C8*2)-1</f>
        <v>3</v>
      </c>
      <c r="P23">
        <f t="shared" ref="P23" si="35">(D8*2)-1</f>
        <v>9</v>
      </c>
      <c r="Q23">
        <f t="shared" ref="Q23" si="36">(E8*2)-1</f>
        <v>11</v>
      </c>
      <c r="R23">
        <f t="shared" ref="R23" si="37">(F8*2)-1</f>
        <v>1</v>
      </c>
      <c r="S23">
        <f t="shared" ref="S23" si="38">(G8*2)-1</f>
        <v>7</v>
      </c>
      <c r="T23">
        <f t="shared" ref="T23" si="39">(H8*2)-1</f>
        <v>17</v>
      </c>
      <c r="U23">
        <f t="shared" ref="U23" si="40">(I8*2)-1</f>
        <v>15</v>
      </c>
      <c r="V23">
        <f t="shared" ref="V23" si="41">(J8*2)-1</f>
        <v>5</v>
      </c>
      <c r="X23">
        <f>B13*2</f>
        <v>8</v>
      </c>
      <c r="Y23">
        <f t="shared" ref="Y23" si="42">C13*2</f>
        <v>14</v>
      </c>
      <c r="Z23">
        <f t="shared" ref="Z23" si="43">D13*2</f>
        <v>12</v>
      </c>
      <c r="AA23">
        <f t="shared" ref="AA23" si="44">E13*2</f>
        <v>4</v>
      </c>
      <c r="AB23">
        <f t="shared" ref="AB23" si="45">F13*2</f>
        <v>18</v>
      </c>
      <c r="AC23">
        <f t="shared" ref="AC23" si="46">G13*2</f>
        <v>10</v>
      </c>
      <c r="AD23">
        <f t="shared" ref="AD23" si="47">H13*2</f>
        <v>16</v>
      </c>
      <c r="AE23">
        <f t="shared" ref="AE23" si="48">I13*2</f>
        <v>2</v>
      </c>
      <c r="AF23">
        <f t="shared" ref="AF23" si="49">J13*2</f>
        <v>6</v>
      </c>
    </row>
    <row r="24" spans="13:34" x14ac:dyDescent="0.2">
      <c r="M24" t="s">
        <v>182</v>
      </c>
      <c r="N24">
        <f>B9</f>
        <v>4</v>
      </c>
      <c r="O24">
        <f t="shared" ref="O24:W24" si="50">C9</f>
        <v>5</v>
      </c>
      <c r="P24">
        <f t="shared" si="50"/>
        <v>4</v>
      </c>
      <c r="Q24">
        <f t="shared" si="50"/>
        <v>3</v>
      </c>
      <c r="R24">
        <f t="shared" si="50"/>
        <v>5</v>
      </c>
      <c r="S24">
        <f t="shared" si="50"/>
        <v>4</v>
      </c>
      <c r="T24">
        <f t="shared" si="50"/>
        <v>3</v>
      </c>
      <c r="U24">
        <f t="shared" si="50"/>
        <v>4</v>
      </c>
      <c r="V24">
        <f t="shared" si="50"/>
        <v>3</v>
      </c>
      <c r="W24">
        <f t="shared" si="50"/>
        <v>35</v>
      </c>
      <c r="X24">
        <f>B14</f>
        <v>4</v>
      </c>
      <c r="Y24">
        <f t="shared" ref="Y24:AG24" si="51">C14</f>
        <v>4</v>
      </c>
      <c r="Z24">
        <f t="shared" si="51"/>
        <v>4</v>
      </c>
      <c r="AA24">
        <f t="shared" si="51"/>
        <v>5</v>
      </c>
      <c r="AB24">
        <f t="shared" si="51"/>
        <v>3</v>
      </c>
      <c r="AC24">
        <f t="shared" si="51"/>
        <v>4</v>
      </c>
      <c r="AD24">
        <f t="shared" si="51"/>
        <v>3</v>
      </c>
      <c r="AE24">
        <f t="shared" si="51"/>
        <v>5</v>
      </c>
      <c r="AF24">
        <f t="shared" si="51"/>
        <v>4</v>
      </c>
      <c r="AG24">
        <f t="shared" si="51"/>
        <v>36</v>
      </c>
      <c r="AH24">
        <f>AG24+W24</f>
        <v>71</v>
      </c>
    </row>
    <row r="26" spans="13:34" x14ac:dyDescent="0.2">
      <c r="M26" t="s">
        <v>195</v>
      </c>
      <c r="N26">
        <v>1</v>
      </c>
      <c r="O26">
        <v>2</v>
      </c>
      <c r="P26">
        <v>3</v>
      </c>
      <c r="Q26">
        <v>4</v>
      </c>
      <c r="R26">
        <v>5</v>
      </c>
      <c r="S26">
        <v>6</v>
      </c>
      <c r="T26">
        <v>7</v>
      </c>
      <c r="U26">
        <v>8</v>
      </c>
      <c r="V26">
        <v>9</v>
      </c>
      <c r="W26" t="s">
        <v>189</v>
      </c>
      <c r="X26">
        <v>10</v>
      </c>
      <c r="Y26">
        <v>11</v>
      </c>
      <c r="Z26">
        <v>12</v>
      </c>
      <c r="AA26">
        <v>13</v>
      </c>
      <c r="AB26">
        <v>14</v>
      </c>
      <c r="AC26">
        <v>15</v>
      </c>
      <c r="AD26">
        <v>16</v>
      </c>
      <c r="AE26">
        <v>17</v>
      </c>
      <c r="AF26">
        <v>18</v>
      </c>
      <c r="AG26" t="s">
        <v>190</v>
      </c>
      <c r="AH26" t="s">
        <v>0</v>
      </c>
    </row>
    <row r="27" spans="13:34" x14ac:dyDescent="0.2">
      <c r="M27" t="s">
        <v>183</v>
      </c>
      <c r="N27">
        <f>(B12*2)-1</f>
        <v>9</v>
      </c>
      <c r="O27">
        <f>(C12*2)-1</f>
        <v>13</v>
      </c>
      <c r="P27">
        <f>(D12*2)-1</f>
        <v>11</v>
      </c>
      <c r="Q27">
        <f>(E12*2)-1</f>
        <v>3</v>
      </c>
      <c r="R27">
        <f>(F12*2)-1</f>
        <v>17</v>
      </c>
      <c r="S27">
        <f>(G12*2)-1</f>
        <v>5</v>
      </c>
      <c r="T27">
        <f>(H12*2)-1</f>
        <v>15</v>
      </c>
      <c r="U27">
        <f>(I12*2)-1</f>
        <v>1</v>
      </c>
      <c r="V27">
        <f>(J12*2)-1</f>
        <v>7</v>
      </c>
      <c r="X27">
        <f>B7*2</f>
        <v>12</v>
      </c>
      <c r="Y27">
        <f>C7*2</f>
        <v>4</v>
      </c>
      <c r="Z27">
        <f>D7*2</f>
        <v>10</v>
      </c>
      <c r="AA27">
        <f>E7*2</f>
        <v>14</v>
      </c>
      <c r="AB27">
        <f>F7*2</f>
        <v>2</v>
      </c>
      <c r="AC27">
        <f>G7*2</f>
        <v>6</v>
      </c>
      <c r="AD27">
        <f>H7*2</f>
        <v>18</v>
      </c>
      <c r="AE27">
        <f>I7*2</f>
        <v>8</v>
      </c>
      <c r="AF27">
        <f>J7*2</f>
        <v>16</v>
      </c>
    </row>
    <row r="28" spans="13:34" x14ac:dyDescent="0.2">
      <c r="M28" t="s">
        <v>184</v>
      </c>
      <c r="N28">
        <f>(B13*2)-1</f>
        <v>7</v>
      </c>
      <c r="O28">
        <f>(C13*2)-1</f>
        <v>13</v>
      </c>
      <c r="P28">
        <f>(D13*2)-1</f>
        <v>11</v>
      </c>
      <c r="Q28">
        <f>(E13*2)-1</f>
        <v>3</v>
      </c>
      <c r="R28">
        <f>(F13*2)-1</f>
        <v>17</v>
      </c>
      <c r="S28">
        <f>(G13*2)-1</f>
        <v>9</v>
      </c>
      <c r="T28">
        <f>(H13*2)-1</f>
        <v>15</v>
      </c>
      <c r="U28">
        <f>(I13*2)-1</f>
        <v>1</v>
      </c>
      <c r="V28">
        <f>(J13*2)-1</f>
        <v>5</v>
      </c>
      <c r="X28">
        <f>B8*2</f>
        <v>14</v>
      </c>
      <c r="Y28">
        <f>C8*2</f>
        <v>4</v>
      </c>
      <c r="Z28">
        <f>D8*2</f>
        <v>10</v>
      </c>
      <c r="AA28">
        <f>E8*2</f>
        <v>12</v>
      </c>
      <c r="AB28">
        <f>F8*2</f>
        <v>2</v>
      </c>
      <c r="AC28">
        <f>G8*2</f>
        <v>8</v>
      </c>
      <c r="AD28">
        <f>H8*2</f>
        <v>18</v>
      </c>
      <c r="AE28">
        <f>I8*2</f>
        <v>16</v>
      </c>
      <c r="AF28">
        <f>J8*2</f>
        <v>6</v>
      </c>
    </row>
    <row r="29" spans="13:34" x14ac:dyDescent="0.2">
      <c r="M29" t="s">
        <v>182</v>
      </c>
      <c r="N29">
        <f>B14</f>
        <v>4</v>
      </c>
      <c r="O29">
        <f>C14</f>
        <v>4</v>
      </c>
      <c r="P29">
        <f>D14</f>
        <v>4</v>
      </c>
      <c r="Q29">
        <f>E14</f>
        <v>5</v>
      </c>
      <c r="R29">
        <f>F14</f>
        <v>3</v>
      </c>
      <c r="S29">
        <f>G14</f>
        <v>4</v>
      </c>
      <c r="T29">
        <f>H14</f>
        <v>3</v>
      </c>
      <c r="U29">
        <f>I14</f>
        <v>5</v>
      </c>
      <c r="V29">
        <f>J14</f>
        <v>4</v>
      </c>
      <c r="W29">
        <f>K14</f>
        <v>36</v>
      </c>
      <c r="X29">
        <f>B9</f>
        <v>4</v>
      </c>
      <c r="Y29">
        <f>C9</f>
        <v>5</v>
      </c>
      <c r="Z29">
        <f>D9</f>
        <v>4</v>
      </c>
      <c r="AA29">
        <f>E9</f>
        <v>3</v>
      </c>
      <c r="AB29">
        <f>F9</f>
        <v>5</v>
      </c>
      <c r="AC29">
        <f>G9</f>
        <v>4</v>
      </c>
      <c r="AD29">
        <f>H9</f>
        <v>3</v>
      </c>
      <c r="AE29">
        <f>I9</f>
        <v>4</v>
      </c>
      <c r="AF29">
        <f>J9</f>
        <v>3</v>
      </c>
      <c r="AG29">
        <f>K9</f>
        <v>35</v>
      </c>
      <c r="AH29">
        <f>AG29+W29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Monster</vt:lpstr>
      <vt:lpstr>Purse</vt:lpstr>
      <vt:lpstr>Field</vt:lpstr>
      <vt:lpstr>Course</vt:lpstr>
    </vt:vector>
  </TitlesOfParts>
  <Company>Waldco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</dc:creator>
  <cp:lastModifiedBy>Aaron Wald</cp:lastModifiedBy>
  <cp:lastPrinted>2007-04-25T05:02:58Z</cp:lastPrinted>
  <dcterms:created xsi:type="dcterms:W3CDTF">2007-04-08T17:06:17Z</dcterms:created>
  <dcterms:modified xsi:type="dcterms:W3CDTF">2013-05-16T17:18:39Z</dcterms:modified>
</cp:coreProperties>
</file>