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<sst xmlns="http://schemas.openxmlformats.org/spreadsheetml/2006/main" count="3331" uniqueCount="648">
  <si>
    <t>File opened</t>
  </si>
  <si>
    <t>2025-02-25 12:15:30</t>
  </si>
  <si>
    <t>Console s/n</t>
  </si>
  <si>
    <t>68C-373434</t>
  </si>
  <si>
    <t>Console ver</t>
  </si>
  <si>
    <t>Bluestem v.2.1.13</t>
  </si>
  <si>
    <t>Scripts ver</t>
  </si>
  <si>
    <t>2024.01  2.1.13, Apr 2024</t>
  </si>
  <si>
    <t>Head s/n</t>
  </si>
  <si>
    <t>68H-413422</t>
  </si>
  <si>
    <t>Head ver</t>
  </si>
  <si>
    <t>1.4.23</t>
  </si>
  <si>
    <t>Head cal</t>
  </si>
  <si>
    <t>{"oxygen": "21", "co2azero": "1.13252", "co2aspan1": "1.00086", "co2aspan2": "-0.0306047", "co2aspan2a": "0.302173", "co2aspan2b": "0.299638", "co2aspanconc1": "2504", "co2aspanconc2": "301.5", "co2bzero": "1.10325", "co2bspan1": "1.00071", "co2bspan2": "-0.0305924", "co2bspan2a": "0.303946", "co2bspan2b": "0.301335", "co2bspanconc1": "2504", "co2bspanconc2": "301.5", "h2oazero": "0.922883", "h2oaspan1": "0.993873", "h2oaspan2": "0", "h2oaspan2a": "0.0634835", "h2oaspan2b": "0.0630945", "h2oaspanconc1": "11.57", "h2oaspanconc2": "0", "h2obzero": "0.918789", "h2obspan1": "0.994507", "h2obspan2": "0", "h2obspan2a": "0.0645314", "h2obspan2b": "0.0641769", "h2obspanconc1": "11.57", "h2obspanconc2": "0", "tazero": "0.108139", "tbzero": "0.199612", "flowmeterzero": "2.50013", "flowazero": "0.408", "flowbzero": "0.30117", "chamberpressurezero": "2.66319", "ssa_ref": "37399.9", "ssb_ref": "36574.9"}</t>
  </si>
  <si>
    <t>Factory cal date</t>
  </si>
  <si>
    <t>23 Jul 2024</t>
  </si>
  <si>
    <t>CO2 rangematch</t>
  </si>
  <si>
    <t>Mon Oct  7 10:16</t>
  </si>
  <si>
    <t>H2O rangematch</t>
  </si>
  <si>
    <t>Mon Oct  7 10:20</t>
  </si>
  <si>
    <t>Chamber type</t>
  </si>
  <si>
    <t>6800-01A</t>
  </si>
  <si>
    <t>Chamber s/n</t>
  </si>
  <si>
    <t>MPF-742845</t>
  </si>
  <si>
    <t>Chamber rev</t>
  </si>
  <si>
    <t>0</t>
  </si>
  <si>
    <t>Chamber cal</t>
  </si>
  <si>
    <t>Fluorometer</t>
  </si>
  <si>
    <t>Flr. Version</t>
  </si>
  <si>
    <t>12:15:30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</si>
  <si>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</si>
  <si>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</si>
  <si>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</si>
  <si>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</si>
  <si>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</si>
  <si>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</si>
  <si>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</si>
  <si>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</si>
  <si>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</si>
  <si>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</si>
  <si>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</si>
  <si>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</si>
  <si>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</si>
  <si>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</si>
  <si>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</si>
  <si>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</si>
  <si>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</si>
  <si>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</si>
  <si>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</si>
  <si>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</si>
  <si>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</si>
  <si>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</si>
  <si>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</si>
  <si>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</si>
  <si>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</si>
  <si>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</si>
  <si>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</si>
  <si>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</si>
  <si>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</si>
  <si>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</si>
  <si>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</si>
  <si>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</si>
  <si>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</si>
  <si>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</si>
  <si>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</si>
  <si>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</si>
  <si>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</si>
  <si>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</si>
  <si>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</si>
  <si>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</si>
  <si>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</si>
  <si>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</si>
  <si>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</si>
  <si>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</si>
  <si>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</si>
  <si>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</si>
  <si>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</si>
  <si>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</si>
  <si>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</si>
  <si>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</si>
  <si>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</si>
  <si>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</si>
  <si>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</si>
  <si>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0.616744 198.701 365.307 568.539 836.944 1025.41 1227.43 1362.7</t>
  </si>
  <si>
    <t>Fs_true</t>
  </si>
  <si>
    <t>0.427697 223.135 396.988 587.277 809.755 1002.7 1201.44 1400.96</t>
  </si>
  <si>
    <t>leak_wt</t>
  </si>
  <si>
    <t>SysObs</t>
  </si>
  <si>
    <t>UserDefCon</t>
  </si>
  <si>
    <t>UserDefVar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</si>
  <si>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</si>
  <si>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</si>
  <si>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</si>
  <si>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</si>
  <si>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</si>
  <si>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</si>
  <si>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</si>
  <si>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</si>
  <si>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</si>
  <si>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</si>
  <si>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</si>
  <si>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</si>
  <si>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</si>
  <si>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</si>
  <si>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</si>
  <si>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</si>
  <si>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</si>
  <si>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</si>
  <si>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</si>
  <si>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</si>
  <si>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</si>
  <si>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</si>
  <si>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</si>
  <si>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</si>
  <si>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</si>
  <si>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</si>
  <si>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</si>
  <si>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Genotype</t>
  </si>
  <si>
    <t>Replicate</t>
  </si>
  <si>
    <t>myFlr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</si>
  <si>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</si>
  <si>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</si>
  <si>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</si>
  <si>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</si>
  <si>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</si>
  <si>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</si>
  <si>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</si>
  <si>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</si>
  <si>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</si>
  <si>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</si>
  <si>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</si>
  <si>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</si>
  <si>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</si>
  <si>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</si>
  <si>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</si>
  <si>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</si>
  <si>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</si>
  <si>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</si>
  <si>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</si>
  <si>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</si>
  <si>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</si>
  <si>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</si>
  <si>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</si>
  <si>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</si>
  <si>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</si>
  <si>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</si>
  <si>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</si>
  <si>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</si>
  <si>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</si>
  <si>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</si>
  <si>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</si>
  <si>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</si>
  <si>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</si>
  <si>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</si>
  <si>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</si>
  <si>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</si>
  <si>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</si>
  <si>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</si>
  <si>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</si>
  <si>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</si>
  <si>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</si>
  <si>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</si>
  <si>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</si>
  <si>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</si>
  <si>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</si>
  <si>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</si>
  <si>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</si>
  <si>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</si>
  <si>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</si>
  <si>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</si>
  <si>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</si>
  <si>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</si>
  <si>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</si>
  <si>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</si>
  <si>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</si>
  <si>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</si>
  <si>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</si>
  <si>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</si>
  <si>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</si>
  <si>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</si>
  <si>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</si>
  <si>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</si>
  <si>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</si>
  <si>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</si>
  <si>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</si>
  <si>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</si>
  <si>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</si>
  <si>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</si>
  <si>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</si>
  <si>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</si>
  <si>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</si>
  <si>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</si>
  <si>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</si>
  <si>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</si>
  <si>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</si>
  <si>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</si>
  <si>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</si>
  <si>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</si>
  <si>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</si>
  <si>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</si>
  <si>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</si>
  <si>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</si>
  <si>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</si>
  <si>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</si>
  <si>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</si>
  <si>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</si>
  <si>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</si>
  <si>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</si>
  <si>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</si>
  <si>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</si>
  <si>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</si>
  <si>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</si>
  <si>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</si>
  <si>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</si>
  <si>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</si>
  <si>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</si>
  <si>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</si>
  <si>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</si>
  <si>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</si>
  <si>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</si>
  <si>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</si>
  <si>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</si>
  <si>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</si>
  <si>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</si>
  <si>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</si>
  <si>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</si>
  <si>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</si>
  <si>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</si>
  <si>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</si>
  <si>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</si>
  <si>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</si>
  <si>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</si>
  <si>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</si>
  <si>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</si>
  <si>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</si>
  <si>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</si>
  <si>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</si>
  <si>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</si>
  <si>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</si>
  <si>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</si>
  <si>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</si>
  <si>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</si>
  <si>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</si>
  <si>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</si>
  <si>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</si>
  <si>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</si>
  <si>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</si>
  <si>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</si>
  <si>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</si>
  <si>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</si>
  <si>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</si>
  <si>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</si>
  <si>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</si>
  <si>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</si>
  <si>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</si>
  <si>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</si>
  <si>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</si>
  <si>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</si>
  <si>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</si>
  <si>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</si>
  <si>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</si>
  <si>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</si>
  <si>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</si>
  <si>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</si>
  <si>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</si>
  <si>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</si>
  <si>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</si>
  <si>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</si>
  <si>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</si>
  <si>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</si>
  <si>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</si>
  <si>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</si>
  <si>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</si>
  <si>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</si>
  <si>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</si>
  <si>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</si>
  <si>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</si>
  <si>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</si>
  <si>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</si>
  <si>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</si>
  <si>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</si>
  <si>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</si>
  <si>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</si>
  <si>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</si>
  <si>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</si>
  <si>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</si>
  <si>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</si>
  <si>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</si>
  <si>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</si>
  <si>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</si>
  <si>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</si>
  <si>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</si>
  <si>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</si>
  <si>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</si>
  <si>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</si>
  <si>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</si>
  <si>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</si>
  <si>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</si>
  <si>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</si>
  <si>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</si>
  <si>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</si>
  <si>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</si>
  <si>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</si>
  <si>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</si>
  <si>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</si>
  <si>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</si>
  <si>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</si>
  <si>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</si>
  <si>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</si>
  <si>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</si>
  <si>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</si>
  <si>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</si>
  <si>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</si>
  <si>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</si>
  <si>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</si>
  <si>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</si>
  <si>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</si>
  <si>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</si>
  <si>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</si>
  <si>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</si>
  <si>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</si>
  <si>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</si>
  <si>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</si>
  <si>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</si>
  <si>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</si>
  <si>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</si>
  <si>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</si>
  <si>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</si>
  <si>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</si>
  <si>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</si>
  <si>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</si>
  <si>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</si>
  <si>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</si>
  <si>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</si>
  <si>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</si>
  <si>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</si>
  <si>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</si>
  <si>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</si>
  <si>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</si>
  <si>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</si>
  <si>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</si>
  <si>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</si>
  <si>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</si>
  <si>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</si>
  <si>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</si>
  <si>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</si>
  <si>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</si>
  <si>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</si>
  <si>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</si>
  <si>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</si>
  <si>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</si>
  <si>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</si>
  <si>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</si>
  <si>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</si>
  <si>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</si>
  <si>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</si>
  <si>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</si>
  <si>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</si>
  <si>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</si>
  <si>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</si>
  <si>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</si>
  <si>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</si>
  <si>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</si>
  <si>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</si>
  <si>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</si>
  <si>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</si>
  <si>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</si>
  <si>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</si>
  <si>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</si>
  <si>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</si>
  <si>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</si>
  <si>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</si>
  <si>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</si>
  <si>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</si>
  <si>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</si>
  <si>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</si>
  <si>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</si>
  <si>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</si>
  <si>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</si>
  <si>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</si>
  <si>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</si>
  <si>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</si>
  <si>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</si>
  <si>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</si>
  <si>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</si>
  <si>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</si>
  <si>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</si>
  <si>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</si>
  <si>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</si>
  <si>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</si>
  <si>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</si>
  <si>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</si>
  <si>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</si>
  <si>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</si>
  <si>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</si>
  <si>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</si>
  <si>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</si>
  <si>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</si>
  <si>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</si>
  <si>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</si>
  <si>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</si>
  <si>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</si>
  <si>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</si>
  <si>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</si>
  <si>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</si>
  <si>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</si>
  <si>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</si>
  <si>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</si>
  <si>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</si>
  <si>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</si>
  <si>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</si>
  <si>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</si>
  <si>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</si>
  <si>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</si>
  <si>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</si>
  <si>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</si>
  <si>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</si>
  <si>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</si>
  <si>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</si>
  <si>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</si>
  <si>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</si>
  <si>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</si>
  <si>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</si>
  <si>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</si>
  <si>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</si>
  <si>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</si>
  <si>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</si>
  <si>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</si>
  <si>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</si>
  <si>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</si>
  <si>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</si>
  <si>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</si>
  <si>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20250225 12:30:08</t>
  </si>
  <si>
    <t>12:30:08</t>
  </si>
  <si>
    <t>none</t>
  </si>
  <si>
    <t>Arabidopsis</t>
  </si>
  <si>
    <t>MPF-205-20250225-12_30_09</t>
  </si>
  <si>
    <t>-</t>
  </si>
  <si>
    <t>0: Broadleaf</t>
  </si>
  <si>
    <t>12:28:56</t>
  </si>
  <si>
    <t>2/2</t>
  </si>
  <si>
    <t>00000000</t>
  </si>
  <si>
    <t>iiiiiiii</t>
  </si>
  <si>
    <t>off</t>
  </si>
  <si>
    <t>20250225 12:32:10</t>
  </si>
  <si>
    <t>12:32:10</t>
  </si>
  <si>
    <t>12:31:13</t>
  </si>
  <si>
    <t>20250225 12:34:11</t>
  </si>
  <si>
    <t>12:34:11</t>
  </si>
  <si>
    <t>12:33:09</t>
  </si>
  <si>
    <t>20250225 12:36:11</t>
  </si>
  <si>
    <t>12:36:11</t>
  </si>
  <si>
    <t>12:35:20</t>
  </si>
  <si>
    <t>20250225 12:38:12</t>
  </si>
  <si>
    <t>12:38:12</t>
  </si>
  <si>
    <t>12:37:29</t>
  </si>
  <si>
    <t>20250225 12:40:12</t>
  </si>
  <si>
    <t>12:40:12</t>
  </si>
  <si>
    <t>12:39:20</t>
  </si>
  <si>
    <t>20250225 12:42:13</t>
  </si>
  <si>
    <t>12:42:13</t>
  </si>
  <si>
    <t>12:41:29</t>
  </si>
  <si>
    <t>20250225 12:44:13</t>
  </si>
  <si>
    <t>12:44:13</t>
  </si>
  <si>
    <t>12:43:14</t>
  </si>
  <si>
    <t>20250225 12:46:14</t>
  </si>
  <si>
    <t>12:46:14</t>
  </si>
  <si>
    <t>12:45:31</t>
  </si>
  <si>
    <t>1/2</t>
  </si>
  <si>
    <t>20250225 12:48:14</t>
  </si>
  <si>
    <t>12:48:14</t>
  </si>
  <si>
    <t>12:47:21</t>
  </si>
  <si>
    <t>20250225 12:50:15</t>
  </si>
  <si>
    <t>12:50:15</t>
  </si>
  <si>
    <t>20250225 12:52:15</t>
  </si>
  <si>
    <t>12:52:15</t>
  </si>
  <si>
    <t>20250225 12:54:16</t>
  </si>
  <si>
    <t>12:54:16</t>
  </si>
  <si>
    <t>20250225 12:56:16</t>
  </si>
  <si>
    <t>12:56:16</t>
  </si>
  <si>
    <t>20250225 12:58:17</t>
  </si>
  <si>
    <t>12:58:17</t>
  </si>
  <si>
    <t>20250225 13:00:17</t>
  </si>
  <si>
    <t>13:00:17</t>
  </si>
  <si>
    <t>20250225 13:02:18</t>
  </si>
  <si>
    <t>13:02:18</t>
  </si>
  <si>
    <t>20250225 13:04:18</t>
  </si>
  <si>
    <t>13:04:18</t>
  </si>
  <si>
    <t>20250225 13:06:19</t>
  </si>
  <si>
    <t>13:06:19</t>
  </si>
  <si>
    <t>20250225 13:08:19</t>
  </si>
  <si>
    <t>13:08:19</t>
  </si>
  <si>
    <t>20250225 13:10:20</t>
  </si>
  <si>
    <t>13:10:20</t>
  </si>
  <si>
    <t>20250225 13:12:20</t>
  </si>
  <si>
    <t>13:12:20</t>
  </si>
  <si>
    <t>20250225 13:14:21</t>
  </si>
  <si>
    <t>13:14:21</t>
  </si>
  <si>
    <t>20250225 13:16:21</t>
  </si>
  <si>
    <t>13:16:21</t>
  </si>
  <si>
    <t>20250225 13:18:22</t>
  </si>
  <si>
    <t>13:18:22</t>
  </si>
  <si>
    <t>20250225 13:20:22</t>
  </si>
  <si>
    <t>13:20:22</t>
  </si>
  <si>
    <t>20250225 13:22:23</t>
  </si>
  <si>
    <t>13:22:23</t>
  </si>
  <si>
    <t>20250225 13:24:23</t>
  </si>
  <si>
    <t>13:24:23</t>
  </si>
  <si>
    <t>20250225 13:26:24</t>
  </si>
  <si>
    <t>13:26:24</t>
  </si>
  <si>
    <t>20250225 13:28:24</t>
  </si>
  <si>
    <t>13:28:24</t>
  </si>
  <si>
    <t>20250225 13:30:25</t>
  </si>
  <si>
    <t>13:30:25</t>
  </si>
  <si>
    <t>20250225 13:32:25</t>
  </si>
  <si>
    <t>13:32:25</t>
  </si>
  <si>
    <t>20250225 13:34:26</t>
  </si>
  <si>
    <t>13:34:26</t>
  </si>
  <si>
    <t>20250225 13:36:26</t>
  </si>
  <si>
    <t>13:36:26</t>
  </si>
  <si>
    <t>20250225 13:38:27</t>
  </si>
  <si>
    <t>13:38:27</t>
  </si>
  <si>
    <t>20250225 13:40:27</t>
  </si>
  <si>
    <t>13:40:27</t>
  </si>
  <si>
    <t>20250225 13:42:28</t>
  </si>
  <si>
    <t>13:42:28</t>
  </si>
  <si>
    <t>20250225 13:44:28</t>
  </si>
  <si>
    <t>13:44:28</t>
  </si>
  <si>
    <t>20250225 13:46:29</t>
  </si>
  <si>
    <t>13:46:29</t>
  </si>
  <si>
    <t>20250225 13:48:29</t>
  </si>
  <si>
    <t>13:48:29</t>
  </si>
  <si>
    <t>20250225 13:50:30</t>
  </si>
  <si>
    <t>13:50:30</t>
  </si>
  <si>
    <t>20250225 13:52:30</t>
  </si>
  <si>
    <t>13:52:30</t>
  </si>
  <si>
    <t>20250225 13:54:31</t>
  </si>
  <si>
    <t>13:54:31</t>
  </si>
  <si>
    <t>20250225 13:56:31</t>
  </si>
  <si>
    <t>13:56:31</t>
  </si>
  <si>
    <t>20250225 13:58:32</t>
  </si>
  <si>
    <t>13:58:32</t>
  </si>
  <si>
    <t>20250225 14:00:32</t>
  </si>
  <si>
    <t>14:00:32</t>
  </si>
  <si>
    <t>20250225 14:02:33</t>
  </si>
  <si>
    <t>14:02:33</t>
  </si>
  <si>
    <t>20250225 14:04:33</t>
  </si>
  <si>
    <t>14:04:33</t>
  </si>
  <si>
    <t>20250225 14:06:34</t>
  </si>
  <si>
    <t>14:06:34</t>
  </si>
  <si>
    <t>20250225 14:08:34</t>
  </si>
  <si>
    <t>14:08:34</t>
  </si>
  <si>
    <t>20250225 14:10:35</t>
  </si>
  <si>
    <t>14:10:35</t>
  </si>
  <si>
    <t>20250225 14:12:35</t>
  </si>
  <si>
    <t>14:12:35</t>
  </si>
  <si>
    <t>20250225 14:14:36</t>
  </si>
  <si>
    <t>14:14:36</t>
  </si>
  <si>
    <t>20250225 14:16:36</t>
  </si>
  <si>
    <t>14:16:36</t>
  </si>
  <si>
    <t>20250225 14:18:37</t>
  </si>
  <si>
    <t>14:18:37</t>
  </si>
  <si>
    <t>20250225 14:20:37</t>
  </si>
  <si>
    <t>14:20:37</t>
  </si>
  <si>
    <t>20250225 14:22:38</t>
  </si>
  <si>
    <t>14:22:38</t>
  </si>
  <si>
    <t>20250225 14:24:38</t>
  </si>
  <si>
    <t>14:24:38</t>
  </si>
  <si>
    <t>20250225 14:26:39</t>
  </si>
  <si>
    <t>14:26:39</t>
  </si>
  <si>
    <t>20250225 14:28:39</t>
  </si>
  <si>
    <t>14:28:39</t>
  </si>
  <si>
    <t>20250225 14:30:40</t>
  </si>
  <si>
    <t>14:30:40</t>
  </si>
  <si>
    <t>20250225 14:32:40</t>
  </si>
  <si>
    <t>14:32:40</t>
  </si>
  <si>
    <t>20250225 14:34:41</t>
  </si>
  <si>
    <t>14:34:41</t>
  </si>
  <si>
    <t>20250225 14:36:41</t>
  </si>
  <si>
    <t>14:36:41</t>
  </si>
  <si>
    <t>20250225 14:38:42</t>
  </si>
  <si>
    <t>14:38:42</t>
  </si>
  <si>
    <t>20250225 14:40:42</t>
  </si>
  <si>
    <t>14:40:42</t>
  </si>
  <si>
    <t>20250225 14:42:43</t>
  </si>
  <si>
    <t>14:42:43</t>
  </si>
  <si>
    <t>20250225 14:44:43</t>
  </si>
  <si>
    <t>14:44:43</t>
  </si>
  <si>
    <t>20250225 14:46:44</t>
  </si>
  <si>
    <t>14:46:44</t>
  </si>
  <si>
    <t>20250225 14:48:44</t>
  </si>
  <si>
    <t>14:48:44</t>
  </si>
  <si>
    <t>20250225 14:50:45</t>
  </si>
  <si>
    <t>14:50:45</t>
  </si>
  <si>
    <t>20250225 14:52:45</t>
  </si>
  <si>
    <t>14:52:45</t>
  </si>
  <si>
    <t>20250225 14:54:46</t>
  </si>
  <si>
    <t>14:54:46</t>
  </si>
  <si>
    <t>20250225 14:56:46</t>
  </si>
  <si>
    <t>14:56:46</t>
  </si>
  <si>
    <t>20250225 14:58:47</t>
  </si>
  <si>
    <t>14:58:47</t>
  </si>
  <si>
    <t>20250225 15:00:47</t>
  </si>
  <si>
    <t>15:00:47</t>
  </si>
  <si>
    <t>20250225 15:02:48</t>
  </si>
  <si>
    <t>15:02:48</t>
  </si>
  <si>
    <t>20250225 15:04:48</t>
  </si>
  <si>
    <t>15:04:48</t>
  </si>
  <si>
    <t>20250225 15:06:49</t>
  </si>
  <si>
    <t>15:06:49</t>
  </si>
  <si>
    <t>20250225 15:08:49</t>
  </si>
  <si>
    <t>15:08:49</t>
  </si>
  <si>
    <t>20250225 15:10:50</t>
  </si>
  <si>
    <t>15:10:50</t>
  </si>
  <si>
    <t>20250225 15:12:50</t>
  </si>
  <si>
    <t>15:12:50</t>
  </si>
  <si>
    <t>20250225 15:14:51</t>
  </si>
  <si>
    <t>15:14:51</t>
  </si>
  <si>
    <t>20250225 15:16:51</t>
  </si>
  <si>
    <t>15:16:51</t>
  </si>
  <si>
    <t>20250225 15:18:52</t>
  </si>
  <si>
    <t>15:18:52</t>
  </si>
  <si>
    <t>20250225 15:20:52</t>
  </si>
  <si>
    <t>15:20:52</t>
  </si>
  <si>
    <t>20250225 15:22:53</t>
  </si>
  <si>
    <t>15:22:53</t>
  </si>
  <si>
    <t>20250225 15:24:53</t>
  </si>
  <si>
    <t>15:24:53</t>
  </si>
  <si>
    <t>20250225 15:26:54</t>
  </si>
  <si>
    <t>15:26:54</t>
  </si>
  <si>
    <t>20250225 15:28:54</t>
  </si>
  <si>
    <t>15:28:54</t>
  </si>
  <si>
    <t>20250225 15:30:55</t>
  </si>
  <si>
    <t>15:30:55</t>
  </si>
  <si>
    <t>20250225 15:32:55</t>
  </si>
  <si>
    <t>15:32:55</t>
  </si>
  <si>
    <t>20250225 15:34:56</t>
  </si>
  <si>
    <t>15:34:56</t>
  </si>
  <si>
    <t>20250225 15:36:56</t>
  </si>
  <si>
    <t>15:36:56</t>
  </si>
  <si>
    <t>20250225 15:38:57</t>
  </si>
  <si>
    <t>15:38:57</t>
  </si>
  <si>
    <t>20250225 15:40:57</t>
  </si>
  <si>
    <t>15:40:57</t>
  </si>
  <si>
    <t>20250225 15:42:58</t>
  </si>
  <si>
    <t>15:42:58</t>
  </si>
  <si>
    <t>20250225 15:44:58</t>
  </si>
  <si>
    <t>15:44:58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</si>
</sst>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114"/>
  <sheetViews>
    <sheetView tabSelected="1" workbookViewId="0"/>
  </sheetViews>
  <sheetFormatPr defaultRowHeight="15"/>
  <sheetData>
    <row r="2" spans="1:295">
      <c r="A2" t="s">
        <v>31</v>
      </c>
      <c r="B2" t="s">
        <v>32</v>
      </c>
      <c r="C2" t="s">
        <v>34</v>
      </c>
    </row>
    <row r="3" spans="1:295">
      <c r="B3" t="s">
        <v>33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21</v>
      </c>
      <c r="C5" t="s">
        <v>38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90</v>
      </c>
      <c r="L14" t="s">
        <v>90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92</v>
      </c>
      <c r="AV14" t="s">
        <v>92</v>
      </c>
      <c r="AW14" t="s">
        <v>92</v>
      </c>
      <c r="AX14" t="s">
        <v>92</v>
      </c>
      <c r="AY14" t="s">
        <v>92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98</v>
      </c>
      <c r="DT14" t="s">
        <v>98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100</v>
      </c>
      <c r="EV14" t="s">
        <v>100</v>
      </c>
      <c r="EW14" t="s">
        <v>100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102</v>
      </c>
      <c r="FS14" t="s">
        <v>102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103</v>
      </c>
      <c r="GF14" t="s">
        <v>103</v>
      </c>
      <c r="GG14" t="s">
        <v>103</v>
      </c>
      <c r="GH14" t="s">
        <v>103</v>
      </c>
      <c r="GI14" t="s">
        <v>103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108</v>
      </c>
      <c r="JM14" t="s">
        <v>108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109</v>
      </c>
      <c r="JU14" t="s">
        <v>109</v>
      </c>
      <c r="JV14" t="s">
        <v>109</v>
      </c>
      <c r="JW14" t="s">
        <v>109</v>
      </c>
      <c r="JX14" t="s">
        <v>109</v>
      </c>
      <c r="JY14" t="s">
        <v>109</v>
      </c>
      <c r="JZ14" t="s">
        <v>109</v>
      </c>
      <c r="KA14" t="s">
        <v>109</v>
      </c>
      <c r="KB14" t="s">
        <v>109</v>
      </c>
      <c r="KC14" t="s">
        <v>109</v>
      </c>
      <c r="KD14" t="s">
        <v>109</v>
      </c>
      <c r="KE14" t="s">
        <v>109</v>
      </c>
      <c r="KF14" t="s">
        <v>109</v>
      </c>
      <c r="KG14" t="s">
        <v>109</v>
      </c>
      <c r="KH14" t="s">
        <v>109</v>
      </c>
      <c r="KI14" t="s">
        <v>109</v>
      </c>
    </row>
    <row r="15" spans="1:295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  <c r="AT15" t="s">
        <v>155</v>
      </c>
      <c r="AU15" t="s">
        <v>92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185</v>
      </c>
      <c r="BZ15" t="s">
        <v>186</v>
      </c>
      <c r="CA15" t="s">
        <v>187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205</v>
      </c>
      <c r="CT15" t="s">
        <v>206</v>
      </c>
      <c r="CU15" t="s">
        <v>207</v>
      </c>
      <c r="CV15" t="s">
        <v>208</v>
      </c>
      <c r="CW15" t="s">
        <v>188</v>
      </c>
      <c r="CX15" t="s">
        <v>209</v>
      </c>
      <c r="CY15" t="s">
        <v>210</v>
      </c>
      <c r="CZ15" t="s">
        <v>211</v>
      </c>
      <c r="DA15" t="s">
        <v>162</v>
      </c>
      <c r="DB15" t="s">
        <v>212</v>
      </c>
      <c r="DC15" t="s">
        <v>213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228</v>
      </c>
      <c r="DS15" t="s">
        <v>120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111</v>
      </c>
      <c r="FS15" t="s">
        <v>114</v>
      </c>
      <c r="FT15" t="s">
        <v>279</v>
      </c>
      <c r="FU15" t="s">
        <v>280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  <c r="JH15" t="s">
        <v>371</v>
      </c>
      <c r="JI15" t="s">
        <v>372</v>
      </c>
      <c r="JJ15" t="s">
        <v>373</v>
      </c>
      <c r="JK15" t="s">
        <v>374</v>
      </c>
      <c r="JL15" t="s">
        <v>375</v>
      </c>
      <c r="JM15" t="s">
        <v>376</v>
      </c>
      <c r="JN15" t="s">
        <v>377</v>
      </c>
      <c r="JO15" t="s">
        <v>378</v>
      </c>
      <c r="JP15" t="s">
        <v>379</v>
      </c>
      <c r="JQ15" t="s">
        <v>380</v>
      </c>
      <c r="JR15" t="s">
        <v>381</v>
      </c>
      <c r="JS15" t="s">
        <v>382</v>
      </c>
      <c r="JT15" t="s">
        <v>383</v>
      </c>
      <c r="JU15" t="s">
        <v>384</v>
      </c>
      <c r="JV15" t="s">
        <v>385</v>
      </c>
      <c r="JW15" t="s">
        <v>386</v>
      </c>
      <c r="JX15" t="s">
        <v>387</v>
      </c>
      <c r="JY15" t="s">
        <v>388</v>
      </c>
      <c r="JZ15" t="s">
        <v>389</v>
      </c>
      <c r="KA15" t="s">
        <v>390</v>
      </c>
      <c r="KB15" t="s">
        <v>391</v>
      </c>
      <c r="KC15" t="s">
        <v>392</v>
      </c>
      <c r="KD15" t="s">
        <v>393</v>
      </c>
      <c r="KE15" t="s">
        <v>394</v>
      </c>
      <c r="KF15" t="s">
        <v>395</v>
      </c>
      <c r="KG15" t="s">
        <v>396</v>
      </c>
      <c r="KH15" t="s">
        <v>397</v>
      </c>
      <c r="KI15" t="s">
        <v>398</v>
      </c>
    </row>
    <row r="16" spans="1:295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236</v>
      </c>
      <c r="R16" t="s">
        <v>236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402</v>
      </c>
      <c r="GF16" t="s">
        <v>425</v>
      </c>
      <c r="GG16" t="s">
        <v>402</v>
      </c>
      <c r="GI16" t="s">
        <v>400</v>
      </c>
      <c r="GJ16" t="s">
        <v>426</v>
      </c>
      <c r="GK16" t="s">
        <v>400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405</v>
      </c>
      <c r="HI16" t="s">
        <v>405</v>
      </c>
      <c r="HJ16" t="s">
        <v>407</v>
      </c>
      <c r="HK16" t="s">
        <v>405</v>
      </c>
      <c r="HL16" t="s">
        <v>410</v>
      </c>
      <c r="HM16" t="s">
        <v>407</v>
      </c>
      <c r="HN16" t="s">
        <v>407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429</v>
      </c>
      <c r="HY16" t="s">
        <v>429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407</v>
      </c>
      <c r="IU16" t="s">
        <v>407</v>
      </c>
      <c r="IV16" t="s">
        <v>423</v>
      </c>
      <c r="IW16" t="s">
        <v>424</v>
      </c>
      <c r="IX16" t="s">
        <v>423</v>
      </c>
      <c r="JB16" t="s">
        <v>424</v>
      </c>
      <c r="JF16" t="s">
        <v>403</v>
      </c>
      <c r="JG16" t="s">
        <v>403</v>
      </c>
      <c r="JH16" t="s">
        <v>410</v>
      </c>
      <c r="JI16" t="s">
        <v>410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405</v>
      </c>
      <c r="JS16" t="s">
        <v>427</v>
      </c>
      <c r="JU16" t="s">
        <v>412</v>
      </c>
      <c r="JV16" t="s">
        <v>412</v>
      </c>
      <c r="JW16" t="s">
        <v>405</v>
      </c>
      <c r="JX16" t="s">
        <v>405</v>
      </c>
      <c r="JY16" t="s">
        <v>405</v>
      </c>
      <c r="JZ16" t="s">
        <v>405</v>
      </c>
      <c r="KA16" t="s">
        <v>405</v>
      </c>
      <c r="KB16" t="s">
        <v>407</v>
      </c>
      <c r="KC16" t="s">
        <v>407</v>
      </c>
      <c r="KD16" t="s">
        <v>407</v>
      </c>
      <c r="KE16" t="s">
        <v>405</v>
      </c>
      <c r="KF16" t="s">
        <v>403</v>
      </c>
      <c r="KG16" t="s">
        <v>410</v>
      </c>
      <c r="KH16" t="s">
        <v>407</v>
      </c>
      <c r="KI16" t="s">
        <v>407</v>
      </c>
    </row>
    <row r="17" spans="1:295">
      <c r="A17">
        <v>1</v>
      </c>
      <c r="B17">
        <v>1740483008</v>
      </c>
      <c r="C17">
        <v>0</v>
      </c>
      <c r="D17" t="s">
        <v>432</v>
      </c>
      <c r="E17" t="s">
        <v>433</v>
      </c>
      <c r="F17" t="s">
        <v>434</v>
      </c>
      <c r="G17" t="s">
        <v>435</v>
      </c>
      <c r="J17">
        <f>EY17</f>
        <v>0</v>
      </c>
      <c r="K17">
        <v>1740483008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607.354461993701</v>
      </c>
      <c r="AM17">
        <v>607.2509212121212</v>
      </c>
      <c r="AN17">
        <v>-0.0008388777329774596</v>
      </c>
      <c r="AO17">
        <v>66.05465519580521</v>
      </c>
      <c r="AP17">
        <f>(AR17 - AQ17 + EA17*1E3/(8.314*(EC17+273.15)) * AT17/DZ17 * AS17) * DZ17/(100*DN17) * 1000/(1000 - AR17)</f>
        <v>0</v>
      </c>
      <c r="AQ17">
        <v>12.06882897338222</v>
      </c>
      <c r="AR17">
        <v>12.06823496503497</v>
      </c>
      <c r="AS17">
        <v>-2.469453892483715E-07</v>
      </c>
      <c r="AT17">
        <v>77.1802394476284</v>
      </c>
      <c r="AU17">
        <v>43</v>
      </c>
      <c r="AV17">
        <v>11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>
        <v>10126.2</v>
      </c>
      <c r="BB17">
        <v>2.968</v>
      </c>
      <c r="BC17">
        <v>3.425775101193484</v>
      </c>
      <c r="BD17">
        <f>1-BB17/BC17</f>
        <v>0</v>
      </c>
      <c r="BE17">
        <v>0.2159503018407082</v>
      </c>
      <c r="BF17" t="s">
        <v>437</v>
      </c>
      <c r="BG17" t="s">
        <v>437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437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CB17">
        <v>205</v>
      </c>
      <c r="CC17">
        <v>290.0000000000001</v>
      </c>
      <c r="CD17">
        <v>1.42</v>
      </c>
      <c r="CE17">
        <v>245</v>
      </c>
      <c r="CF17">
        <v>10126.2</v>
      </c>
      <c r="CG17">
        <v>1.21</v>
      </c>
      <c r="CH17">
        <v>0.21</v>
      </c>
      <c r="CI17">
        <v>300.0000000000001</v>
      </c>
      <c r="CJ17">
        <v>23.9</v>
      </c>
      <c r="CK17">
        <v>3.425775101193484</v>
      </c>
      <c r="CL17">
        <v>2.028220428051648</v>
      </c>
      <c r="CM17">
        <v>-2.247386861494518</v>
      </c>
      <c r="CN17">
        <v>1.77933841202106</v>
      </c>
      <c r="CO17">
        <v>0.05390338325961119</v>
      </c>
      <c r="CP17">
        <v>-0.008365275417130143</v>
      </c>
      <c r="CQ17">
        <v>289.9999999999999</v>
      </c>
      <c r="CR17">
        <v>1.85</v>
      </c>
      <c r="CS17">
        <v>615</v>
      </c>
      <c r="CT17">
        <v>10122.7</v>
      </c>
      <c r="CU17">
        <v>1.21</v>
      </c>
      <c r="CV17">
        <v>0.64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2</v>
      </c>
      <c r="DO17">
        <v>0.5</v>
      </c>
      <c r="DP17" t="s">
        <v>438</v>
      </c>
      <c r="DQ17">
        <v>2</v>
      </c>
      <c r="DR17" t="b">
        <v>1</v>
      </c>
      <c r="DS17">
        <v>1740483008</v>
      </c>
      <c r="DT17">
        <v>599.937</v>
      </c>
      <c r="DU17">
        <v>599.985</v>
      </c>
      <c r="DV17">
        <v>12.0686</v>
      </c>
      <c r="DW17">
        <v>12.0661</v>
      </c>
      <c r="DX17">
        <v>600.235</v>
      </c>
      <c r="DY17">
        <v>12.0715</v>
      </c>
      <c r="DZ17">
        <v>399.958</v>
      </c>
      <c r="EA17">
        <v>101.185</v>
      </c>
      <c r="EB17">
        <v>0.100159</v>
      </c>
      <c r="EC17">
        <v>19.3493</v>
      </c>
      <c r="ED17">
        <v>19.1375</v>
      </c>
      <c r="EE17">
        <v>999.9</v>
      </c>
      <c r="EF17">
        <v>0</v>
      </c>
      <c r="EG17">
        <v>0</v>
      </c>
      <c r="EH17">
        <v>10033.8</v>
      </c>
      <c r="EI17">
        <v>0</v>
      </c>
      <c r="EJ17">
        <v>0.0122315</v>
      </c>
      <c r="EK17">
        <v>-0.0480347</v>
      </c>
      <c r="EL17">
        <v>607.266</v>
      </c>
      <c r="EM17">
        <v>607.313</v>
      </c>
      <c r="EN17">
        <v>0.00247383</v>
      </c>
      <c r="EO17">
        <v>599.985</v>
      </c>
      <c r="EP17">
        <v>12.0661</v>
      </c>
      <c r="EQ17">
        <v>1.22116</v>
      </c>
      <c r="ER17">
        <v>1.22091</v>
      </c>
      <c r="ES17">
        <v>9.862</v>
      </c>
      <c r="ET17">
        <v>9.85894</v>
      </c>
      <c r="EU17">
        <v>0.0499998</v>
      </c>
      <c r="EV17">
        <v>0</v>
      </c>
      <c r="EW17">
        <v>0</v>
      </c>
      <c r="EX17">
        <v>0</v>
      </c>
      <c r="EY17">
        <v>3.99</v>
      </c>
      <c r="EZ17">
        <v>0.0499998</v>
      </c>
      <c r="FA17">
        <v>47.78</v>
      </c>
      <c r="FB17">
        <v>0.47</v>
      </c>
      <c r="FC17">
        <v>33.437</v>
      </c>
      <c r="FD17">
        <v>38.125</v>
      </c>
      <c r="FE17">
        <v>35.562</v>
      </c>
      <c r="FF17">
        <v>37.5</v>
      </c>
      <c r="FG17">
        <v>35.937</v>
      </c>
      <c r="FH17">
        <v>0</v>
      </c>
      <c r="FI17">
        <v>0</v>
      </c>
      <c r="FJ17">
        <v>0</v>
      </c>
      <c r="FK17">
        <v>1740483007.6</v>
      </c>
      <c r="FL17">
        <v>0</v>
      </c>
      <c r="FM17">
        <v>2.968</v>
      </c>
      <c r="FN17">
        <v>-14.79769223377546</v>
      </c>
      <c r="FO17">
        <v>19.90230781647583</v>
      </c>
      <c r="FP17">
        <v>48.4204</v>
      </c>
      <c r="FQ17">
        <v>15</v>
      </c>
      <c r="FR17">
        <v>1740482936</v>
      </c>
      <c r="FS17" t="s">
        <v>439</v>
      </c>
      <c r="FT17">
        <v>1740482936</v>
      </c>
      <c r="FU17">
        <v>1740482934</v>
      </c>
      <c r="FV17">
        <v>1</v>
      </c>
      <c r="FW17">
        <v>-0.44</v>
      </c>
      <c r="FX17">
        <v>-0.001</v>
      </c>
      <c r="FY17">
        <v>-0.297</v>
      </c>
      <c r="FZ17">
        <v>-0.003</v>
      </c>
      <c r="GA17">
        <v>600</v>
      </c>
      <c r="GB17">
        <v>12</v>
      </c>
      <c r="GC17">
        <v>0.3</v>
      </c>
      <c r="GD17">
        <v>0.19</v>
      </c>
      <c r="GE17">
        <v>0.04490326410185754</v>
      </c>
      <c r="GF17">
        <v>-0.04369271599849607</v>
      </c>
      <c r="GG17">
        <v>0.09730395288063605</v>
      </c>
      <c r="GH17">
        <v>1</v>
      </c>
      <c r="GI17">
        <v>0.0008931434485057755</v>
      </c>
      <c r="GJ17">
        <v>-0.003540170481706951</v>
      </c>
      <c r="GK17">
        <v>0.0005361079164086547</v>
      </c>
      <c r="GL17">
        <v>1</v>
      </c>
      <c r="GM17">
        <v>2</v>
      </c>
      <c r="GN17">
        <v>2</v>
      </c>
      <c r="GO17" t="s">
        <v>440</v>
      </c>
      <c r="GP17">
        <v>2.99543</v>
      </c>
      <c r="GQ17">
        <v>2.81106</v>
      </c>
      <c r="GR17">
        <v>0.129864</v>
      </c>
      <c r="GS17">
        <v>0.130608</v>
      </c>
      <c r="GT17">
        <v>0.0682352</v>
      </c>
      <c r="GU17">
        <v>0.0693285</v>
      </c>
      <c r="GV17">
        <v>23701.9</v>
      </c>
      <c r="GW17">
        <v>24720.1</v>
      </c>
      <c r="GX17">
        <v>30987.1</v>
      </c>
      <c r="GY17">
        <v>31531.8</v>
      </c>
      <c r="GZ17">
        <v>45277.4</v>
      </c>
      <c r="HA17">
        <v>42619.7</v>
      </c>
      <c r="HB17">
        <v>44889.2</v>
      </c>
      <c r="HC17">
        <v>42105.2</v>
      </c>
      <c r="HD17">
        <v>1.7953</v>
      </c>
      <c r="HE17">
        <v>2.26163</v>
      </c>
      <c r="HF17">
        <v>-0.040628</v>
      </c>
      <c r="HG17">
        <v>0</v>
      </c>
      <c r="HH17">
        <v>19.8102</v>
      </c>
      <c r="HI17">
        <v>999.9</v>
      </c>
      <c r="HJ17">
        <v>37.9</v>
      </c>
      <c r="HK17">
        <v>29.5</v>
      </c>
      <c r="HL17">
        <v>15.5056</v>
      </c>
      <c r="HM17">
        <v>62.1921</v>
      </c>
      <c r="HN17">
        <v>7.71635</v>
      </c>
      <c r="HO17">
        <v>1</v>
      </c>
      <c r="HP17">
        <v>-0.110823</v>
      </c>
      <c r="HQ17">
        <v>3.31465</v>
      </c>
      <c r="HR17">
        <v>20.2125</v>
      </c>
      <c r="HS17">
        <v>5.22238</v>
      </c>
      <c r="HT17">
        <v>11.9081</v>
      </c>
      <c r="HU17">
        <v>4.9724</v>
      </c>
      <c r="HV17">
        <v>3.273</v>
      </c>
      <c r="HW17">
        <v>7686.5</v>
      </c>
      <c r="HX17">
        <v>9999</v>
      </c>
      <c r="HY17">
        <v>9999</v>
      </c>
      <c r="HZ17">
        <v>999.9</v>
      </c>
      <c r="IA17">
        <v>1.87958</v>
      </c>
      <c r="IB17">
        <v>1.87974</v>
      </c>
      <c r="IC17">
        <v>1.88187</v>
      </c>
      <c r="ID17">
        <v>1.87485</v>
      </c>
      <c r="IE17">
        <v>1.87826</v>
      </c>
      <c r="IF17">
        <v>1.87771</v>
      </c>
      <c r="IG17">
        <v>1.87472</v>
      </c>
      <c r="IH17">
        <v>1.88237</v>
      </c>
      <c r="II17">
        <v>0</v>
      </c>
      <c r="IJ17">
        <v>0</v>
      </c>
      <c r="IK17">
        <v>0</v>
      </c>
      <c r="IL17">
        <v>0</v>
      </c>
      <c r="IM17" t="s">
        <v>441</v>
      </c>
      <c r="IN17" t="s">
        <v>442</v>
      </c>
      <c r="IO17" t="s">
        <v>443</v>
      </c>
      <c r="IP17" t="s">
        <v>443</v>
      </c>
      <c r="IQ17" t="s">
        <v>443</v>
      </c>
      <c r="IR17" t="s">
        <v>443</v>
      </c>
      <c r="IS17">
        <v>0</v>
      </c>
      <c r="IT17">
        <v>100</v>
      </c>
      <c r="IU17">
        <v>100</v>
      </c>
      <c r="IV17">
        <v>-0.298</v>
      </c>
      <c r="IW17">
        <v>-0.0029</v>
      </c>
      <c r="IX17">
        <v>-1.172237727668846</v>
      </c>
      <c r="IY17">
        <v>0.002558256048013158</v>
      </c>
      <c r="IZ17">
        <v>-2.213187444564666E-06</v>
      </c>
      <c r="JA17">
        <v>6.313742598779326E-10</v>
      </c>
      <c r="JB17">
        <v>-0.09288116435962525</v>
      </c>
      <c r="JC17">
        <v>0.01302957520847742</v>
      </c>
      <c r="JD17">
        <v>-0.0006757729996322496</v>
      </c>
      <c r="JE17">
        <v>1.7701685355935E-05</v>
      </c>
      <c r="JF17">
        <v>15</v>
      </c>
      <c r="JG17">
        <v>2137</v>
      </c>
      <c r="JH17">
        <v>3</v>
      </c>
      <c r="JI17">
        <v>20</v>
      </c>
      <c r="JJ17">
        <v>1.2</v>
      </c>
      <c r="JK17">
        <v>1.2</v>
      </c>
      <c r="JL17">
        <v>1.39038</v>
      </c>
      <c r="JM17">
        <v>2.54395</v>
      </c>
      <c r="JN17">
        <v>1.44531</v>
      </c>
      <c r="JO17">
        <v>2.16309</v>
      </c>
      <c r="JP17">
        <v>1.54907</v>
      </c>
      <c r="JQ17">
        <v>2.45361</v>
      </c>
      <c r="JR17">
        <v>34.5777</v>
      </c>
      <c r="JS17">
        <v>24.1225</v>
      </c>
      <c r="JT17">
        <v>18</v>
      </c>
      <c r="JU17">
        <v>326.473</v>
      </c>
      <c r="JV17">
        <v>751.271</v>
      </c>
      <c r="JW17">
        <v>16.5802</v>
      </c>
      <c r="JX17">
        <v>25.6021</v>
      </c>
      <c r="JY17">
        <v>30</v>
      </c>
      <c r="JZ17">
        <v>25.7535</v>
      </c>
      <c r="KA17">
        <v>25.747</v>
      </c>
      <c r="KB17">
        <v>27.8323</v>
      </c>
      <c r="KC17">
        <v>28.9629</v>
      </c>
      <c r="KD17">
        <v>26.7815</v>
      </c>
      <c r="KE17">
        <v>16.58</v>
      </c>
      <c r="KF17">
        <v>600</v>
      </c>
      <c r="KG17">
        <v>12.0568</v>
      </c>
      <c r="KH17">
        <v>101.439</v>
      </c>
      <c r="KI17">
        <v>100.666</v>
      </c>
    </row>
    <row r="18" spans="1:295">
      <c r="A18">
        <v>2</v>
      </c>
      <c r="B18">
        <v>1740483130.5</v>
      </c>
      <c r="C18">
        <v>122.5</v>
      </c>
      <c r="D18" t="s">
        <v>444</v>
      </c>
      <c r="E18" t="s">
        <v>445</v>
      </c>
      <c r="F18" t="s">
        <v>434</v>
      </c>
      <c r="G18" t="s">
        <v>435</v>
      </c>
      <c r="J18">
        <f>EY18</f>
        <v>0</v>
      </c>
      <c r="K18">
        <v>1740483130.5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506.1614885007791</v>
      </c>
      <c r="AM18">
        <v>506.2414545454542</v>
      </c>
      <c r="AN18">
        <v>-0.01571078484607681</v>
      </c>
      <c r="AO18">
        <v>66.04658395750057</v>
      </c>
      <c r="AP18">
        <f>(AR18 - AQ18 + EA18*1E3/(8.314*(EC18+273.15)) * AT18/DZ18 * AS18) * DZ18/(100*DN18) * 1000/(1000 - AR18)</f>
        <v>0</v>
      </c>
      <c r="AQ18">
        <v>12.15412129527588</v>
      </c>
      <c r="AR18">
        <v>12.14284685314686</v>
      </c>
      <c r="AS18">
        <v>-1.100170586651149E-05</v>
      </c>
      <c r="AT18">
        <v>77.18014268183286</v>
      </c>
      <c r="AU18">
        <v>43</v>
      </c>
      <c r="AV18">
        <v>11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437</v>
      </c>
      <c r="BA18" t="s">
        <v>437</v>
      </c>
      <c r="BB18">
        <v>0</v>
      </c>
      <c r="BC18">
        <v>0</v>
      </c>
      <c r="BD18">
        <f>1-BB18/BC18</f>
        <v>0</v>
      </c>
      <c r="BE18">
        <v>0</v>
      </c>
      <c r="BF18" t="s">
        <v>437</v>
      </c>
      <c r="BG18" t="s">
        <v>437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437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CB18">
        <v>205</v>
      </c>
      <c r="CC18">
        <v>290.0000000000001</v>
      </c>
      <c r="CD18">
        <v>1.42</v>
      </c>
      <c r="CE18">
        <v>245</v>
      </c>
      <c r="CF18">
        <v>10126.2</v>
      </c>
      <c r="CG18">
        <v>1.21</v>
      </c>
      <c r="CH18">
        <v>0.21</v>
      </c>
      <c r="CI18">
        <v>300.0000000000001</v>
      </c>
      <c r="CJ18">
        <v>23.9</v>
      </c>
      <c r="CK18">
        <v>3.425775101193484</v>
      </c>
      <c r="CL18">
        <v>2.028220428051648</v>
      </c>
      <c r="CM18">
        <v>-2.247386861494518</v>
      </c>
      <c r="CN18">
        <v>1.77933841202106</v>
      </c>
      <c r="CO18">
        <v>0.05390338325961119</v>
      </c>
      <c r="CP18">
        <v>-0.008365275417130143</v>
      </c>
      <c r="CQ18">
        <v>289.9999999999999</v>
      </c>
      <c r="CR18">
        <v>1.85</v>
      </c>
      <c r="CS18">
        <v>615</v>
      </c>
      <c r="CT18">
        <v>10122.7</v>
      </c>
      <c r="CU18">
        <v>1.21</v>
      </c>
      <c r="CV18">
        <v>0.64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2</v>
      </c>
      <c r="DO18">
        <v>0.5</v>
      </c>
      <c r="DP18" t="s">
        <v>438</v>
      </c>
      <c r="DQ18">
        <v>2</v>
      </c>
      <c r="DR18" t="b">
        <v>1</v>
      </c>
      <c r="DS18">
        <v>1740483130.5</v>
      </c>
      <c r="DT18">
        <v>500.117</v>
      </c>
      <c r="DU18">
        <v>500.014</v>
      </c>
      <c r="DV18">
        <v>12.1427</v>
      </c>
      <c r="DW18">
        <v>12.1546</v>
      </c>
      <c r="DX18">
        <v>500.308</v>
      </c>
      <c r="DY18">
        <v>12.1449</v>
      </c>
      <c r="DZ18">
        <v>399.961</v>
      </c>
      <c r="EA18">
        <v>101.185</v>
      </c>
      <c r="EB18">
        <v>0.099707</v>
      </c>
      <c r="EC18">
        <v>19.3189</v>
      </c>
      <c r="ED18">
        <v>19.17</v>
      </c>
      <c r="EE18">
        <v>999.9</v>
      </c>
      <c r="EF18">
        <v>0</v>
      </c>
      <c r="EG18">
        <v>0</v>
      </c>
      <c r="EH18">
        <v>10067.5</v>
      </c>
      <c r="EI18">
        <v>0</v>
      </c>
      <c r="EJ18">
        <v>0.0120404</v>
      </c>
      <c r="EK18">
        <v>0.103455</v>
      </c>
      <c r="EL18">
        <v>506.265</v>
      </c>
      <c r="EM18">
        <v>506.166</v>
      </c>
      <c r="EN18">
        <v>-0.011878</v>
      </c>
      <c r="EO18">
        <v>500.014</v>
      </c>
      <c r="EP18">
        <v>12.1546</v>
      </c>
      <c r="EQ18">
        <v>1.22866</v>
      </c>
      <c r="ER18">
        <v>1.22986</v>
      </c>
      <c r="ES18">
        <v>9.953390000000001</v>
      </c>
      <c r="ET18">
        <v>9.96799</v>
      </c>
      <c r="EU18">
        <v>0.0499998</v>
      </c>
      <c r="EV18">
        <v>0</v>
      </c>
      <c r="EW18">
        <v>0</v>
      </c>
      <c r="EX18">
        <v>0</v>
      </c>
      <c r="EY18">
        <v>8.710000000000001</v>
      </c>
      <c r="EZ18">
        <v>0.0499998</v>
      </c>
      <c r="FA18">
        <v>45.53</v>
      </c>
      <c r="FB18">
        <v>1.41</v>
      </c>
      <c r="FC18">
        <v>33.875</v>
      </c>
      <c r="FD18">
        <v>39.875</v>
      </c>
      <c r="FE18">
        <v>36.687</v>
      </c>
      <c r="FF18">
        <v>39.75</v>
      </c>
      <c r="FG18">
        <v>36.75</v>
      </c>
      <c r="FH18">
        <v>0</v>
      </c>
      <c r="FI18">
        <v>0</v>
      </c>
      <c r="FJ18">
        <v>0</v>
      </c>
      <c r="FK18">
        <v>121.9000000953674</v>
      </c>
      <c r="FL18">
        <v>0</v>
      </c>
      <c r="FM18">
        <v>2.375769230769231</v>
      </c>
      <c r="FN18">
        <v>-10.89264932758264</v>
      </c>
      <c r="FO18">
        <v>-4.625641086000696</v>
      </c>
      <c r="FP18">
        <v>46.75384615384615</v>
      </c>
      <c r="FQ18">
        <v>15</v>
      </c>
      <c r="FR18">
        <v>1740483073</v>
      </c>
      <c r="FS18" t="s">
        <v>446</v>
      </c>
      <c r="FT18">
        <v>1740483073</v>
      </c>
      <c r="FU18">
        <v>1740483062.5</v>
      </c>
      <c r="FV18">
        <v>2</v>
      </c>
      <c r="FW18">
        <v>0.176</v>
      </c>
      <c r="FX18">
        <v>0</v>
      </c>
      <c r="FY18">
        <v>-0.191</v>
      </c>
      <c r="FZ18">
        <v>-0.002</v>
      </c>
      <c r="GA18">
        <v>500</v>
      </c>
      <c r="GB18">
        <v>12</v>
      </c>
      <c r="GC18">
        <v>0.23</v>
      </c>
      <c r="GD18">
        <v>0.13</v>
      </c>
      <c r="GE18">
        <v>-0.2876845333370788</v>
      </c>
      <c r="GF18">
        <v>0.08895495654300084</v>
      </c>
      <c r="GG18">
        <v>0.1022724807902621</v>
      </c>
      <c r="GH18">
        <v>1</v>
      </c>
      <c r="GI18">
        <v>-0.00192514604019848</v>
      </c>
      <c r="GJ18">
        <v>-0.002422470207944316</v>
      </c>
      <c r="GK18">
        <v>0.0003760008854397345</v>
      </c>
      <c r="GL18">
        <v>1</v>
      </c>
      <c r="GM18">
        <v>2</v>
      </c>
      <c r="GN18">
        <v>2</v>
      </c>
      <c r="GO18" t="s">
        <v>440</v>
      </c>
      <c r="GP18">
        <v>2.99545</v>
      </c>
      <c r="GQ18">
        <v>2.8109</v>
      </c>
      <c r="GR18">
        <v>0.114015</v>
      </c>
      <c r="GS18">
        <v>0.11467</v>
      </c>
      <c r="GT18">
        <v>0.06855219999999999</v>
      </c>
      <c r="GU18">
        <v>0.06971570000000001</v>
      </c>
      <c r="GV18">
        <v>24132.5</v>
      </c>
      <c r="GW18">
        <v>25171.9</v>
      </c>
      <c r="GX18">
        <v>30986.1</v>
      </c>
      <c r="GY18">
        <v>31530.6</v>
      </c>
      <c r="GZ18">
        <v>45260.3</v>
      </c>
      <c r="HA18">
        <v>42600.9</v>
      </c>
      <c r="HB18">
        <v>44887.6</v>
      </c>
      <c r="HC18">
        <v>42104.2</v>
      </c>
      <c r="HD18">
        <v>1.79538</v>
      </c>
      <c r="HE18">
        <v>2.26067</v>
      </c>
      <c r="HF18">
        <v>-0.039272</v>
      </c>
      <c r="HG18">
        <v>0</v>
      </c>
      <c r="HH18">
        <v>19.8202</v>
      </c>
      <c r="HI18">
        <v>999.9</v>
      </c>
      <c r="HJ18">
        <v>37.7</v>
      </c>
      <c r="HK18">
        <v>29.5</v>
      </c>
      <c r="HL18">
        <v>15.423</v>
      </c>
      <c r="HM18">
        <v>61.7821</v>
      </c>
      <c r="HN18">
        <v>7.90465</v>
      </c>
      <c r="HO18">
        <v>1</v>
      </c>
      <c r="HP18">
        <v>-0.110127</v>
      </c>
      <c r="HQ18">
        <v>3.25492</v>
      </c>
      <c r="HR18">
        <v>20.2155</v>
      </c>
      <c r="HS18">
        <v>5.22313</v>
      </c>
      <c r="HT18">
        <v>11.9081</v>
      </c>
      <c r="HU18">
        <v>4.9728</v>
      </c>
      <c r="HV18">
        <v>3.273</v>
      </c>
      <c r="HW18">
        <v>7689.1</v>
      </c>
      <c r="HX18">
        <v>9999</v>
      </c>
      <c r="HY18">
        <v>9999</v>
      </c>
      <c r="HZ18">
        <v>999.9</v>
      </c>
      <c r="IA18">
        <v>1.87958</v>
      </c>
      <c r="IB18">
        <v>1.87973</v>
      </c>
      <c r="IC18">
        <v>1.88187</v>
      </c>
      <c r="ID18">
        <v>1.87485</v>
      </c>
      <c r="IE18">
        <v>1.87828</v>
      </c>
      <c r="IF18">
        <v>1.87767</v>
      </c>
      <c r="IG18">
        <v>1.8747</v>
      </c>
      <c r="IH18">
        <v>1.88238</v>
      </c>
      <c r="II18">
        <v>0</v>
      </c>
      <c r="IJ18">
        <v>0</v>
      </c>
      <c r="IK18">
        <v>0</v>
      </c>
      <c r="IL18">
        <v>0</v>
      </c>
      <c r="IM18" t="s">
        <v>441</v>
      </c>
      <c r="IN18" t="s">
        <v>442</v>
      </c>
      <c r="IO18" t="s">
        <v>443</v>
      </c>
      <c r="IP18" t="s">
        <v>443</v>
      </c>
      <c r="IQ18" t="s">
        <v>443</v>
      </c>
      <c r="IR18" t="s">
        <v>443</v>
      </c>
      <c r="IS18">
        <v>0</v>
      </c>
      <c r="IT18">
        <v>100</v>
      </c>
      <c r="IU18">
        <v>100</v>
      </c>
      <c r="IV18">
        <v>-0.191</v>
      </c>
      <c r="IW18">
        <v>-0.0022</v>
      </c>
      <c r="IX18">
        <v>-0.9958188832272906</v>
      </c>
      <c r="IY18">
        <v>0.002558256048013158</v>
      </c>
      <c r="IZ18">
        <v>-2.213187444564666E-06</v>
      </c>
      <c r="JA18">
        <v>6.313742598779326E-10</v>
      </c>
      <c r="JB18">
        <v>-0.09246761329091803</v>
      </c>
      <c r="JC18">
        <v>0.01302957520847742</v>
      </c>
      <c r="JD18">
        <v>-0.0006757729996322496</v>
      </c>
      <c r="JE18">
        <v>1.7701685355935E-05</v>
      </c>
      <c r="JF18">
        <v>15</v>
      </c>
      <c r="JG18">
        <v>2137</v>
      </c>
      <c r="JH18">
        <v>3</v>
      </c>
      <c r="JI18">
        <v>20</v>
      </c>
      <c r="JJ18">
        <v>1</v>
      </c>
      <c r="JK18">
        <v>1.1</v>
      </c>
      <c r="JL18">
        <v>1.20117</v>
      </c>
      <c r="JM18">
        <v>2.55005</v>
      </c>
      <c r="JN18">
        <v>1.44531</v>
      </c>
      <c r="JO18">
        <v>2.16309</v>
      </c>
      <c r="JP18">
        <v>1.55029</v>
      </c>
      <c r="JQ18">
        <v>2.46094</v>
      </c>
      <c r="JR18">
        <v>34.6235</v>
      </c>
      <c r="JS18">
        <v>24.1225</v>
      </c>
      <c r="JT18">
        <v>18</v>
      </c>
      <c r="JU18">
        <v>326.471</v>
      </c>
      <c r="JV18">
        <v>750.265</v>
      </c>
      <c r="JW18">
        <v>16.5793</v>
      </c>
      <c r="JX18">
        <v>25.6027</v>
      </c>
      <c r="JY18">
        <v>30.0002</v>
      </c>
      <c r="JZ18">
        <v>25.7469</v>
      </c>
      <c r="KA18">
        <v>25.7393</v>
      </c>
      <c r="KB18">
        <v>24.0343</v>
      </c>
      <c r="KC18">
        <v>28.2173</v>
      </c>
      <c r="KD18">
        <v>26.7815</v>
      </c>
      <c r="KE18">
        <v>16.58</v>
      </c>
      <c r="KF18">
        <v>500</v>
      </c>
      <c r="KG18">
        <v>12.1066</v>
      </c>
      <c r="KH18">
        <v>101.436</v>
      </c>
      <c r="KI18">
        <v>100.663</v>
      </c>
    </row>
    <row r="19" spans="1:295">
      <c r="A19">
        <v>3</v>
      </c>
      <c r="B19">
        <v>1740483251</v>
      </c>
      <c r="C19">
        <v>243</v>
      </c>
      <c r="D19" t="s">
        <v>447</v>
      </c>
      <c r="E19" t="s">
        <v>448</v>
      </c>
      <c r="F19" t="s">
        <v>434</v>
      </c>
      <c r="G19" t="s">
        <v>435</v>
      </c>
      <c r="J19">
        <f>EY19</f>
        <v>0</v>
      </c>
      <c r="K19">
        <v>1740483251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404.8968943715898</v>
      </c>
      <c r="AM19">
        <v>405.093206060606</v>
      </c>
      <c r="AN19">
        <v>-0.0005415494995581792</v>
      </c>
      <c r="AO19">
        <v>66.10195019700282</v>
      </c>
      <c r="AP19">
        <f>(AR19 - AQ19 + EA19*1E3/(8.314*(EC19+273.15)) * AT19/DZ19 * AS19) * DZ19/(100*DN19) * 1000/(1000 - AR19)</f>
        <v>0</v>
      </c>
      <c r="AQ19">
        <v>12.05621906378074</v>
      </c>
      <c r="AR19">
        <v>12.05587902097903</v>
      </c>
      <c r="AS19">
        <v>1.7599637712211E-06</v>
      </c>
      <c r="AT19">
        <v>77.18311019774335</v>
      </c>
      <c r="AU19">
        <v>44</v>
      </c>
      <c r="AV19">
        <v>11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437</v>
      </c>
      <c r="BA19" t="s">
        <v>437</v>
      </c>
      <c r="BB19">
        <v>0</v>
      </c>
      <c r="BC19">
        <v>0</v>
      </c>
      <c r="BD19">
        <f>1-BB19/BC19</f>
        <v>0</v>
      </c>
      <c r="BE19">
        <v>0</v>
      </c>
      <c r="BF19" t="s">
        <v>437</v>
      </c>
      <c r="BG19" t="s">
        <v>437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437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CB19">
        <v>205</v>
      </c>
      <c r="CC19">
        <v>290.0000000000001</v>
      </c>
      <c r="CD19">
        <v>1.42</v>
      </c>
      <c r="CE19">
        <v>245</v>
      </c>
      <c r="CF19">
        <v>10126.2</v>
      </c>
      <c r="CG19">
        <v>1.21</v>
      </c>
      <c r="CH19">
        <v>0.21</v>
      </c>
      <c r="CI19">
        <v>300.0000000000001</v>
      </c>
      <c r="CJ19">
        <v>23.9</v>
      </c>
      <c r="CK19">
        <v>3.425775101193484</v>
      </c>
      <c r="CL19">
        <v>2.028220428051648</v>
      </c>
      <c r="CM19">
        <v>-2.247386861494518</v>
      </c>
      <c r="CN19">
        <v>1.77933841202106</v>
      </c>
      <c r="CO19">
        <v>0.05390338325961119</v>
      </c>
      <c r="CP19">
        <v>-0.008365275417130143</v>
      </c>
      <c r="CQ19">
        <v>289.9999999999999</v>
      </c>
      <c r="CR19">
        <v>1.85</v>
      </c>
      <c r="CS19">
        <v>615</v>
      </c>
      <c r="CT19">
        <v>10122.7</v>
      </c>
      <c r="CU19">
        <v>1.21</v>
      </c>
      <c r="CV19">
        <v>0.64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2</v>
      </c>
      <c r="DO19">
        <v>0.5</v>
      </c>
      <c r="DP19" t="s">
        <v>438</v>
      </c>
      <c r="DQ19">
        <v>2</v>
      </c>
      <c r="DR19" t="b">
        <v>1</v>
      </c>
      <c r="DS19">
        <v>1740483251</v>
      </c>
      <c r="DT19">
        <v>400.204</v>
      </c>
      <c r="DU19">
        <v>399.996</v>
      </c>
      <c r="DV19">
        <v>12.0562</v>
      </c>
      <c r="DW19">
        <v>12.0556</v>
      </c>
      <c r="DX19">
        <v>400.444</v>
      </c>
      <c r="DY19">
        <v>12.0588</v>
      </c>
      <c r="DZ19">
        <v>399.898</v>
      </c>
      <c r="EA19">
        <v>101.184</v>
      </c>
      <c r="EB19">
        <v>0.09993580000000001</v>
      </c>
      <c r="EC19">
        <v>19.321</v>
      </c>
      <c r="ED19">
        <v>19.1039</v>
      </c>
      <c r="EE19">
        <v>999.9</v>
      </c>
      <c r="EF19">
        <v>0</v>
      </c>
      <c r="EG19">
        <v>0</v>
      </c>
      <c r="EH19">
        <v>10065</v>
      </c>
      <c r="EI19">
        <v>0</v>
      </c>
      <c r="EJ19">
        <v>0.0119926</v>
      </c>
      <c r="EK19">
        <v>0.208099</v>
      </c>
      <c r="EL19">
        <v>405.088</v>
      </c>
      <c r="EM19">
        <v>404.877</v>
      </c>
      <c r="EN19">
        <v>0.000596046</v>
      </c>
      <c r="EO19">
        <v>399.996</v>
      </c>
      <c r="EP19">
        <v>12.0556</v>
      </c>
      <c r="EQ19">
        <v>1.21989</v>
      </c>
      <c r="ER19">
        <v>1.21983</v>
      </c>
      <c r="ES19">
        <v>9.84656</v>
      </c>
      <c r="ET19">
        <v>9.84582</v>
      </c>
      <c r="EU19">
        <v>0.0499998</v>
      </c>
      <c r="EV19">
        <v>0</v>
      </c>
      <c r="EW19">
        <v>0</v>
      </c>
      <c r="EX19">
        <v>0</v>
      </c>
      <c r="EY19">
        <v>-3.51</v>
      </c>
      <c r="EZ19">
        <v>0.0499998</v>
      </c>
      <c r="FA19">
        <v>48.99</v>
      </c>
      <c r="FB19">
        <v>0.88</v>
      </c>
      <c r="FC19">
        <v>34.437</v>
      </c>
      <c r="FD19">
        <v>41</v>
      </c>
      <c r="FE19">
        <v>37.437</v>
      </c>
      <c r="FF19">
        <v>41.375</v>
      </c>
      <c r="FG19">
        <v>37.437</v>
      </c>
      <c r="FH19">
        <v>0</v>
      </c>
      <c r="FI19">
        <v>0</v>
      </c>
      <c r="FJ19">
        <v>0</v>
      </c>
      <c r="FK19">
        <v>241.9000000953674</v>
      </c>
      <c r="FL19">
        <v>0</v>
      </c>
      <c r="FM19">
        <v>1.385769230769231</v>
      </c>
      <c r="FN19">
        <v>-11.12581168939062</v>
      </c>
      <c r="FO19">
        <v>0.9753845701189704</v>
      </c>
      <c r="FP19">
        <v>48.125</v>
      </c>
      <c r="FQ19">
        <v>15</v>
      </c>
      <c r="FR19">
        <v>1740483189</v>
      </c>
      <c r="FS19" t="s">
        <v>449</v>
      </c>
      <c r="FT19">
        <v>1740483189</v>
      </c>
      <c r="FU19">
        <v>1740483184.5</v>
      </c>
      <c r="FV19">
        <v>3</v>
      </c>
      <c r="FW19">
        <v>0.046</v>
      </c>
      <c r="FX19">
        <v>-0</v>
      </c>
      <c r="FY19">
        <v>-0.24</v>
      </c>
      <c r="FZ19">
        <v>-0.002</v>
      </c>
      <c r="GA19">
        <v>400</v>
      </c>
      <c r="GB19">
        <v>12</v>
      </c>
      <c r="GC19">
        <v>0.22</v>
      </c>
      <c r="GD19">
        <v>0.13</v>
      </c>
      <c r="GE19">
        <v>-0.4137394420711056</v>
      </c>
      <c r="GF19">
        <v>0.1137698683952186</v>
      </c>
      <c r="GG19">
        <v>0.07230751443353928</v>
      </c>
      <c r="GH19">
        <v>1</v>
      </c>
      <c r="GI19">
        <v>0.00104389741205565</v>
      </c>
      <c r="GJ19">
        <v>-0.004129205905627555</v>
      </c>
      <c r="GK19">
        <v>0.0006281232320594956</v>
      </c>
      <c r="GL19">
        <v>1</v>
      </c>
      <c r="GM19">
        <v>2</v>
      </c>
      <c r="GN19">
        <v>2</v>
      </c>
      <c r="GO19" t="s">
        <v>440</v>
      </c>
      <c r="GP19">
        <v>2.99536</v>
      </c>
      <c r="GQ19">
        <v>2.81111</v>
      </c>
      <c r="GR19">
        <v>0.09655030000000001</v>
      </c>
      <c r="GS19">
        <v>0.0970834</v>
      </c>
      <c r="GT19">
        <v>0.06817719999999999</v>
      </c>
      <c r="GU19">
        <v>0.0692801</v>
      </c>
      <c r="GV19">
        <v>24605.3</v>
      </c>
      <c r="GW19">
        <v>25669.3</v>
      </c>
      <c r="GX19">
        <v>30983.1</v>
      </c>
      <c r="GY19">
        <v>31528</v>
      </c>
      <c r="GZ19">
        <v>45273.7</v>
      </c>
      <c r="HA19">
        <v>42617.2</v>
      </c>
      <c r="HB19">
        <v>44883</v>
      </c>
      <c r="HC19">
        <v>42100.7</v>
      </c>
      <c r="HD19">
        <v>1.7947</v>
      </c>
      <c r="HE19">
        <v>2.25965</v>
      </c>
      <c r="HF19">
        <v>-0.0416823</v>
      </c>
      <c r="HG19">
        <v>0</v>
      </c>
      <c r="HH19">
        <v>19.7941</v>
      </c>
      <c r="HI19">
        <v>999.9</v>
      </c>
      <c r="HJ19">
        <v>37.6</v>
      </c>
      <c r="HK19">
        <v>29.6</v>
      </c>
      <c r="HL19">
        <v>15.4718</v>
      </c>
      <c r="HM19">
        <v>62.1621</v>
      </c>
      <c r="HN19">
        <v>7.92468</v>
      </c>
      <c r="HO19">
        <v>1</v>
      </c>
      <c r="HP19">
        <v>-0.107459</v>
      </c>
      <c r="HQ19">
        <v>3.22182</v>
      </c>
      <c r="HR19">
        <v>20.216</v>
      </c>
      <c r="HS19">
        <v>5.22283</v>
      </c>
      <c r="HT19">
        <v>11.9081</v>
      </c>
      <c r="HU19">
        <v>4.9725</v>
      </c>
      <c r="HV19">
        <v>3.273</v>
      </c>
      <c r="HW19">
        <v>7692.1</v>
      </c>
      <c r="HX19">
        <v>9999</v>
      </c>
      <c r="HY19">
        <v>9999</v>
      </c>
      <c r="HZ19">
        <v>999.9</v>
      </c>
      <c r="IA19">
        <v>1.87958</v>
      </c>
      <c r="IB19">
        <v>1.87973</v>
      </c>
      <c r="IC19">
        <v>1.88187</v>
      </c>
      <c r="ID19">
        <v>1.87485</v>
      </c>
      <c r="IE19">
        <v>1.87827</v>
      </c>
      <c r="IF19">
        <v>1.87769</v>
      </c>
      <c r="IG19">
        <v>1.87472</v>
      </c>
      <c r="IH19">
        <v>1.88241</v>
      </c>
      <c r="II19">
        <v>0</v>
      </c>
      <c r="IJ19">
        <v>0</v>
      </c>
      <c r="IK19">
        <v>0</v>
      </c>
      <c r="IL19">
        <v>0</v>
      </c>
      <c r="IM19" t="s">
        <v>441</v>
      </c>
      <c r="IN19" t="s">
        <v>442</v>
      </c>
      <c r="IO19" t="s">
        <v>443</v>
      </c>
      <c r="IP19" t="s">
        <v>443</v>
      </c>
      <c r="IQ19" t="s">
        <v>443</v>
      </c>
      <c r="IR19" t="s">
        <v>443</v>
      </c>
      <c r="IS19">
        <v>0</v>
      </c>
      <c r="IT19">
        <v>100</v>
      </c>
      <c r="IU19">
        <v>100</v>
      </c>
      <c r="IV19">
        <v>-0.24</v>
      </c>
      <c r="IW19">
        <v>-0.0026</v>
      </c>
      <c r="IX19">
        <v>-0.9501761613601153</v>
      </c>
      <c r="IY19">
        <v>0.002558256048013158</v>
      </c>
      <c r="IZ19">
        <v>-2.213187444564666E-06</v>
      </c>
      <c r="JA19">
        <v>6.313742598779326E-10</v>
      </c>
      <c r="JB19">
        <v>-0.09249464177598359</v>
      </c>
      <c r="JC19">
        <v>0.01302957520847742</v>
      </c>
      <c r="JD19">
        <v>-0.0006757729996322496</v>
      </c>
      <c r="JE19">
        <v>1.7701685355935E-05</v>
      </c>
      <c r="JF19">
        <v>15</v>
      </c>
      <c r="JG19">
        <v>2137</v>
      </c>
      <c r="JH19">
        <v>3</v>
      </c>
      <c r="JI19">
        <v>20</v>
      </c>
      <c r="JJ19">
        <v>1</v>
      </c>
      <c r="JK19">
        <v>1.1</v>
      </c>
      <c r="JL19">
        <v>1.00464</v>
      </c>
      <c r="JM19">
        <v>2.55615</v>
      </c>
      <c r="JN19">
        <v>1.44531</v>
      </c>
      <c r="JO19">
        <v>2.16309</v>
      </c>
      <c r="JP19">
        <v>1.54907</v>
      </c>
      <c r="JQ19">
        <v>2.46338</v>
      </c>
      <c r="JR19">
        <v>34.6463</v>
      </c>
      <c r="JS19">
        <v>24.1313</v>
      </c>
      <c r="JT19">
        <v>18</v>
      </c>
      <c r="JU19">
        <v>326.27</v>
      </c>
      <c r="JV19">
        <v>749.5119999999999</v>
      </c>
      <c r="JW19">
        <v>16.5798</v>
      </c>
      <c r="JX19">
        <v>25.6279</v>
      </c>
      <c r="JY19">
        <v>30.0003</v>
      </c>
      <c r="JZ19">
        <v>25.7641</v>
      </c>
      <c r="KA19">
        <v>25.7543</v>
      </c>
      <c r="KB19">
        <v>20.116</v>
      </c>
      <c r="KC19">
        <v>28.9777</v>
      </c>
      <c r="KD19">
        <v>26.7815</v>
      </c>
      <c r="KE19">
        <v>16.58</v>
      </c>
      <c r="KF19">
        <v>400</v>
      </c>
      <c r="KG19">
        <v>12.0438</v>
      </c>
      <c r="KH19">
        <v>101.426</v>
      </c>
      <c r="KI19">
        <v>100.655</v>
      </c>
    </row>
    <row r="20" spans="1:295">
      <c r="A20">
        <v>4</v>
      </c>
      <c r="B20">
        <v>1740483371.5</v>
      </c>
      <c r="C20">
        <v>363.5</v>
      </c>
      <c r="D20" t="s">
        <v>450</v>
      </c>
      <c r="E20" t="s">
        <v>451</v>
      </c>
      <c r="F20" t="s">
        <v>434</v>
      </c>
      <c r="G20" t="s">
        <v>435</v>
      </c>
      <c r="J20">
        <f>EY20</f>
        <v>0</v>
      </c>
      <c r="K20">
        <v>1740483371.5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303.6362663947271</v>
      </c>
      <c r="AM20">
        <v>303.8929939393939</v>
      </c>
      <c r="AN20">
        <v>-0.0002700601616008999</v>
      </c>
      <c r="AO20">
        <v>66.09973099170291</v>
      </c>
      <c r="AP20">
        <f>(AR20 - AQ20 + EA20*1E3/(8.314*(EC20+273.15)) * AT20/DZ20 * AS20) * DZ20/(100*DN20) * 1000/(1000 - AR20)</f>
        <v>0</v>
      </c>
      <c r="AQ20">
        <v>12.01783945876183</v>
      </c>
      <c r="AR20">
        <v>12.0156027972028</v>
      </c>
      <c r="AS20">
        <v>2.399684703691776E-07</v>
      </c>
      <c r="AT20">
        <v>77.18298266535629</v>
      </c>
      <c r="AU20">
        <v>43</v>
      </c>
      <c r="AV20">
        <v>11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437</v>
      </c>
      <c r="BA20" t="s">
        <v>437</v>
      </c>
      <c r="BB20">
        <v>0</v>
      </c>
      <c r="BC20">
        <v>0</v>
      </c>
      <c r="BD20">
        <f>1-BB20/BC20</f>
        <v>0</v>
      </c>
      <c r="BE20">
        <v>0</v>
      </c>
      <c r="BF20" t="s">
        <v>437</v>
      </c>
      <c r="BG20" t="s">
        <v>437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437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CB20">
        <v>205</v>
      </c>
      <c r="CC20">
        <v>290.0000000000001</v>
      </c>
      <c r="CD20">
        <v>1.42</v>
      </c>
      <c r="CE20">
        <v>245</v>
      </c>
      <c r="CF20">
        <v>10126.2</v>
      </c>
      <c r="CG20">
        <v>1.21</v>
      </c>
      <c r="CH20">
        <v>0.21</v>
      </c>
      <c r="CI20">
        <v>300.0000000000001</v>
      </c>
      <c r="CJ20">
        <v>23.9</v>
      </c>
      <c r="CK20">
        <v>3.425775101193484</v>
      </c>
      <c r="CL20">
        <v>2.028220428051648</v>
      </c>
      <c r="CM20">
        <v>-2.247386861494518</v>
      </c>
      <c r="CN20">
        <v>1.77933841202106</v>
      </c>
      <c r="CO20">
        <v>0.05390338325961119</v>
      </c>
      <c r="CP20">
        <v>-0.008365275417130143</v>
      </c>
      <c r="CQ20">
        <v>289.9999999999999</v>
      </c>
      <c r="CR20">
        <v>1.85</v>
      </c>
      <c r="CS20">
        <v>615</v>
      </c>
      <c r="CT20">
        <v>10122.7</v>
      </c>
      <c r="CU20">
        <v>1.21</v>
      </c>
      <c r="CV20">
        <v>0.64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2</v>
      </c>
      <c r="DO20">
        <v>0.5</v>
      </c>
      <c r="DP20" t="s">
        <v>438</v>
      </c>
      <c r="DQ20">
        <v>2</v>
      </c>
      <c r="DR20" t="b">
        <v>1</v>
      </c>
      <c r="DS20">
        <v>1740483371.5</v>
      </c>
      <c r="DT20">
        <v>300.238</v>
      </c>
      <c r="DU20">
        <v>299.996</v>
      </c>
      <c r="DV20">
        <v>12.0163</v>
      </c>
      <c r="DW20">
        <v>12.0346</v>
      </c>
      <c r="DX20">
        <v>300.523</v>
      </c>
      <c r="DY20">
        <v>12.0184</v>
      </c>
      <c r="DZ20">
        <v>400.094</v>
      </c>
      <c r="EA20">
        <v>101.181</v>
      </c>
      <c r="EB20">
        <v>0.0999172</v>
      </c>
      <c r="EC20">
        <v>19.3677</v>
      </c>
      <c r="ED20">
        <v>19.1352</v>
      </c>
      <c r="EE20">
        <v>999.9</v>
      </c>
      <c r="EF20">
        <v>0</v>
      </c>
      <c r="EG20">
        <v>0</v>
      </c>
      <c r="EH20">
        <v>10038.8</v>
      </c>
      <c r="EI20">
        <v>0</v>
      </c>
      <c r="EJ20">
        <v>0.0122315</v>
      </c>
      <c r="EK20">
        <v>0.241638</v>
      </c>
      <c r="EL20">
        <v>303.889</v>
      </c>
      <c r="EM20">
        <v>303.65</v>
      </c>
      <c r="EN20">
        <v>-0.0183105</v>
      </c>
      <c r="EO20">
        <v>299.996</v>
      </c>
      <c r="EP20">
        <v>12.0346</v>
      </c>
      <c r="EQ20">
        <v>1.21582</v>
      </c>
      <c r="ER20">
        <v>1.21767</v>
      </c>
      <c r="ES20">
        <v>9.79665</v>
      </c>
      <c r="ET20">
        <v>9.81935</v>
      </c>
      <c r="EU20">
        <v>0.0499998</v>
      </c>
      <c r="EV20">
        <v>0</v>
      </c>
      <c r="EW20">
        <v>0</v>
      </c>
      <c r="EX20">
        <v>0</v>
      </c>
      <c r="EY20">
        <v>1.61</v>
      </c>
      <c r="EZ20">
        <v>0.0499998</v>
      </c>
      <c r="FA20">
        <v>51.06</v>
      </c>
      <c r="FB20">
        <v>0.74</v>
      </c>
      <c r="FC20">
        <v>34.25</v>
      </c>
      <c r="FD20">
        <v>39.687</v>
      </c>
      <c r="FE20">
        <v>36.625</v>
      </c>
      <c r="FF20">
        <v>39.437</v>
      </c>
      <c r="FG20">
        <v>36.812</v>
      </c>
      <c r="FH20">
        <v>0</v>
      </c>
      <c r="FI20">
        <v>0</v>
      </c>
      <c r="FJ20">
        <v>0</v>
      </c>
      <c r="FK20">
        <v>362.5</v>
      </c>
      <c r="FL20">
        <v>0</v>
      </c>
      <c r="FM20">
        <v>2.0872</v>
      </c>
      <c r="FN20">
        <v>7.649230709108814</v>
      </c>
      <c r="FO20">
        <v>4.604615554734044</v>
      </c>
      <c r="FP20">
        <v>48.99799999999999</v>
      </c>
      <c r="FQ20">
        <v>15</v>
      </c>
      <c r="FR20">
        <v>1740483320</v>
      </c>
      <c r="FS20" t="s">
        <v>452</v>
      </c>
      <c r="FT20">
        <v>1740483320</v>
      </c>
      <c r="FU20">
        <v>1740483303.5</v>
      </c>
      <c r="FV20">
        <v>4</v>
      </c>
      <c r="FW20">
        <v>0.079</v>
      </c>
      <c r="FX20">
        <v>0.001</v>
      </c>
      <c r="FY20">
        <v>-0.286</v>
      </c>
      <c r="FZ20">
        <v>-0.002</v>
      </c>
      <c r="GA20">
        <v>300</v>
      </c>
      <c r="GB20">
        <v>12</v>
      </c>
      <c r="GC20">
        <v>0.38</v>
      </c>
      <c r="GD20">
        <v>0.14</v>
      </c>
      <c r="GE20">
        <v>-0.5620841071621884</v>
      </c>
      <c r="GF20">
        <v>0.2772771682736317</v>
      </c>
      <c r="GG20">
        <v>0.06396122718259188</v>
      </c>
      <c r="GH20">
        <v>1</v>
      </c>
      <c r="GI20">
        <v>0.002638349743207086</v>
      </c>
      <c r="GJ20">
        <v>-0.004686227158088424</v>
      </c>
      <c r="GK20">
        <v>0.0009504430347285622</v>
      </c>
      <c r="GL20">
        <v>1</v>
      </c>
      <c r="GM20">
        <v>2</v>
      </c>
      <c r="GN20">
        <v>2</v>
      </c>
      <c r="GO20" t="s">
        <v>440</v>
      </c>
      <c r="GP20">
        <v>2.99557</v>
      </c>
      <c r="GQ20">
        <v>2.81086</v>
      </c>
      <c r="GR20">
        <v>0.07695829999999999</v>
      </c>
      <c r="GS20">
        <v>0.077361</v>
      </c>
      <c r="GT20">
        <v>0.067999</v>
      </c>
      <c r="GU20">
        <v>0.06918439999999999</v>
      </c>
      <c r="GV20">
        <v>25137.3</v>
      </c>
      <c r="GW20">
        <v>26228.9</v>
      </c>
      <c r="GX20">
        <v>30981.6</v>
      </c>
      <c r="GY20">
        <v>31527.2</v>
      </c>
      <c r="GZ20">
        <v>45280.7</v>
      </c>
      <c r="HA20">
        <v>42620.1</v>
      </c>
      <c r="HB20">
        <v>44881.4</v>
      </c>
      <c r="HC20">
        <v>42099.4</v>
      </c>
      <c r="HD20">
        <v>1.79568</v>
      </c>
      <c r="HE20">
        <v>2.25865</v>
      </c>
      <c r="HF20">
        <v>-0.0395253</v>
      </c>
      <c r="HG20">
        <v>0</v>
      </c>
      <c r="HH20">
        <v>19.7896</v>
      </c>
      <c r="HI20">
        <v>999.9</v>
      </c>
      <c r="HJ20">
        <v>37.5</v>
      </c>
      <c r="HK20">
        <v>29.6</v>
      </c>
      <c r="HL20">
        <v>15.4315</v>
      </c>
      <c r="HM20">
        <v>62.1922</v>
      </c>
      <c r="HN20">
        <v>7.73237</v>
      </c>
      <c r="HO20">
        <v>1</v>
      </c>
      <c r="HP20">
        <v>-0.106021</v>
      </c>
      <c r="HQ20">
        <v>3.33546</v>
      </c>
      <c r="HR20">
        <v>20.2121</v>
      </c>
      <c r="HS20">
        <v>5.22298</v>
      </c>
      <c r="HT20">
        <v>11.9081</v>
      </c>
      <c r="HU20">
        <v>4.9726</v>
      </c>
      <c r="HV20">
        <v>3.273</v>
      </c>
      <c r="HW20">
        <v>7694.8</v>
      </c>
      <c r="HX20">
        <v>9999</v>
      </c>
      <c r="HY20">
        <v>9999</v>
      </c>
      <c r="HZ20">
        <v>999.9</v>
      </c>
      <c r="IA20">
        <v>1.87958</v>
      </c>
      <c r="IB20">
        <v>1.87973</v>
      </c>
      <c r="IC20">
        <v>1.88187</v>
      </c>
      <c r="ID20">
        <v>1.87485</v>
      </c>
      <c r="IE20">
        <v>1.87825</v>
      </c>
      <c r="IF20">
        <v>1.87761</v>
      </c>
      <c r="IG20">
        <v>1.87473</v>
      </c>
      <c r="IH20">
        <v>1.8824</v>
      </c>
      <c r="II20">
        <v>0</v>
      </c>
      <c r="IJ20">
        <v>0</v>
      </c>
      <c r="IK20">
        <v>0</v>
      </c>
      <c r="IL20">
        <v>0</v>
      </c>
      <c r="IM20" t="s">
        <v>441</v>
      </c>
      <c r="IN20" t="s">
        <v>442</v>
      </c>
      <c r="IO20" t="s">
        <v>443</v>
      </c>
      <c r="IP20" t="s">
        <v>443</v>
      </c>
      <c r="IQ20" t="s">
        <v>443</v>
      </c>
      <c r="IR20" t="s">
        <v>443</v>
      </c>
      <c r="IS20">
        <v>0</v>
      </c>
      <c r="IT20">
        <v>100</v>
      </c>
      <c r="IU20">
        <v>100</v>
      </c>
      <c r="IV20">
        <v>-0.285</v>
      </c>
      <c r="IW20">
        <v>-0.0021</v>
      </c>
      <c r="IX20">
        <v>-0.8714242354205107</v>
      </c>
      <c r="IY20">
        <v>0.002558256048013158</v>
      </c>
      <c r="IZ20">
        <v>-2.213187444564666E-06</v>
      </c>
      <c r="JA20">
        <v>6.313742598779326E-10</v>
      </c>
      <c r="JB20">
        <v>-0.09183582911971645</v>
      </c>
      <c r="JC20">
        <v>0.01302957520847742</v>
      </c>
      <c r="JD20">
        <v>-0.0006757729996322496</v>
      </c>
      <c r="JE20">
        <v>1.7701685355935E-05</v>
      </c>
      <c r="JF20">
        <v>15</v>
      </c>
      <c r="JG20">
        <v>2137</v>
      </c>
      <c r="JH20">
        <v>3</v>
      </c>
      <c r="JI20">
        <v>20</v>
      </c>
      <c r="JJ20">
        <v>0.9</v>
      </c>
      <c r="JK20">
        <v>1.1</v>
      </c>
      <c r="JL20">
        <v>0.800781</v>
      </c>
      <c r="JM20">
        <v>2.56348</v>
      </c>
      <c r="JN20">
        <v>1.44531</v>
      </c>
      <c r="JO20">
        <v>2.16309</v>
      </c>
      <c r="JP20">
        <v>1.54907</v>
      </c>
      <c r="JQ20">
        <v>2.4353</v>
      </c>
      <c r="JR20">
        <v>34.6921</v>
      </c>
      <c r="JS20">
        <v>24.1225</v>
      </c>
      <c r="JT20">
        <v>18</v>
      </c>
      <c r="JU20">
        <v>326.743</v>
      </c>
      <c r="JV20">
        <v>748.722</v>
      </c>
      <c r="JW20">
        <v>16.5813</v>
      </c>
      <c r="JX20">
        <v>25.6474</v>
      </c>
      <c r="JY20">
        <v>30</v>
      </c>
      <c r="JZ20">
        <v>25.7749</v>
      </c>
      <c r="KA20">
        <v>25.765</v>
      </c>
      <c r="KB20">
        <v>16.0455</v>
      </c>
      <c r="KC20">
        <v>28.6974</v>
      </c>
      <c r="KD20">
        <v>26.411</v>
      </c>
      <c r="KE20">
        <v>16.58</v>
      </c>
      <c r="KF20">
        <v>300</v>
      </c>
      <c r="KG20">
        <v>12.0665</v>
      </c>
      <c r="KH20">
        <v>101.421</v>
      </c>
      <c r="KI20">
        <v>100.652</v>
      </c>
    </row>
    <row r="21" spans="1:295">
      <c r="A21">
        <v>5</v>
      </c>
      <c r="B21">
        <v>1740483492</v>
      </c>
      <c r="C21">
        <v>484</v>
      </c>
      <c r="D21" t="s">
        <v>453</v>
      </c>
      <c r="E21" t="s">
        <v>454</v>
      </c>
      <c r="F21" t="s">
        <v>434</v>
      </c>
      <c r="G21" t="s">
        <v>435</v>
      </c>
      <c r="J21">
        <f>EY21</f>
        <v>0</v>
      </c>
      <c r="K21">
        <v>1740483492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202.4490780454809</v>
      </c>
      <c r="AM21">
        <v>202.7615454545454</v>
      </c>
      <c r="AN21">
        <v>-7.615089473885196E-05</v>
      </c>
      <c r="AO21">
        <v>66.09658841076684</v>
      </c>
      <c r="AP21">
        <f>(AR21 - AQ21 + EA21*1E3/(8.314*(EC21+273.15)) * AT21/DZ21 * AS21) * DZ21/(100*DN21) * 1000/(1000 - AR21)</f>
        <v>0</v>
      </c>
      <c r="AQ21">
        <v>12.10803962789111</v>
      </c>
      <c r="AR21">
        <v>12.09986153846155</v>
      </c>
      <c r="AS21">
        <v>-8.879341104095247E-06</v>
      </c>
      <c r="AT21">
        <v>77.18284718661252</v>
      </c>
      <c r="AU21">
        <v>43</v>
      </c>
      <c r="AV21">
        <v>11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437</v>
      </c>
      <c r="BA21" t="s">
        <v>437</v>
      </c>
      <c r="BB21">
        <v>0</v>
      </c>
      <c r="BC21">
        <v>0</v>
      </c>
      <c r="BD21">
        <f>1-BB21/BC21</f>
        <v>0</v>
      </c>
      <c r="BE21">
        <v>0</v>
      </c>
      <c r="BF21" t="s">
        <v>437</v>
      </c>
      <c r="BG21" t="s">
        <v>437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437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CB21">
        <v>205</v>
      </c>
      <c r="CC21">
        <v>290.0000000000001</v>
      </c>
      <c r="CD21">
        <v>1.42</v>
      </c>
      <c r="CE21">
        <v>245</v>
      </c>
      <c r="CF21">
        <v>10126.2</v>
      </c>
      <c r="CG21">
        <v>1.21</v>
      </c>
      <c r="CH21">
        <v>0.21</v>
      </c>
      <c r="CI21">
        <v>300.0000000000001</v>
      </c>
      <c r="CJ21">
        <v>23.9</v>
      </c>
      <c r="CK21">
        <v>3.425775101193484</v>
      </c>
      <c r="CL21">
        <v>2.028220428051648</v>
      </c>
      <c r="CM21">
        <v>-2.247386861494518</v>
      </c>
      <c r="CN21">
        <v>1.77933841202106</v>
      </c>
      <c r="CO21">
        <v>0.05390338325961119</v>
      </c>
      <c r="CP21">
        <v>-0.008365275417130143</v>
      </c>
      <c r="CQ21">
        <v>289.9999999999999</v>
      </c>
      <c r="CR21">
        <v>1.85</v>
      </c>
      <c r="CS21">
        <v>615</v>
      </c>
      <c r="CT21">
        <v>10122.7</v>
      </c>
      <c r="CU21">
        <v>1.21</v>
      </c>
      <c r="CV21">
        <v>0.64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2</v>
      </c>
      <c r="DO21">
        <v>0.5</v>
      </c>
      <c r="DP21" t="s">
        <v>438</v>
      </c>
      <c r="DQ21">
        <v>2</v>
      </c>
      <c r="DR21" t="b">
        <v>1</v>
      </c>
      <c r="DS21">
        <v>1740483492</v>
      </c>
      <c r="DT21">
        <v>200.305</v>
      </c>
      <c r="DU21">
        <v>199.982</v>
      </c>
      <c r="DV21">
        <v>12.1</v>
      </c>
      <c r="DW21">
        <v>12.1071</v>
      </c>
      <c r="DX21">
        <v>200.633</v>
      </c>
      <c r="DY21">
        <v>12.102</v>
      </c>
      <c r="DZ21">
        <v>400.128</v>
      </c>
      <c r="EA21">
        <v>101.182</v>
      </c>
      <c r="EB21">
        <v>0.10003</v>
      </c>
      <c r="EC21">
        <v>19.328</v>
      </c>
      <c r="ED21">
        <v>19.1262</v>
      </c>
      <c r="EE21">
        <v>999.9</v>
      </c>
      <c r="EF21">
        <v>0</v>
      </c>
      <c r="EG21">
        <v>0</v>
      </c>
      <c r="EH21">
        <v>10033.8</v>
      </c>
      <c r="EI21">
        <v>0</v>
      </c>
      <c r="EJ21">
        <v>0.0122315</v>
      </c>
      <c r="EK21">
        <v>0.323853</v>
      </c>
      <c r="EL21">
        <v>202.759</v>
      </c>
      <c r="EM21">
        <v>202.432</v>
      </c>
      <c r="EN21">
        <v>-0.00710297</v>
      </c>
      <c r="EO21">
        <v>199.982</v>
      </c>
      <c r="EP21">
        <v>12.1071</v>
      </c>
      <c r="EQ21">
        <v>1.2243</v>
      </c>
      <c r="ER21">
        <v>1.22502</v>
      </c>
      <c r="ES21">
        <v>9.90033</v>
      </c>
      <c r="ET21">
        <v>9.909090000000001</v>
      </c>
      <c r="EU21">
        <v>0.0499998</v>
      </c>
      <c r="EV21">
        <v>0</v>
      </c>
      <c r="EW21">
        <v>0</v>
      </c>
      <c r="EX21">
        <v>0</v>
      </c>
      <c r="EY21">
        <v>12.32</v>
      </c>
      <c r="EZ21">
        <v>0.0499998</v>
      </c>
      <c r="FA21">
        <v>38.7</v>
      </c>
      <c r="FB21">
        <v>0.96</v>
      </c>
      <c r="FC21">
        <v>33.5</v>
      </c>
      <c r="FD21">
        <v>38.812</v>
      </c>
      <c r="FE21">
        <v>36.125</v>
      </c>
      <c r="FF21">
        <v>38.312</v>
      </c>
      <c r="FG21">
        <v>36.25</v>
      </c>
      <c r="FH21">
        <v>0</v>
      </c>
      <c r="FI21">
        <v>0</v>
      </c>
      <c r="FJ21">
        <v>0</v>
      </c>
      <c r="FK21">
        <v>483.0999999046326</v>
      </c>
      <c r="FL21">
        <v>0</v>
      </c>
      <c r="FM21">
        <v>4.701923076923077</v>
      </c>
      <c r="FN21">
        <v>-27.1141880461764</v>
      </c>
      <c r="FO21">
        <v>11.62632472516666</v>
      </c>
      <c r="FP21">
        <v>46.72269230769231</v>
      </c>
      <c r="FQ21">
        <v>15</v>
      </c>
      <c r="FR21">
        <v>1740483449</v>
      </c>
      <c r="FS21" t="s">
        <v>455</v>
      </c>
      <c r="FT21">
        <v>1740483449</v>
      </c>
      <c r="FU21">
        <v>1740483436</v>
      </c>
      <c r="FV21">
        <v>5</v>
      </c>
      <c r="FW21">
        <v>0.115</v>
      </c>
      <c r="FX21">
        <v>-0</v>
      </c>
      <c r="FY21">
        <v>-0.328</v>
      </c>
      <c r="FZ21">
        <v>-0.002</v>
      </c>
      <c r="GA21">
        <v>200</v>
      </c>
      <c r="GB21">
        <v>12</v>
      </c>
      <c r="GC21">
        <v>0.27</v>
      </c>
      <c r="GD21">
        <v>0.1</v>
      </c>
      <c r="GE21">
        <v>-0.6791404404818981</v>
      </c>
      <c r="GF21">
        <v>0.2047703035078002</v>
      </c>
      <c r="GG21">
        <v>0.06341677827153382</v>
      </c>
      <c r="GH21">
        <v>1</v>
      </c>
      <c r="GI21">
        <v>-0.00192507896827371</v>
      </c>
      <c r="GJ21">
        <v>0.0009249477104968515</v>
      </c>
      <c r="GK21">
        <v>0.0001897787855189089</v>
      </c>
      <c r="GL21">
        <v>1</v>
      </c>
      <c r="GM21">
        <v>2</v>
      </c>
      <c r="GN21">
        <v>2</v>
      </c>
      <c r="GO21" t="s">
        <v>440</v>
      </c>
      <c r="GP21">
        <v>2.99562</v>
      </c>
      <c r="GQ21">
        <v>2.81093</v>
      </c>
      <c r="GR21">
        <v>0.054597</v>
      </c>
      <c r="GS21">
        <v>0.0548241</v>
      </c>
      <c r="GT21">
        <v>0.06835860000000001</v>
      </c>
      <c r="GU21">
        <v>0.06950099999999999</v>
      </c>
      <c r="GV21">
        <v>25747.4</v>
      </c>
      <c r="GW21">
        <v>26870.5</v>
      </c>
      <c r="GX21">
        <v>30983.3</v>
      </c>
      <c r="GY21">
        <v>31528.7</v>
      </c>
      <c r="GZ21">
        <v>45265.7</v>
      </c>
      <c r="HA21">
        <v>42607.5</v>
      </c>
      <c r="HB21">
        <v>44884.1</v>
      </c>
      <c r="HC21">
        <v>42101.4</v>
      </c>
      <c r="HD21">
        <v>1.79543</v>
      </c>
      <c r="HE21">
        <v>2.2582</v>
      </c>
      <c r="HF21">
        <v>-0.0428893</v>
      </c>
      <c r="HG21">
        <v>0</v>
      </c>
      <c r="HH21">
        <v>19.8363</v>
      </c>
      <c r="HI21">
        <v>999.9</v>
      </c>
      <c r="HJ21">
        <v>37.3</v>
      </c>
      <c r="HK21">
        <v>29.7</v>
      </c>
      <c r="HL21">
        <v>15.4372</v>
      </c>
      <c r="HM21">
        <v>62.2122</v>
      </c>
      <c r="HN21">
        <v>7.57211</v>
      </c>
      <c r="HO21">
        <v>1</v>
      </c>
      <c r="HP21">
        <v>-0.106319</v>
      </c>
      <c r="HQ21">
        <v>3.29042</v>
      </c>
      <c r="HR21">
        <v>20.2149</v>
      </c>
      <c r="HS21">
        <v>5.22283</v>
      </c>
      <c r="HT21">
        <v>11.9081</v>
      </c>
      <c r="HU21">
        <v>4.9728</v>
      </c>
      <c r="HV21">
        <v>3.273</v>
      </c>
      <c r="HW21">
        <v>7697.7</v>
      </c>
      <c r="HX21">
        <v>9999</v>
      </c>
      <c r="HY21">
        <v>9999</v>
      </c>
      <c r="HZ21">
        <v>999.9</v>
      </c>
      <c r="IA21">
        <v>1.87958</v>
      </c>
      <c r="IB21">
        <v>1.87975</v>
      </c>
      <c r="IC21">
        <v>1.88187</v>
      </c>
      <c r="ID21">
        <v>1.87485</v>
      </c>
      <c r="IE21">
        <v>1.87832</v>
      </c>
      <c r="IF21">
        <v>1.87769</v>
      </c>
      <c r="IG21">
        <v>1.87476</v>
      </c>
      <c r="IH21">
        <v>1.88244</v>
      </c>
      <c r="II21">
        <v>0</v>
      </c>
      <c r="IJ21">
        <v>0</v>
      </c>
      <c r="IK21">
        <v>0</v>
      </c>
      <c r="IL21">
        <v>0</v>
      </c>
      <c r="IM21" t="s">
        <v>441</v>
      </c>
      <c r="IN21" t="s">
        <v>442</v>
      </c>
      <c r="IO21" t="s">
        <v>443</v>
      </c>
      <c r="IP21" t="s">
        <v>443</v>
      </c>
      <c r="IQ21" t="s">
        <v>443</v>
      </c>
      <c r="IR21" t="s">
        <v>443</v>
      </c>
      <c r="IS21">
        <v>0</v>
      </c>
      <c r="IT21">
        <v>100</v>
      </c>
      <c r="IU21">
        <v>100</v>
      </c>
      <c r="IV21">
        <v>-0.328</v>
      </c>
      <c r="IW21">
        <v>-0.002</v>
      </c>
      <c r="IX21">
        <v>-0.756549442618129</v>
      </c>
      <c r="IY21">
        <v>0.002558256048013158</v>
      </c>
      <c r="IZ21">
        <v>-2.213187444564666E-06</v>
      </c>
      <c r="JA21">
        <v>6.313742598779326E-10</v>
      </c>
      <c r="JB21">
        <v>-0.09202631608485977</v>
      </c>
      <c r="JC21">
        <v>0.01302957520847742</v>
      </c>
      <c r="JD21">
        <v>-0.0006757729996322496</v>
      </c>
      <c r="JE21">
        <v>1.7701685355935E-05</v>
      </c>
      <c r="JF21">
        <v>15</v>
      </c>
      <c r="JG21">
        <v>2137</v>
      </c>
      <c r="JH21">
        <v>3</v>
      </c>
      <c r="JI21">
        <v>20</v>
      </c>
      <c r="JJ21">
        <v>0.7</v>
      </c>
      <c r="JK21">
        <v>0.9</v>
      </c>
      <c r="JL21">
        <v>0.588379</v>
      </c>
      <c r="JM21">
        <v>2.58545</v>
      </c>
      <c r="JN21">
        <v>1.44531</v>
      </c>
      <c r="JO21">
        <v>2.16309</v>
      </c>
      <c r="JP21">
        <v>1.54907</v>
      </c>
      <c r="JQ21">
        <v>2.36938</v>
      </c>
      <c r="JR21">
        <v>34.7379</v>
      </c>
      <c r="JS21">
        <v>24.1225</v>
      </c>
      <c r="JT21">
        <v>18</v>
      </c>
      <c r="JU21">
        <v>326.691</v>
      </c>
      <c r="JV21">
        <v>748.39</v>
      </c>
      <c r="JW21">
        <v>16.5791</v>
      </c>
      <c r="JX21">
        <v>25.6603</v>
      </c>
      <c r="JY21">
        <v>30.0002</v>
      </c>
      <c r="JZ21">
        <v>25.7858</v>
      </c>
      <c r="KA21">
        <v>25.7715</v>
      </c>
      <c r="KB21">
        <v>11.7986</v>
      </c>
      <c r="KC21">
        <v>28.1095</v>
      </c>
      <c r="KD21">
        <v>26.411</v>
      </c>
      <c r="KE21">
        <v>16.58</v>
      </c>
      <c r="KF21">
        <v>200</v>
      </c>
      <c r="KG21">
        <v>12.1278</v>
      </c>
      <c r="KH21">
        <v>101.427</v>
      </c>
      <c r="KI21">
        <v>100.657</v>
      </c>
    </row>
    <row r="22" spans="1:295">
      <c r="A22">
        <v>6</v>
      </c>
      <c r="B22">
        <v>1740483612.5</v>
      </c>
      <c r="C22">
        <v>604.5</v>
      </c>
      <c r="D22" t="s">
        <v>456</v>
      </c>
      <c r="E22" t="s">
        <v>457</v>
      </c>
      <c r="F22" t="s">
        <v>434</v>
      </c>
      <c r="G22" t="s">
        <v>435</v>
      </c>
      <c r="J22">
        <f>EY22</f>
        <v>0</v>
      </c>
      <c r="K22">
        <v>1740483612.5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101.2395595150372</v>
      </c>
      <c r="AM22">
        <v>101.5522181818182</v>
      </c>
      <c r="AN22">
        <v>-0.0001060056036637429</v>
      </c>
      <c r="AO22">
        <v>66.09380433315739</v>
      </c>
      <c r="AP22">
        <f>(AR22 - AQ22 + EA22*1E3/(8.314*(EC22+273.15)) * AT22/DZ22 * AS22) * DZ22/(100*DN22) * 1000/(1000 - AR22)</f>
        <v>0</v>
      </c>
      <c r="AQ22">
        <v>12.10665361678274</v>
      </c>
      <c r="AR22">
        <v>12.09973986013986</v>
      </c>
      <c r="AS22">
        <v>1.30506527842302E-06</v>
      </c>
      <c r="AT22">
        <v>77.18273876854846</v>
      </c>
      <c r="AU22">
        <v>44</v>
      </c>
      <c r="AV22">
        <v>11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437</v>
      </c>
      <c r="BA22" t="s">
        <v>437</v>
      </c>
      <c r="BB22">
        <v>0</v>
      </c>
      <c r="BC22">
        <v>0</v>
      </c>
      <c r="BD22">
        <f>1-BB22/BC22</f>
        <v>0</v>
      </c>
      <c r="BE22">
        <v>0</v>
      </c>
      <c r="BF22" t="s">
        <v>437</v>
      </c>
      <c r="BG22" t="s">
        <v>437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437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CB22">
        <v>205</v>
      </c>
      <c r="CC22">
        <v>290.0000000000001</v>
      </c>
      <c r="CD22">
        <v>1.42</v>
      </c>
      <c r="CE22">
        <v>245</v>
      </c>
      <c r="CF22">
        <v>10126.2</v>
      </c>
      <c r="CG22">
        <v>1.21</v>
      </c>
      <c r="CH22">
        <v>0.21</v>
      </c>
      <c r="CI22">
        <v>300.0000000000001</v>
      </c>
      <c r="CJ22">
        <v>23.9</v>
      </c>
      <c r="CK22">
        <v>3.425775101193484</v>
      </c>
      <c r="CL22">
        <v>2.028220428051648</v>
      </c>
      <c r="CM22">
        <v>-2.247386861494518</v>
      </c>
      <c r="CN22">
        <v>1.77933841202106</v>
      </c>
      <c r="CO22">
        <v>0.05390338325961119</v>
      </c>
      <c r="CP22">
        <v>-0.008365275417130143</v>
      </c>
      <c r="CQ22">
        <v>289.9999999999999</v>
      </c>
      <c r="CR22">
        <v>1.85</v>
      </c>
      <c r="CS22">
        <v>615</v>
      </c>
      <c r="CT22">
        <v>10122.7</v>
      </c>
      <c r="CU22">
        <v>1.21</v>
      </c>
      <c r="CV22">
        <v>0.64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2</v>
      </c>
      <c r="DO22">
        <v>0.5</v>
      </c>
      <c r="DP22" t="s">
        <v>438</v>
      </c>
      <c r="DQ22">
        <v>2</v>
      </c>
      <c r="DR22" t="b">
        <v>1</v>
      </c>
      <c r="DS22">
        <v>1740483612.5</v>
      </c>
      <c r="DT22">
        <v>100.32</v>
      </c>
      <c r="DU22">
        <v>99.9896</v>
      </c>
      <c r="DV22">
        <v>12.1</v>
      </c>
      <c r="DW22">
        <v>12.1081</v>
      </c>
      <c r="DX22">
        <v>100.639</v>
      </c>
      <c r="DY22">
        <v>12.1049</v>
      </c>
      <c r="DZ22">
        <v>400.242</v>
      </c>
      <c r="EA22">
        <v>101.179</v>
      </c>
      <c r="EB22">
        <v>0.0998525</v>
      </c>
      <c r="EC22">
        <v>19.3168</v>
      </c>
      <c r="ED22">
        <v>19.1168</v>
      </c>
      <c r="EE22">
        <v>999.9</v>
      </c>
      <c r="EF22">
        <v>0</v>
      </c>
      <c r="EG22">
        <v>0</v>
      </c>
      <c r="EH22">
        <v>10037.5</v>
      </c>
      <c r="EI22">
        <v>0</v>
      </c>
      <c r="EJ22">
        <v>0.0122315</v>
      </c>
      <c r="EK22">
        <v>0.330299</v>
      </c>
      <c r="EL22">
        <v>101.549</v>
      </c>
      <c r="EM22">
        <v>101.215</v>
      </c>
      <c r="EN22">
        <v>-0.008059500000000001</v>
      </c>
      <c r="EO22">
        <v>99.9896</v>
      </c>
      <c r="EP22">
        <v>12.1081</v>
      </c>
      <c r="EQ22">
        <v>1.22427</v>
      </c>
      <c r="ER22">
        <v>1.22508</v>
      </c>
      <c r="ES22">
        <v>9.899979999999999</v>
      </c>
      <c r="ET22">
        <v>9.90991</v>
      </c>
      <c r="EU22">
        <v>0.0499998</v>
      </c>
      <c r="EV22">
        <v>0</v>
      </c>
      <c r="EW22">
        <v>0</v>
      </c>
      <c r="EX22">
        <v>0</v>
      </c>
      <c r="EY22">
        <v>3.25</v>
      </c>
      <c r="EZ22">
        <v>0.0499998</v>
      </c>
      <c r="FA22">
        <v>40.08</v>
      </c>
      <c r="FB22">
        <v>0.25</v>
      </c>
      <c r="FC22">
        <v>34.062</v>
      </c>
      <c r="FD22">
        <v>40.437</v>
      </c>
      <c r="FE22">
        <v>37</v>
      </c>
      <c r="FF22">
        <v>40.562</v>
      </c>
      <c r="FG22">
        <v>37</v>
      </c>
      <c r="FH22">
        <v>0</v>
      </c>
      <c r="FI22">
        <v>0</v>
      </c>
      <c r="FJ22">
        <v>0</v>
      </c>
      <c r="FK22">
        <v>603.7000000476837</v>
      </c>
      <c r="FL22">
        <v>0</v>
      </c>
      <c r="FM22">
        <v>0.3608000000000001</v>
      </c>
      <c r="FN22">
        <v>19.83769169495657</v>
      </c>
      <c r="FO22">
        <v>-13.74692273017694</v>
      </c>
      <c r="FP22">
        <v>49.21119999999999</v>
      </c>
      <c r="FQ22">
        <v>15</v>
      </c>
      <c r="FR22">
        <v>1740483560</v>
      </c>
      <c r="FS22" t="s">
        <v>458</v>
      </c>
      <c r="FT22">
        <v>1740483560</v>
      </c>
      <c r="FU22">
        <v>1740483546.5</v>
      </c>
      <c r="FV22">
        <v>6</v>
      </c>
      <c r="FW22">
        <v>0.202</v>
      </c>
      <c r="FX22">
        <v>-0.003</v>
      </c>
      <c r="FY22">
        <v>-0.32</v>
      </c>
      <c r="FZ22">
        <v>-0.005</v>
      </c>
      <c r="GA22">
        <v>100</v>
      </c>
      <c r="GB22">
        <v>12</v>
      </c>
      <c r="GC22">
        <v>0.29</v>
      </c>
      <c r="GD22">
        <v>0.1</v>
      </c>
      <c r="GE22">
        <v>-0.6658105285460355</v>
      </c>
      <c r="GF22">
        <v>0.1204640702208102</v>
      </c>
      <c r="GG22">
        <v>0.08583747909930853</v>
      </c>
      <c r="GH22">
        <v>1</v>
      </c>
      <c r="GI22">
        <v>-0.00171062774241914</v>
      </c>
      <c r="GJ22">
        <v>0.0004469055665559148</v>
      </c>
      <c r="GK22">
        <v>0.0002041274645375924</v>
      </c>
      <c r="GL22">
        <v>1</v>
      </c>
      <c r="GM22">
        <v>2</v>
      </c>
      <c r="GN22">
        <v>2</v>
      </c>
      <c r="GO22" t="s">
        <v>440</v>
      </c>
      <c r="GP22">
        <v>2.99575</v>
      </c>
      <c r="GQ22">
        <v>2.81078</v>
      </c>
      <c r="GR22">
        <v>0.0288186</v>
      </c>
      <c r="GS22">
        <v>0.0288502</v>
      </c>
      <c r="GT22">
        <v>0.06837020000000001</v>
      </c>
      <c r="GU22">
        <v>0.0695038</v>
      </c>
      <c r="GV22">
        <v>26448.7</v>
      </c>
      <c r="GW22">
        <v>27607.3</v>
      </c>
      <c r="GX22">
        <v>30982.5</v>
      </c>
      <c r="GY22">
        <v>31526.9</v>
      </c>
      <c r="GZ22">
        <v>45263.4</v>
      </c>
      <c r="HA22">
        <v>42605</v>
      </c>
      <c r="HB22">
        <v>44882.4</v>
      </c>
      <c r="HC22">
        <v>42099.2</v>
      </c>
      <c r="HD22">
        <v>1.79552</v>
      </c>
      <c r="HE22">
        <v>2.25785</v>
      </c>
      <c r="HF22">
        <v>-0.0423267</v>
      </c>
      <c r="HG22">
        <v>0</v>
      </c>
      <c r="HH22">
        <v>19.8176</v>
      </c>
      <c r="HI22">
        <v>999.9</v>
      </c>
      <c r="HJ22">
        <v>37.2</v>
      </c>
      <c r="HK22">
        <v>29.7</v>
      </c>
      <c r="HL22">
        <v>15.3953</v>
      </c>
      <c r="HM22">
        <v>62.1522</v>
      </c>
      <c r="HN22">
        <v>7.52404</v>
      </c>
      <c r="HO22">
        <v>1</v>
      </c>
      <c r="HP22">
        <v>-0.106441</v>
      </c>
      <c r="HQ22">
        <v>3.24062</v>
      </c>
      <c r="HR22">
        <v>20.2155</v>
      </c>
      <c r="HS22">
        <v>5.22268</v>
      </c>
      <c r="HT22">
        <v>11.9081</v>
      </c>
      <c r="HU22">
        <v>4.9724</v>
      </c>
      <c r="HV22">
        <v>3.273</v>
      </c>
      <c r="HW22">
        <v>7700.4</v>
      </c>
      <c r="HX22">
        <v>9999</v>
      </c>
      <c r="HY22">
        <v>9999</v>
      </c>
      <c r="HZ22">
        <v>999.9</v>
      </c>
      <c r="IA22">
        <v>1.87958</v>
      </c>
      <c r="IB22">
        <v>1.87973</v>
      </c>
      <c r="IC22">
        <v>1.88187</v>
      </c>
      <c r="ID22">
        <v>1.87485</v>
      </c>
      <c r="IE22">
        <v>1.87832</v>
      </c>
      <c r="IF22">
        <v>1.87771</v>
      </c>
      <c r="IG22">
        <v>1.87476</v>
      </c>
      <c r="IH22">
        <v>1.88244</v>
      </c>
      <c r="II22">
        <v>0</v>
      </c>
      <c r="IJ22">
        <v>0</v>
      </c>
      <c r="IK22">
        <v>0</v>
      </c>
      <c r="IL22">
        <v>0</v>
      </c>
      <c r="IM22" t="s">
        <v>441</v>
      </c>
      <c r="IN22" t="s">
        <v>442</v>
      </c>
      <c r="IO22" t="s">
        <v>443</v>
      </c>
      <c r="IP22" t="s">
        <v>443</v>
      </c>
      <c r="IQ22" t="s">
        <v>443</v>
      </c>
      <c r="IR22" t="s">
        <v>443</v>
      </c>
      <c r="IS22">
        <v>0</v>
      </c>
      <c r="IT22">
        <v>100</v>
      </c>
      <c r="IU22">
        <v>100</v>
      </c>
      <c r="IV22">
        <v>-0.319</v>
      </c>
      <c r="IW22">
        <v>-0.0049</v>
      </c>
      <c r="IX22">
        <v>-0.5548862883093038</v>
      </c>
      <c r="IY22">
        <v>0.002558256048013158</v>
      </c>
      <c r="IZ22">
        <v>-2.213187444564666E-06</v>
      </c>
      <c r="JA22">
        <v>6.313742598779326E-10</v>
      </c>
      <c r="JB22">
        <v>-0.09496608456744438</v>
      </c>
      <c r="JC22">
        <v>0.01302957520847742</v>
      </c>
      <c r="JD22">
        <v>-0.0006757729996322496</v>
      </c>
      <c r="JE22">
        <v>1.7701685355935E-05</v>
      </c>
      <c r="JF22">
        <v>15</v>
      </c>
      <c r="JG22">
        <v>2137</v>
      </c>
      <c r="JH22">
        <v>3</v>
      </c>
      <c r="JI22">
        <v>20</v>
      </c>
      <c r="JJ22">
        <v>0.9</v>
      </c>
      <c r="JK22">
        <v>1.1</v>
      </c>
      <c r="JL22">
        <v>0.369873</v>
      </c>
      <c r="JM22">
        <v>2.61475</v>
      </c>
      <c r="JN22">
        <v>1.44531</v>
      </c>
      <c r="JO22">
        <v>2.16309</v>
      </c>
      <c r="JP22">
        <v>1.54907</v>
      </c>
      <c r="JQ22">
        <v>2.33521</v>
      </c>
      <c r="JR22">
        <v>34.7608</v>
      </c>
      <c r="JS22">
        <v>24.1138</v>
      </c>
      <c r="JT22">
        <v>18</v>
      </c>
      <c r="JU22">
        <v>326.712</v>
      </c>
      <c r="JV22">
        <v>748.032</v>
      </c>
      <c r="JW22">
        <v>16.5796</v>
      </c>
      <c r="JX22">
        <v>25.6495</v>
      </c>
      <c r="JY22">
        <v>30.0001</v>
      </c>
      <c r="JZ22">
        <v>25.7814</v>
      </c>
      <c r="KA22">
        <v>25.7694</v>
      </c>
      <c r="KB22">
        <v>7.40894</v>
      </c>
      <c r="KC22">
        <v>28.1095</v>
      </c>
      <c r="KD22">
        <v>26.411</v>
      </c>
      <c r="KE22">
        <v>16.58</v>
      </c>
      <c r="KF22">
        <v>100</v>
      </c>
      <c r="KG22">
        <v>12.1278</v>
      </c>
      <c r="KH22">
        <v>101.424</v>
      </c>
      <c r="KI22">
        <v>100.651</v>
      </c>
    </row>
    <row r="23" spans="1:295">
      <c r="A23">
        <v>7</v>
      </c>
      <c r="B23">
        <v>1740483733</v>
      </c>
      <c r="C23">
        <v>725</v>
      </c>
      <c r="D23" t="s">
        <v>459</v>
      </c>
      <c r="E23" t="s">
        <v>460</v>
      </c>
      <c r="F23" t="s">
        <v>434</v>
      </c>
      <c r="G23" t="s">
        <v>435</v>
      </c>
      <c r="J23">
        <f>EY23</f>
        <v>0</v>
      </c>
      <c r="K23">
        <v>1740483733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50.60038569048546</v>
      </c>
      <c r="AM23">
        <v>50.98967757575755</v>
      </c>
      <c r="AN23">
        <v>-0.0001817407313738374</v>
      </c>
      <c r="AO23">
        <v>66.09133172763985</v>
      </c>
      <c r="AP23">
        <f>(AR23 - AQ23 + EA23*1E3/(8.314*(EC23+273.15)) * AT23/DZ23 * AS23) * DZ23/(100*DN23) * 1000/(1000 - AR23)</f>
        <v>0</v>
      </c>
      <c r="AQ23">
        <v>12.10453056340299</v>
      </c>
      <c r="AR23">
        <v>12.0985923076923</v>
      </c>
      <c r="AS23">
        <v>1.099860040843927E-06</v>
      </c>
      <c r="AT23">
        <v>77.18262663482056</v>
      </c>
      <c r="AU23">
        <v>43</v>
      </c>
      <c r="AV23">
        <v>11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437</v>
      </c>
      <c r="BA23" t="s">
        <v>437</v>
      </c>
      <c r="BB23">
        <v>0</v>
      </c>
      <c r="BC23">
        <v>0</v>
      </c>
      <c r="BD23">
        <f>1-BB23/BC23</f>
        <v>0</v>
      </c>
      <c r="BE23">
        <v>0</v>
      </c>
      <c r="BF23" t="s">
        <v>437</v>
      </c>
      <c r="BG23" t="s">
        <v>437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437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CB23">
        <v>205</v>
      </c>
      <c r="CC23">
        <v>290.0000000000001</v>
      </c>
      <c r="CD23">
        <v>1.42</v>
      </c>
      <c r="CE23">
        <v>245</v>
      </c>
      <c r="CF23">
        <v>10126.2</v>
      </c>
      <c r="CG23">
        <v>1.21</v>
      </c>
      <c r="CH23">
        <v>0.21</v>
      </c>
      <c r="CI23">
        <v>300.0000000000001</v>
      </c>
      <c r="CJ23">
        <v>23.9</v>
      </c>
      <c r="CK23">
        <v>3.425775101193484</v>
      </c>
      <c r="CL23">
        <v>2.028220428051648</v>
      </c>
      <c r="CM23">
        <v>-2.247386861494518</v>
      </c>
      <c r="CN23">
        <v>1.77933841202106</v>
      </c>
      <c r="CO23">
        <v>0.05390338325961119</v>
      </c>
      <c r="CP23">
        <v>-0.008365275417130143</v>
      </c>
      <c r="CQ23">
        <v>289.9999999999999</v>
      </c>
      <c r="CR23">
        <v>1.85</v>
      </c>
      <c r="CS23">
        <v>615</v>
      </c>
      <c r="CT23">
        <v>10122.7</v>
      </c>
      <c r="CU23">
        <v>1.21</v>
      </c>
      <c r="CV23">
        <v>0.64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2</v>
      </c>
      <c r="DO23">
        <v>0.5</v>
      </c>
      <c r="DP23" t="s">
        <v>438</v>
      </c>
      <c r="DQ23">
        <v>2</v>
      </c>
      <c r="DR23" t="b">
        <v>1</v>
      </c>
      <c r="DS23">
        <v>1740483733</v>
      </c>
      <c r="DT23">
        <v>50.3689</v>
      </c>
      <c r="DU23">
        <v>49.9955</v>
      </c>
      <c r="DV23">
        <v>12.0984</v>
      </c>
      <c r="DW23">
        <v>12.105</v>
      </c>
      <c r="DX23">
        <v>50.5958</v>
      </c>
      <c r="DY23">
        <v>12.104</v>
      </c>
      <c r="DZ23">
        <v>400.036</v>
      </c>
      <c r="EA23">
        <v>101.179</v>
      </c>
      <c r="EB23">
        <v>0.09992090000000001</v>
      </c>
      <c r="EC23">
        <v>19.3387</v>
      </c>
      <c r="ED23">
        <v>19.1241</v>
      </c>
      <c r="EE23">
        <v>999.9</v>
      </c>
      <c r="EF23">
        <v>0</v>
      </c>
      <c r="EG23">
        <v>0</v>
      </c>
      <c r="EH23">
        <v>10042.5</v>
      </c>
      <c r="EI23">
        <v>0</v>
      </c>
      <c r="EJ23">
        <v>0.0122315</v>
      </c>
      <c r="EK23">
        <v>0.373413</v>
      </c>
      <c r="EL23">
        <v>50.9858</v>
      </c>
      <c r="EM23">
        <v>50.6081</v>
      </c>
      <c r="EN23">
        <v>-0.00656509</v>
      </c>
      <c r="EO23">
        <v>49.9955</v>
      </c>
      <c r="EP23">
        <v>12.105</v>
      </c>
      <c r="EQ23">
        <v>1.22411</v>
      </c>
      <c r="ER23">
        <v>1.22477</v>
      </c>
      <c r="ES23">
        <v>9.89799</v>
      </c>
      <c r="ET23">
        <v>9.906090000000001</v>
      </c>
      <c r="EU23">
        <v>0.0499998</v>
      </c>
      <c r="EV23">
        <v>0</v>
      </c>
      <c r="EW23">
        <v>0</v>
      </c>
      <c r="EX23">
        <v>0</v>
      </c>
      <c r="EY23">
        <v>5.08</v>
      </c>
      <c r="EZ23">
        <v>0.0499998</v>
      </c>
      <c r="FA23">
        <v>47.22</v>
      </c>
      <c r="FB23">
        <v>1.66</v>
      </c>
      <c r="FC23">
        <v>34.562</v>
      </c>
      <c r="FD23">
        <v>41.312</v>
      </c>
      <c r="FE23">
        <v>37.625</v>
      </c>
      <c r="FF23">
        <v>41.812</v>
      </c>
      <c r="FG23">
        <v>37.562</v>
      </c>
      <c r="FH23">
        <v>0</v>
      </c>
      <c r="FI23">
        <v>0</v>
      </c>
      <c r="FJ23">
        <v>0</v>
      </c>
      <c r="FK23">
        <v>724.2999999523163</v>
      </c>
      <c r="FL23">
        <v>0</v>
      </c>
      <c r="FM23">
        <v>1.461923076923077</v>
      </c>
      <c r="FN23">
        <v>10.44615361392171</v>
      </c>
      <c r="FO23">
        <v>-7.247521268730472</v>
      </c>
      <c r="FP23">
        <v>47.45192307692308</v>
      </c>
      <c r="FQ23">
        <v>15</v>
      </c>
      <c r="FR23">
        <v>1740483689</v>
      </c>
      <c r="FS23" t="s">
        <v>461</v>
      </c>
      <c r="FT23">
        <v>1740483689</v>
      </c>
      <c r="FU23">
        <v>1740483666</v>
      </c>
      <c r="FV23">
        <v>7</v>
      </c>
      <c r="FW23">
        <v>0.204</v>
      </c>
      <c r="FX23">
        <v>-0.001</v>
      </c>
      <c r="FY23">
        <v>-0.228</v>
      </c>
      <c r="FZ23">
        <v>-0.006</v>
      </c>
      <c r="GA23">
        <v>50</v>
      </c>
      <c r="GB23">
        <v>12</v>
      </c>
      <c r="GC23">
        <v>0.34</v>
      </c>
      <c r="GD23">
        <v>0.15</v>
      </c>
      <c r="GE23">
        <v>-0.7284276718629619</v>
      </c>
      <c r="GF23">
        <v>-0.060171721150651</v>
      </c>
      <c r="GG23">
        <v>0.03717012657371986</v>
      </c>
      <c r="GH23">
        <v>1</v>
      </c>
      <c r="GI23">
        <v>-0.00127026482849985</v>
      </c>
      <c r="GJ23">
        <v>1.171153355917903E-06</v>
      </c>
      <c r="GK23">
        <v>0.0001058178645766041</v>
      </c>
      <c r="GL23">
        <v>1</v>
      </c>
      <c r="GM23">
        <v>2</v>
      </c>
      <c r="GN23">
        <v>2</v>
      </c>
      <c r="GO23" t="s">
        <v>440</v>
      </c>
      <c r="GP23">
        <v>2.99552</v>
      </c>
      <c r="GQ23">
        <v>2.81089</v>
      </c>
      <c r="GR23">
        <v>0.0147089</v>
      </c>
      <c r="GS23">
        <v>0.0146428</v>
      </c>
      <c r="GT23">
        <v>0.068368</v>
      </c>
      <c r="GU23">
        <v>0.0694916</v>
      </c>
      <c r="GV23">
        <v>26833.2</v>
      </c>
      <c r="GW23">
        <v>28011.7</v>
      </c>
      <c r="GX23">
        <v>30982.6</v>
      </c>
      <c r="GY23">
        <v>31527.4</v>
      </c>
      <c r="GZ23">
        <v>45263.7</v>
      </c>
      <c r="HA23">
        <v>42606.2</v>
      </c>
      <c r="HB23">
        <v>44882.7</v>
      </c>
      <c r="HC23">
        <v>42099.9</v>
      </c>
      <c r="HD23">
        <v>1.79545</v>
      </c>
      <c r="HE23">
        <v>2.25763</v>
      </c>
      <c r="HF23">
        <v>-0.0418201</v>
      </c>
      <c r="HG23">
        <v>0</v>
      </c>
      <c r="HH23">
        <v>19.8165</v>
      </c>
      <c r="HI23">
        <v>999.9</v>
      </c>
      <c r="HJ23">
        <v>37.1</v>
      </c>
      <c r="HK23">
        <v>29.8</v>
      </c>
      <c r="HL23">
        <v>15.4432</v>
      </c>
      <c r="HM23">
        <v>62.2322</v>
      </c>
      <c r="HN23">
        <v>7.69631</v>
      </c>
      <c r="HO23">
        <v>1</v>
      </c>
      <c r="HP23">
        <v>-0.107729</v>
      </c>
      <c r="HQ23">
        <v>3.25115</v>
      </c>
      <c r="HR23">
        <v>20.2152</v>
      </c>
      <c r="HS23">
        <v>5.22343</v>
      </c>
      <c r="HT23">
        <v>11.9081</v>
      </c>
      <c r="HU23">
        <v>4.97275</v>
      </c>
      <c r="HV23">
        <v>3.273</v>
      </c>
      <c r="HW23">
        <v>7703.2</v>
      </c>
      <c r="HX23">
        <v>9999</v>
      </c>
      <c r="HY23">
        <v>9999</v>
      </c>
      <c r="HZ23">
        <v>999.9</v>
      </c>
      <c r="IA23">
        <v>1.87959</v>
      </c>
      <c r="IB23">
        <v>1.87973</v>
      </c>
      <c r="IC23">
        <v>1.88187</v>
      </c>
      <c r="ID23">
        <v>1.87485</v>
      </c>
      <c r="IE23">
        <v>1.87826</v>
      </c>
      <c r="IF23">
        <v>1.87768</v>
      </c>
      <c r="IG23">
        <v>1.87473</v>
      </c>
      <c r="IH23">
        <v>1.88244</v>
      </c>
      <c r="II23">
        <v>0</v>
      </c>
      <c r="IJ23">
        <v>0</v>
      </c>
      <c r="IK23">
        <v>0</v>
      </c>
      <c r="IL23">
        <v>0</v>
      </c>
      <c r="IM23" t="s">
        <v>441</v>
      </c>
      <c r="IN23" t="s">
        <v>442</v>
      </c>
      <c r="IO23" t="s">
        <v>443</v>
      </c>
      <c r="IP23" t="s">
        <v>443</v>
      </c>
      <c r="IQ23" t="s">
        <v>443</v>
      </c>
      <c r="IR23" t="s">
        <v>443</v>
      </c>
      <c r="IS23">
        <v>0</v>
      </c>
      <c r="IT23">
        <v>100</v>
      </c>
      <c r="IU23">
        <v>100</v>
      </c>
      <c r="IV23">
        <v>-0.227</v>
      </c>
      <c r="IW23">
        <v>-0.0056</v>
      </c>
      <c r="IX23">
        <v>-0.350726679612468</v>
      </c>
      <c r="IY23">
        <v>0.002558256048013158</v>
      </c>
      <c r="IZ23">
        <v>-2.213187444564666E-06</v>
      </c>
      <c r="JA23">
        <v>6.313742598779326E-10</v>
      </c>
      <c r="JB23">
        <v>-0.09574994974849803</v>
      </c>
      <c r="JC23">
        <v>0.01302957520847742</v>
      </c>
      <c r="JD23">
        <v>-0.0006757729996322496</v>
      </c>
      <c r="JE23">
        <v>1.7701685355935E-05</v>
      </c>
      <c r="JF23">
        <v>15</v>
      </c>
      <c r="JG23">
        <v>2137</v>
      </c>
      <c r="JH23">
        <v>3</v>
      </c>
      <c r="JI23">
        <v>20</v>
      </c>
      <c r="JJ23">
        <v>0.7</v>
      </c>
      <c r="JK23">
        <v>1.1</v>
      </c>
      <c r="JL23">
        <v>0.26001</v>
      </c>
      <c r="JM23">
        <v>2.62817</v>
      </c>
      <c r="JN23">
        <v>1.44531</v>
      </c>
      <c r="JO23">
        <v>2.16309</v>
      </c>
      <c r="JP23">
        <v>1.54907</v>
      </c>
      <c r="JQ23">
        <v>2.37549</v>
      </c>
      <c r="JR23">
        <v>34.8066</v>
      </c>
      <c r="JS23">
        <v>24.1225</v>
      </c>
      <c r="JT23">
        <v>18</v>
      </c>
      <c r="JU23">
        <v>326.636</v>
      </c>
      <c r="JV23">
        <v>747.698</v>
      </c>
      <c r="JW23">
        <v>16.5804</v>
      </c>
      <c r="JX23">
        <v>25.6344</v>
      </c>
      <c r="JY23">
        <v>30.0001</v>
      </c>
      <c r="JZ23">
        <v>25.7728</v>
      </c>
      <c r="KA23">
        <v>25.7608</v>
      </c>
      <c r="KB23">
        <v>5.22622</v>
      </c>
      <c r="KC23">
        <v>28.1095</v>
      </c>
      <c r="KD23">
        <v>26.411</v>
      </c>
      <c r="KE23">
        <v>16.58</v>
      </c>
      <c r="KF23">
        <v>50</v>
      </c>
      <c r="KG23">
        <v>12.0574</v>
      </c>
      <c r="KH23">
        <v>101.424</v>
      </c>
      <c r="KI23">
        <v>100.653</v>
      </c>
    </row>
    <row r="24" spans="1:295">
      <c r="A24">
        <v>8</v>
      </c>
      <c r="B24">
        <v>1740483853.5</v>
      </c>
      <c r="C24">
        <v>845.5</v>
      </c>
      <c r="D24" t="s">
        <v>462</v>
      </c>
      <c r="E24" t="s">
        <v>463</v>
      </c>
      <c r="F24" t="s">
        <v>434</v>
      </c>
      <c r="G24" t="s">
        <v>435</v>
      </c>
      <c r="J24">
        <f>EY24</f>
        <v>0</v>
      </c>
      <c r="K24">
        <v>1740483853.5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-1.275090162666237</v>
      </c>
      <c r="AM24">
        <v>-0.9568297333333328</v>
      </c>
      <c r="AN24">
        <v>-0.0001503210985870228</v>
      </c>
      <c r="AO24">
        <v>66.09093134327026</v>
      </c>
      <c r="AP24">
        <f>(AR24 - AQ24 + EA24*1E3/(8.314*(EC24+273.15)) * AT24/DZ24 * AS24) * DZ24/(100*DN24) * 1000/(1000 - AR24)</f>
        <v>0</v>
      </c>
      <c r="AQ24">
        <v>12.0799918631315</v>
      </c>
      <c r="AR24">
        <v>12.0768041958042</v>
      </c>
      <c r="AS24">
        <v>7.036681488079751E-07</v>
      </c>
      <c r="AT24">
        <v>77.18260131326542</v>
      </c>
      <c r="AU24">
        <v>43</v>
      </c>
      <c r="AV24">
        <v>11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437</v>
      </c>
      <c r="BA24" t="s">
        <v>437</v>
      </c>
      <c r="BB24">
        <v>0</v>
      </c>
      <c r="BC24">
        <v>0</v>
      </c>
      <c r="BD24">
        <f>1-BB24/BC24</f>
        <v>0</v>
      </c>
      <c r="BE24">
        <v>0</v>
      </c>
      <c r="BF24" t="s">
        <v>437</v>
      </c>
      <c r="BG24" t="s">
        <v>437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437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CB24">
        <v>205</v>
      </c>
      <c r="CC24">
        <v>290.0000000000001</v>
      </c>
      <c r="CD24">
        <v>1.42</v>
      </c>
      <c r="CE24">
        <v>245</v>
      </c>
      <c r="CF24">
        <v>10126.2</v>
      </c>
      <c r="CG24">
        <v>1.21</v>
      </c>
      <c r="CH24">
        <v>0.21</v>
      </c>
      <c r="CI24">
        <v>300.0000000000001</v>
      </c>
      <c r="CJ24">
        <v>23.9</v>
      </c>
      <c r="CK24">
        <v>3.425775101193484</v>
      </c>
      <c r="CL24">
        <v>2.028220428051648</v>
      </c>
      <c r="CM24">
        <v>-2.247386861494518</v>
      </c>
      <c r="CN24">
        <v>1.77933841202106</v>
      </c>
      <c r="CO24">
        <v>0.05390338325961119</v>
      </c>
      <c r="CP24">
        <v>-0.008365275417130143</v>
      </c>
      <c r="CQ24">
        <v>289.9999999999999</v>
      </c>
      <c r="CR24">
        <v>1.85</v>
      </c>
      <c r="CS24">
        <v>615</v>
      </c>
      <c r="CT24">
        <v>10122.7</v>
      </c>
      <c r="CU24">
        <v>1.21</v>
      </c>
      <c r="CV24">
        <v>0.64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2</v>
      </c>
      <c r="DO24">
        <v>0.5</v>
      </c>
      <c r="DP24" t="s">
        <v>438</v>
      </c>
      <c r="DQ24">
        <v>2</v>
      </c>
      <c r="DR24" t="b">
        <v>1</v>
      </c>
      <c r="DS24">
        <v>1740483853.5</v>
      </c>
      <c r="DT24">
        <v>-0.9459920000000001</v>
      </c>
      <c r="DU24">
        <v>-1.27023</v>
      </c>
      <c r="DV24">
        <v>12.0768</v>
      </c>
      <c r="DW24">
        <v>12.0787</v>
      </c>
      <c r="DX24">
        <v>-0.644246</v>
      </c>
      <c r="DY24">
        <v>12.0832</v>
      </c>
      <c r="DZ24">
        <v>400.012</v>
      </c>
      <c r="EA24">
        <v>101.177</v>
      </c>
      <c r="EB24">
        <v>0.0997627</v>
      </c>
      <c r="EC24">
        <v>19.3506</v>
      </c>
      <c r="ED24">
        <v>19.1383</v>
      </c>
      <c r="EE24">
        <v>999.9</v>
      </c>
      <c r="EF24">
        <v>0</v>
      </c>
      <c r="EG24">
        <v>0</v>
      </c>
      <c r="EH24">
        <v>10061.2</v>
      </c>
      <c r="EI24">
        <v>0</v>
      </c>
      <c r="EJ24">
        <v>0.0122315</v>
      </c>
      <c r="EK24">
        <v>0.324235</v>
      </c>
      <c r="EL24">
        <v>-0.957556</v>
      </c>
      <c r="EM24">
        <v>-1.28576</v>
      </c>
      <c r="EN24">
        <v>-0.00184441</v>
      </c>
      <c r="EO24">
        <v>-1.27023</v>
      </c>
      <c r="EP24">
        <v>12.0787</v>
      </c>
      <c r="EQ24">
        <v>1.2219</v>
      </c>
      <c r="ER24">
        <v>1.22209</v>
      </c>
      <c r="ES24">
        <v>9.8711</v>
      </c>
      <c r="ET24">
        <v>9.873379999999999</v>
      </c>
      <c r="EU24">
        <v>0.0499998</v>
      </c>
      <c r="EV24">
        <v>0</v>
      </c>
      <c r="EW24">
        <v>0</v>
      </c>
      <c r="EX24">
        <v>0</v>
      </c>
      <c r="EY24">
        <v>13.26</v>
      </c>
      <c r="EZ24">
        <v>0.0499998</v>
      </c>
      <c r="FA24">
        <v>43.32</v>
      </c>
      <c r="FB24">
        <v>0.15</v>
      </c>
      <c r="FC24">
        <v>33.625</v>
      </c>
      <c r="FD24">
        <v>38.5</v>
      </c>
      <c r="FE24">
        <v>35.812</v>
      </c>
      <c r="FF24">
        <v>37.875</v>
      </c>
      <c r="FG24">
        <v>36.125</v>
      </c>
      <c r="FH24">
        <v>0</v>
      </c>
      <c r="FI24">
        <v>0</v>
      </c>
      <c r="FJ24">
        <v>0</v>
      </c>
      <c r="FK24">
        <v>844.9000000953674</v>
      </c>
      <c r="FL24">
        <v>0</v>
      </c>
      <c r="FM24">
        <v>1.8776</v>
      </c>
      <c r="FN24">
        <v>15.88769222617853</v>
      </c>
      <c r="FO24">
        <v>1.742307952543843</v>
      </c>
      <c r="FP24">
        <v>47.87759999999999</v>
      </c>
      <c r="FQ24">
        <v>15</v>
      </c>
      <c r="FR24">
        <v>1740483794</v>
      </c>
      <c r="FS24" t="s">
        <v>464</v>
      </c>
      <c r="FT24">
        <v>1740483794</v>
      </c>
      <c r="FU24">
        <v>1740483775.5</v>
      </c>
      <c r="FV24">
        <v>8</v>
      </c>
      <c r="FW24">
        <v>0.051</v>
      </c>
      <c r="FX24">
        <v>-0.001</v>
      </c>
      <c r="FY24">
        <v>-0.302</v>
      </c>
      <c r="FZ24">
        <v>-0.006</v>
      </c>
      <c r="GA24">
        <v>-1</v>
      </c>
      <c r="GB24">
        <v>12</v>
      </c>
      <c r="GC24">
        <v>0.37</v>
      </c>
      <c r="GD24">
        <v>0.08</v>
      </c>
      <c r="GE24">
        <v>-0.6385665912925825</v>
      </c>
      <c r="GF24">
        <v>0.1975517120017398</v>
      </c>
      <c r="GG24">
        <v>0.05141326375849608</v>
      </c>
      <c r="GH24">
        <v>1</v>
      </c>
      <c r="GI24">
        <v>-0.0007133155550763337</v>
      </c>
      <c r="GJ24">
        <v>-0.0001770698967681232</v>
      </c>
      <c r="GK24">
        <v>0.0001240600208380165</v>
      </c>
      <c r="GL24">
        <v>1</v>
      </c>
      <c r="GM24">
        <v>2</v>
      </c>
      <c r="GN24">
        <v>2</v>
      </c>
      <c r="GO24" t="s">
        <v>440</v>
      </c>
      <c r="GP24">
        <v>2.99549</v>
      </c>
      <c r="GQ24">
        <v>2.8109</v>
      </c>
      <c r="GR24">
        <v>-0.000187878</v>
      </c>
      <c r="GS24">
        <v>-0.000373054</v>
      </c>
      <c r="GT24">
        <v>0.0682788</v>
      </c>
      <c r="GU24">
        <v>0.06937740000000001</v>
      </c>
      <c r="GV24">
        <v>27239</v>
      </c>
      <c r="GW24">
        <v>28439.5</v>
      </c>
      <c r="GX24">
        <v>30982.7</v>
      </c>
      <c r="GY24">
        <v>31528.3</v>
      </c>
      <c r="GZ24">
        <v>45268.6</v>
      </c>
      <c r="HA24">
        <v>42612.6</v>
      </c>
      <c r="HB24">
        <v>44883.3</v>
      </c>
      <c r="HC24">
        <v>42101.1</v>
      </c>
      <c r="HD24">
        <v>1.7954</v>
      </c>
      <c r="HE24">
        <v>2.2576</v>
      </c>
      <c r="HF24">
        <v>-0.0418499</v>
      </c>
      <c r="HG24">
        <v>0</v>
      </c>
      <c r="HH24">
        <v>19.8312</v>
      </c>
      <c r="HI24">
        <v>999.9</v>
      </c>
      <c r="HJ24">
        <v>36.9</v>
      </c>
      <c r="HK24">
        <v>29.8</v>
      </c>
      <c r="HL24">
        <v>15.3605</v>
      </c>
      <c r="HM24">
        <v>62.1122</v>
      </c>
      <c r="HN24">
        <v>7.99279</v>
      </c>
      <c r="HO24">
        <v>1</v>
      </c>
      <c r="HP24">
        <v>-0.108415</v>
      </c>
      <c r="HQ24">
        <v>3.28955</v>
      </c>
      <c r="HR24">
        <v>20.2128</v>
      </c>
      <c r="HS24">
        <v>5.22283</v>
      </c>
      <c r="HT24">
        <v>11.9081</v>
      </c>
      <c r="HU24">
        <v>4.97215</v>
      </c>
      <c r="HV24">
        <v>3.273</v>
      </c>
      <c r="HW24">
        <v>7705.8</v>
      </c>
      <c r="HX24">
        <v>9999</v>
      </c>
      <c r="HY24">
        <v>9999</v>
      </c>
      <c r="HZ24">
        <v>999.9</v>
      </c>
      <c r="IA24">
        <v>1.87965</v>
      </c>
      <c r="IB24">
        <v>1.87978</v>
      </c>
      <c r="IC24">
        <v>1.88187</v>
      </c>
      <c r="ID24">
        <v>1.87494</v>
      </c>
      <c r="IE24">
        <v>1.87835</v>
      </c>
      <c r="IF24">
        <v>1.87774</v>
      </c>
      <c r="IG24">
        <v>1.87482</v>
      </c>
      <c r="IH24">
        <v>1.88248</v>
      </c>
      <c r="II24">
        <v>0</v>
      </c>
      <c r="IJ24">
        <v>0</v>
      </c>
      <c r="IK24">
        <v>0</v>
      </c>
      <c r="IL24">
        <v>0</v>
      </c>
      <c r="IM24" t="s">
        <v>441</v>
      </c>
      <c r="IN24" t="s">
        <v>442</v>
      </c>
      <c r="IO24" t="s">
        <v>443</v>
      </c>
      <c r="IP24" t="s">
        <v>443</v>
      </c>
      <c r="IQ24" t="s">
        <v>443</v>
      </c>
      <c r="IR24" t="s">
        <v>443</v>
      </c>
      <c r="IS24">
        <v>0</v>
      </c>
      <c r="IT24">
        <v>100</v>
      </c>
      <c r="IU24">
        <v>100</v>
      </c>
      <c r="IV24">
        <v>-0.302</v>
      </c>
      <c r="IW24">
        <v>-0.0064</v>
      </c>
      <c r="IX24">
        <v>-0.3000970665658979</v>
      </c>
      <c r="IY24">
        <v>0.002558256048013158</v>
      </c>
      <c r="IZ24">
        <v>-2.213187444564666E-06</v>
      </c>
      <c r="JA24">
        <v>6.313742598779326E-10</v>
      </c>
      <c r="JB24">
        <v>-0.09640582199443891</v>
      </c>
      <c r="JC24">
        <v>0.01302957520847742</v>
      </c>
      <c r="JD24">
        <v>-0.0006757729996322496</v>
      </c>
      <c r="JE24">
        <v>1.7701685355935E-05</v>
      </c>
      <c r="JF24">
        <v>15</v>
      </c>
      <c r="JG24">
        <v>2137</v>
      </c>
      <c r="JH24">
        <v>3</v>
      </c>
      <c r="JI24">
        <v>20</v>
      </c>
      <c r="JJ24">
        <v>1</v>
      </c>
      <c r="JK24">
        <v>1.3</v>
      </c>
      <c r="JL24">
        <v>0.0305176</v>
      </c>
      <c r="JM24">
        <v>4.99634</v>
      </c>
      <c r="JN24">
        <v>1.44531</v>
      </c>
      <c r="JO24">
        <v>2.16309</v>
      </c>
      <c r="JP24">
        <v>1.54907</v>
      </c>
      <c r="JQ24">
        <v>2.46338</v>
      </c>
      <c r="JR24">
        <v>34.8755</v>
      </c>
      <c r="JS24">
        <v>24.1138</v>
      </c>
      <c r="JT24">
        <v>18</v>
      </c>
      <c r="JU24">
        <v>326.57</v>
      </c>
      <c r="JV24">
        <v>747.554</v>
      </c>
      <c r="JW24">
        <v>16.5796</v>
      </c>
      <c r="JX24">
        <v>25.6301</v>
      </c>
      <c r="JY24">
        <v>30</v>
      </c>
      <c r="JZ24">
        <v>25.7641</v>
      </c>
      <c r="KA24">
        <v>25.7522</v>
      </c>
      <c r="KB24">
        <v>0</v>
      </c>
      <c r="KC24">
        <v>28.4019</v>
      </c>
      <c r="KD24">
        <v>26.411</v>
      </c>
      <c r="KE24">
        <v>16.58</v>
      </c>
      <c r="KF24">
        <v>0</v>
      </c>
      <c r="KG24">
        <v>12.0372</v>
      </c>
      <c r="KH24">
        <v>101.425</v>
      </c>
      <c r="KI24">
        <v>100.656</v>
      </c>
    </row>
    <row r="25" spans="1:295">
      <c r="A25">
        <v>9</v>
      </c>
      <c r="B25">
        <v>1740483974</v>
      </c>
      <c r="C25">
        <v>966</v>
      </c>
      <c r="D25" t="s">
        <v>465</v>
      </c>
      <c r="E25" t="s">
        <v>466</v>
      </c>
      <c r="F25" t="s">
        <v>434</v>
      </c>
      <c r="G25" t="s">
        <v>435</v>
      </c>
      <c r="J25">
        <f>EY25</f>
        <v>0</v>
      </c>
      <c r="K25">
        <v>1740483974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51.09069998606687</v>
      </c>
      <c r="AM25">
        <v>52.06097575757577</v>
      </c>
      <c r="AN25">
        <v>-0.1241377660692798</v>
      </c>
      <c r="AO25">
        <v>66.0894865614206</v>
      </c>
      <c r="AP25">
        <f>(AR25 - AQ25 + EA25*1E3/(8.314*(EC25+273.15)) * AT25/DZ25 * AS25) * DZ25/(100*DN25) * 1000/(1000 - AR25)</f>
        <v>0</v>
      </c>
      <c r="AQ25">
        <v>12.08464883593195</v>
      </c>
      <c r="AR25">
        <v>12.06896363636364</v>
      </c>
      <c r="AS25">
        <v>2.742740850691487E-06</v>
      </c>
      <c r="AT25">
        <v>77.18254971061664</v>
      </c>
      <c r="AU25">
        <v>44</v>
      </c>
      <c r="AV25">
        <v>11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437</v>
      </c>
      <c r="BA25" t="s">
        <v>437</v>
      </c>
      <c r="BB25">
        <v>0</v>
      </c>
      <c r="BC25">
        <v>0</v>
      </c>
      <c r="BD25">
        <f>1-BB25/BC25</f>
        <v>0</v>
      </c>
      <c r="BE25">
        <v>0</v>
      </c>
      <c r="BF25" t="s">
        <v>437</v>
      </c>
      <c r="BG25" t="s">
        <v>437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437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CB25">
        <v>205</v>
      </c>
      <c r="CC25">
        <v>290.0000000000001</v>
      </c>
      <c r="CD25">
        <v>1.42</v>
      </c>
      <c r="CE25">
        <v>245</v>
      </c>
      <c r="CF25">
        <v>10126.2</v>
      </c>
      <c r="CG25">
        <v>1.21</v>
      </c>
      <c r="CH25">
        <v>0.21</v>
      </c>
      <c r="CI25">
        <v>300.0000000000001</v>
      </c>
      <c r="CJ25">
        <v>23.9</v>
      </c>
      <c r="CK25">
        <v>3.425775101193484</v>
      </c>
      <c r="CL25">
        <v>2.028220428051648</v>
      </c>
      <c r="CM25">
        <v>-2.247386861494518</v>
      </c>
      <c r="CN25">
        <v>1.77933841202106</v>
      </c>
      <c r="CO25">
        <v>0.05390338325961119</v>
      </c>
      <c r="CP25">
        <v>-0.008365275417130143</v>
      </c>
      <c r="CQ25">
        <v>289.9999999999999</v>
      </c>
      <c r="CR25">
        <v>1.85</v>
      </c>
      <c r="CS25">
        <v>615</v>
      </c>
      <c r="CT25">
        <v>10122.7</v>
      </c>
      <c r="CU25">
        <v>1.21</v>
      </c>
      <c r="CV25">
        <v>0.64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2</v>
      </c>
      <c r="DO25">
        <v>0.5</v>
      </c>
      <c r="DP25" t="s">
        <v>438</v>
      </c>
      <c r="DQ25">
        <v>2</v>
      </c>
      <c r="DR25" t="b">
        <v>1</v>
      </c>
      <c r="DS25">
        <v>1740483974</v>
      </c>
      <c r="DT25">
        <v>51.3912</v>
      </c>
      <c r="DU25">
        <v>50.4428</v>
      </c>
      <c r="DV25">
        <v>12.0695</v>
      </c>
      <c r="DW25">
        <v>12.0851</v>
      </c>
      <c r="DX25">
        <v>51.6645</v>
      </c>
      <c r="DY25">
        <v>12.0746</v>
      </c>
      <c r="DZ25">
        <v>399.984</v>
      </c>
      <c r="EA25">
        <v>101.173</v>
      </c>
      <c r="EB25">
        <v>0.0997581</v>
      </c>
      <c r="EC25">
        <v>19.3009</v>
      </c>
      <c r="ED25">
        <v>19.1083</v>
      </c>
      <c r="EE25">
        <v>999.9</v>
      </c>
      <c r="EF25">
        <v>0</v>
      </c>
      <c r="EG25">
        <v>0</v>
      </c>
      <c r="EH25">
        <v>10068.1</v>
      </c>
      <c r="EI25">
        <v>0</v>
      </c>
      <c r="EJ25">
        <v>0.0120404</v>
      </c>
      <c r="EK25">
        <v>0.948421</v>
      </c>
      <c r="EL25">
        <v>52.019</v>
      </c>
      <c r="EM25">
        <v>51.0598</v>
      </c>
      <c r="EN25">
        <v>-0.0155802</v>
      </c>
      <c r="EO25">
        <v>50.4428</v>
      </c>
      <c r="EP25">
        <v>12.0851</v>
      </c>
      <c r="EQ25">
        <v>1.2211</v>
      </c>
      <c r="ER25">
        <v>1.22268</v>
      </c>
      <c r="ES25">
        <v>9.86134</v>
      </c>
      <c r="ET25">
        <v>9.88059</v>
      </c>
      <c r="EU25">
        <v>0.0499998</v>
      </c>
      <c r="EV25">
        <v>0</v>
      </c>
      <c r="EW25">
        <v>0</v>
      </c>
      <c r="EX25">
        <v>0</v>
      </c>
      <c r="EY25">
        <v>4.38</v>
      </c>
      <c r="EZ25">
        <v>0.0499998</v>
      </c>
      <c r="FA25">
        <v>46.74</v>
      </c>
      <c r="FB25">
        <v>1.18</v>
      </c>
      <c r="FC25">
        <v>33.687</v>
      </c>
      <c r="FD25">
        <v>39.625</v>
      </c>
      <c r="FE25">
        <v>36.5</v>
      </c>
      <c r="FF25">
        <v>39.437</v>
      </c>
      <c r="FG25">
        <v>36.562</v>
      </c>
      <c r="FH25">
        <v>0</v>
      </c>
      <c r="FI25">
        <v>0</v>
      </c>
      <c r="FJ25">
        <v>0</v>
      </c>
      <c r="FK25">
        <v>964.9000000953674</v>
      </c>
      <c r="FL25">
        <v>0</v>
      </c>
      <c r="FM25">
        <v>2.4056</v>
      </c>
      <c r="FN25">
        <v>28.75076887891606</v>
      </c>
      <c r="FO25">
        <v>-21.20923023734557</v>
      </c>
      <c r="FP25">
        <v>47.28639999999999</v>
      </c>
      <c r="FQ25">
        <v>15</v>
      </c>
      <c r="FR25">
        <v>1740483931</v>
      </c>
      <c r="FS25" t="s">
        <v>467</v>
      </c>
      <c r="FT25">
        <v>1740483931</v>
      </c>
      <c r="FU25">
        <v>1740483920</v>
      </c>
      <c r="FV25">
        <v>9</v>
      </c>
      <c r="FW25">
        <v>-0.1</v>
      </c>
      <c r="FX25">
        <v>0.001</v>
      </c>
      <c r="FY25">
        <v>-0.238</v>
      </c>
      <c r="FZ25">
        <v>-0.005</v>
      </c>
      <c r="GA25">
        <v>68</v>
      </c>
      <c r="GB25">
        <v>12</v>
      </c>
      <c r="GC25">
        <v>0.22</v>
      </c>
      <c r="GD25">
        <v>0.22</v>
      </c>
      <c r="GE25">
        <v>-0.5027221329313621</v>
      </c>
      <c r="GF25">
        <v>1.319647425270594</v>
      </c>
      <c r="GG25">
        <v>0.2877209205774655</v>
      </c>
      <c r="GH25">
        <v>0</v>
      </c>
      <c r="GI25">
        <v>-0.00390205642184242</v>
      </c>
      <c r="GJ25">
        <v>-0.004544310566903799</v>
      </c>
      <c r="GK25">
        <v>0.001872898086456745</v>
      </c>
      <c r="GL25">
        <v>1</v>
      </c>
      <c r="GM25">
        <v>1</v>
      </c>
      <c r="GN25">
        <v>2</v>
      </c>
      <c r="GO25" t="s">
        <v>468</v>
      </c>
      <c r="GP25">
        <v>2.99546</v>
      </c>
      <c r="GQ25">
        <v>2.81095</v>
      </c>
      <c r="GR25">
        <v>0.0150158</v>
      </c>
      <c r="GS25">
        <v>0.014772</v>
      </c>
      <c r="GT25">
        <v>0.0682381</v>
      </c>
      <c r="GU25">
        <v>0.0694014</v>
      </c>
      <c r="GV25">
        <v>26823.4</v>
      </c>
      <c r="GW25">
        <v>28007.9</v>
      </c>
      <c r="GX25">
        <v>30980.9</v>
      </c>
      <c r="GY25">
        <v>31527.2</v>
      </c>
      <c r="GZ25">
        <v>45267.8</v>
      </c>
      <c r="HA25">
        <v>42610</v>
      </c>
      <c r="HB25">
        <v>44880.4</v>
      </c>
      <c r="HC25">
        <v>42099.6</v>
      </c>
      <c r="HD25">
        <v>1.7945</v>
      </c>
      <c r="HE25">
        <v>2.25747</v>
      </c>
      <c r="HF25">
        <v>-0.0429451</v>
      </c>
      <c r="HG25">
        <v>0</v>
      </c>
      <c r="HH25">
        <v>19.8193</v>
      </c>
      <c r="HI25">
        <v>999.9</v>
      </c>
      <c r="HJ25">
        <v>36.7</v>
      </c>
      <c r="HK25">
        <v>29.9</v>
      </c>
      <c r="HL25">
        <v>15.3647</v>
      </c>
      <c r="HM25">
        <v>61.8923</v>
      </c>
      <c r="HN25">
        <v>7.7524</v>
      </c>
      <c r="HO25">
        <v>1</v>
      </c>
      <c r="HP25">
        <v>-0.107154</v>
      </c>
      <c r="HQ25">
        <v>3.26333</v>
      </c>
      <c r="HR25">
        <v>20.215</v>
      </c>
      <c r="HS25">
        <v>5.22283</v>
      </c>
      <c r="HT25">
        <v>11.9081</v>
      </c>
      <c r="HU25">
        <v>4.97205</v>
      </c>
      <c r="HV25">
        <v>3.273</v>
      </c>
      <c r="HW25">
        <v>7708.7</v>
      </c>
      <c r="HX25">
        <v>9999</v>
      </c>
      <c r="HY25">
        <v>9999</v>
      </c>
      <c r="HZ25">
        <v>999.9</v>
      </c>
      <c r="IA25">
        <v>1.87958</v>
      </c>
      <c r="IB25">
        <v>1.87973</v>
      </c>
      <c r="IC25">
        <v>1.88187</v>
      </c>
      <c r="ID25">
        <v>1.87486</v>
      </c>
      <c r="IE25">
        <v>1.87829</v>
      </c>
      <c r="IF25">
        <v>1.87771</v>
      </c>
      <c r="IG25">
        <v>1.87478</v>
      </c>
      <c r="IH25">
        <v>1.88246</v>
      </c>
      <c r="II25">
        <v>0</v>
      </c>
      <c r="IJ25">
        <v>0</v>
      </c>
      <c r="IK25">
        <v>0</v>
      </c>
      <c r="IL25">
        <v>0</v>
      </c>
      <c r="IM25" t="s">
        <v>441</v>
      </c>
      <c r="IN25" t="s">
        <v>442</v>
      </c>
      <c r="IO25" t="s">
        <v>443</v>
      </c>
      <c r="IP25" t="s">
        <v>443</v>
      </c>
      <c r="IQ25" t="s">
        <v>443</v>
      </c>
      <c r="IR25" t="s">
        <v>443</v>
      </c>
      <c r="IS25">
        <v>0</v>
      </c>
      <c r="IT25">
        <v>100</v>
      </c>
      <c r="IU25">
        <v>100</v>
      </c>
      <c r="IV25">
        <v>-0.273</v>
      </c>
      <c r="IW25">
        <v>-0.0051</v>
      </c>
      <c r="IX25">
        <v>-0.3996194852064456</v>
      </c>
      <c r="IY25">
        <v>0.002558256048013158</v>
      </c>
      <c r="IZ25">
        <v>-2.213187444564666E-06</v>
      </c>
      <c r="JA25">
        <v>6.313742598779326E-10</v>
      </c>
      <c r="JB25">
        <v>-0.09513449243509881</v>
      </c>
      <c r="JC25">
        <v>0.01302957520847742</v>
      </c>
      <c r="JD25">
        <v>-0.0006757729996322496</v>
      </c>
      <c r="JE25">
        <v>1.7701685355935E-05</v>
      </c>
      <c r="JF25">
        <v>15</v>
      </c>
      <c r="JG25">
        <v>2137</v>
      </c>
      <c r="JH25">
        <v>3</v>
      </c>
      <c r="JI25">
        <v>20</v>
      </c>
      <c r="JJ25">
        <v>0.7</v>
      </c>
      <c r="JK25">
        <v>0.9</v>
      </c>
      <c r="JL25">
        <v>0.275879</v>
      </c>
      <c r="JM25">
        <v>2.63672</v>
      </c>
      <c r="JN25">
        <v>1.44531</v>
      </c>
      <c r="JO25">
        <v>2.16309</v>
      </c>
      <c r="JP25">
        <v>1.54907</v>
      </c>
      <c r="JQ25">
        <v>2.42432</v>
      </c>
      <c r="JR25">
        <v>34.9444</v>
      </c>
      <c r="JS25">
        <v>24.1225</v>
      </c>
      <c r="JT25">
        <v>18</v>
      </c>
      <c r="JU25">
        <v>326.194</v>
      </c>
      <c r="JV25">
        <v>747.477</v>
      </c>
      <c r="JW25">
        <v>16.5795</v>
      </c>
      <c r="JX25">
        <v>25.6323</v>
      </c>
      <c r="JY25">
        <v>30.0004</v>
      </c>
      <c r="JZ25">
        <v>25.7663</v>
      </c>
      <c r="KA25">
        <v>25.7551</v>
      </c>
      <c r="KB25">
        <v>5.53028</v>
      </c>
      <c r="KC25">
        <v>27.8244</v>
      </c>
      <c r="KD25">
        <v>26.0409</v>
      </c>
      <c r="KE25">
        <v>16.58</v>
      </c>
      <c r="KF25">
        <v>50</v>
      </c>
      <c r="KG25">
        <v>12.1195</v>
      </c>
      <c r="KH25">
        <v>101.419</v>
      </c>
      <c r="KI25">
        <v>100.652</v>
      </c>
    </row>
    <row r="26" spans="1:295">
      <c r="A26">
        <v>10</v>
      </c>
      <c r="B26">
        <v>1740484094.5</v>
      </c>
      <c r="C26">
        <v>1086.5</v>
      </c>
      <c r="D26" t="s">
        <v>469</v>
      </c>
      <c r="E26" t="s">
        <v>470</v>
      </c>
      <c r="F26" t="s">
        <v>434</v>
      </c>
      <c r="G26" t="s">
        <v>435</v>
      </c>
      <c r="J26">
        <f>EY26</f>
        <v>0</v>
      </c>
      <c r="K26">
        <v>1740484094.5</v>
      </c>
      <c r="L26">
        <f>(M26)/1000</f>
        <v>0</v>
      </c>
      <c r="M26">
        <f>IF(DR26, AP26, AJ26)</f>
        <v>0</v>
      </c>
      <c r="N26">
        <f>IF(DR26, AK26, AI26)</f>
        <v>0</v>
      </c>
      <c r="O26">
        <f>DT26 - IF(AW26&gt;1, N26*DN26*100.0/(AY26), 0)</f>
        <v>0</v>
      </c>
      <c r="P26">
        <f>((V26-L26/2)*O26-N26)/(V26+L26/2)</f>
        <v>0</v>
      </c>
      <c r="Q26">
        <f>P26*(EA26+EB26)/1000.0</f>
        <v>0</v>
      </c>
      <c r="R26">
        <f>(DT26 - IF(AW26&gt;1, N26*DN26*100.0/(AY26), 0))*(EA26+EB26)/1000.0</f>
        <v>0</v>
      </c>
      <c r="S26">
        <f>2.0/((1/U26-1/T26)+SIGN(U26)*SQRT((1/U26-1/T26)*(1/U26-1/T26) + 4*DO26/((DO26+1)*(DO26+1))*(2*1/U26*1/T26-1/T26*1/T26)))</f>
        <v>0</v>
      </c>
      <c r="T26">
        <f>IF(LEFT(DP26,1)&lt;&gt;"0",IF(LEFT(DP26,1)="1",3.0,DQ26),$D$5+$E$5*(EH26*EA26/($K$5*1000))+$F$5*(EH26*EA26/($K$5*1000))*MAX(MIN(DN26,$J$5),$I$5)*MAX(MIN(DN26,$J$5),$I$5)+$G$5*MAX(MIN(DN26,$J$5),$I$5)*(EH26*EA26/($K$5*1000))+$H$5*(EH26*EA26/($K$5*1000))*(EH26*EA26/($K$5*1000)))</f>
        <v>0</v>
      </c>
      <c r="U26">
        <f>L26*(1000-(1000*0.61365*exp(17.502*Y26/(240.97+Y26))/(EA26+EB26)+DV26)/2)/(1000*0.61365*exp(17.502*Y26/(240.97+Y26))/(EA26+EB26)-DV26)</f>
        <v>0</v>
      </c>
      <c r="V26">
        <f>1/((DO26+1)/(S26/1.6)+1/(T26/1.37)) + DO26/((DO26+1)/(S26/1.6) + DO26/(T26/1.37))</f>
        <v>0</v>
      </c>
      <c r="W26">
        <f>(DJ26*DM26)</f>
        <v>0</v>
      </c>
      <c r="X26">
        <f>(EC26+(W26+2*0.95*5.67E-8*(((EC26+$B$7)+273)^4-(EC26+273)^4)-44100*L26)/(1.84*29.3*T26+8*0.95*5.67E-8*(EC26+273)^3))</f>
        <v>0</v>
      </c>
      <c r="Y26">
        <f>($C$7*ED26+$D$7*EE26+$E$7*X26)</f>
        <v>0</v>
      </c>
      <c r="Z26">
        <f>0.61365*exp(17.502*Y26/(240.97+Y26))</f>
        <v>0</v>
      </c>
      <c r="AA26">
        <f>(AB26/AC26*100)</f>
        <v>0</v>
      </c>
      <c r="AB26">
        <f>DV26*(EA26+EB26)/1000</f>
        <v>0</v>
      </c>
      <c r="AC26">
        <f>0.61365*exp(17.502*EC26/(240.97+EC26))</f>
        <v>0</v>
      </c>
      <c r="AD26">
        <f>(Z26-DV26*(EA26+EB26)/1000)</f>
        <v>0</v>
      </c>
      <c r="AE26">
        <f>(-L26*44100)</f>
        <v>0</v>
      </c>
      <c r="AF26">
        <f>2*29.3*T26*0.92*(EC26-Y26)</f>
        <v>0</v>
      </c>
      <c r="AG26">
        <f>2*0.95*5.67E-8*(((EC26+$B$7)+273)^4-(Y26+273)^4)</f>
        <v>0</v>
      </c>
      <c r="AH26">
        <f>W26+AG26+AE26+AF26</f>
        <v>0</v>
      </c>
      <c r="AI26">
        <f>DZ26*AW26*(DU26-DT26*(1000-AW26*DW26)/(1000-AW26*DV26))/(100*DN26)</f>
        <v>0</v>
      </c>
      <c r="AJ26">
        <f>1000*DZ26*AW26*(DV26-DW26)/(100*DN26*(1000-AW26*DV26))</f>
        <v>0</v>
      </c>
      <c r="AK26">
        <f>(AL26 - AM26 - EA26*1E3/(8.314*(EC26+273.15)) * AO26/DZ26 * AN26) * DZ26/(100*DN26) * (1000 - DW26)/1000</f>
        <v>0</v>
      </c>
      <c r="AL26">
        <v>101.366050224741</v>
      </c>
      <c r="AM26">
        <v>101.5201818181818</v>
      </c>
      <c r="AN26">
        <v>-0.0005078163867378594</v>
      </c>
      <c r="AO26">
        <v>66.14935224974602</v>
      </c>
      <c r="AP26">
        <f>(AR26 - AQ26 + EA26*1E3/(8.314*(EC26+273.15)) * AT26/DZ26 * AS26) * DZ26/(100*DN26) * 1000/(1000 - AR26)</f>
        <v>0</v>
      </c>
      <c r="AQ26">
        <v>12.0916235214995</v>
      </c>
      <c r="AR26">
        <v>12.08564755244756</v>
      </c>
      <c r="AS26">
        <v>-3.144162622355323E-08</v>
      </c>
      <c r="AT26">
        <v>77.18284796940715</v>
      </c>
      <c r="AU26">
        <v>43</v>
      </c>
      <c r="AV26">
        <v>11</v>
      </c>
      <c r="AW26">
        <f>IF(AU26*$H$13&gt;=AY26,1.0,(AY26/(AY26-AU26*$H$13)))</f>
        <v>0</v>
      </c>
      <c r="AX26">
        <f>(AW26-1)*100</f>
        <v>0</v>
      </c>
      <c r="AY26">
        <f>MAX(0,($B$13+$C$13*EH26)/(1+$D$13*EH26)*EA26/(EC26+273)*$E$13)</f>
        <v>0</v>
      </c>
      <c r="AZ26" t="s">
        <v>437</v>
      </c>
      <c r="BA26" t="s">
        <v>437</v>
      </c>
      <c r="BB26">
        <v>0</v>
      </c>
      <c r="BC26">
        <v>0</v>
      </c>
      <c r="BD26">
        <f>1-BB26/BC26</f>
        <v>0</v>
      </c>
      <c r="BE26">
        <v>0</v>
      </c>
      <c r="BF26" t="s">
        <v>437</v>
      </c>
      <c r="BG26" t="s">
        <v>437</v>
      </c>
      <c r="BH26">
        <v>0</v>
      </c>
      <c r="BI26">
        <v>0</v>
      </c>
      <c r="BJ26">
        <f>1-BH26/BI26</f>
        <v>0</v>
      </c>
      <c r="BK26">
        <v>0.5</v>
      </c>
      <c r="BL26">
        <f>DK26</f>
        <v>0</v>
      </c>
      <c r="BM26">
        <f>N26</f>
        <v>0</v>
      </c>
      <c r="BN26">
        <f>BJ26*BK26*BL26</f>
        <v>0</v>
      </c>
      <c r="BO26">
        <f>(BM26-BE26)/BL26</f>
        <v>0</v>
      </c>
      <c r="BP26">
        <f>(BC26-BI26)/BI26</f>
        <v>0</v>
      </c>
      <c r="BQ26">
        <f>BB26/(BD26+BB26/BI26)</f>
        <v>0</v>
      </c>
      <c r="BR26" t="s">
        <v>437</v>
      </c>
      <c r="BS26">
        <v>0</v>
      </c>
      <c r="BT26">
        <f>IF(BS26&lt;&gt;0, BS26, BQ26)</f>
        <v>0</v>
      </c>
      <c r="BU26">
        <f>1-BT26/BI26</f>
        <v>0</v>
      </c>
      <c r="BV26">
        <f>(BI26-BH26)/(BI26-BT26)</f>
        <v>0</v>
      </c>
      <c r="BW26">
        <f>(BC26-BI26)/(BC26-BT26)</f>
        <v>0</v>
      </c>
      <c r="BX26">
        <f>(BI26-BH26)/(BI26-BB26)</f>
        <v>0</v>
      </c>
      <c r="BY26">
        <f>(BC26-BI26)/(BC26-BB26)</f>
        <v>0</v>
      </c>
      <c r="BZ26">
        <f>(BV26*BT26/BH26)</f>
        <v>0</v>
      </c>
      <c r="CA26">
        <f>(1-BZ26)</f>
        <v>0</v>
      </c>
      <c r="CB26">
        <v>205</v>
      </c>
      <c r="CC26">
        <v>290.0000000000001</v>
      </c>
      <c r="CD26">
        <v>1.42</v>
      </c>
      <c r="CE26">
        <v>245</v>
      </c>
      <c r="CF26">
        <v>10126.2</v>
      </c>
      <c r="CG26">
        <v>1.21</v>
      </c>
      <c r="CH26">
        <v>0.21</v>
      </c>
      <c r="CI26">
        <v>300.0000000000001</v>
      </c>
      <c r="CJ26">
        <v>23.9</v>
      </c>
      <c r="CK26">
        <v>3.425775101193484</v>
      </c>
      <c r="CL26">
        <v>2.028220428051648</v>
      </c>
      <c r="CM26">
        <v>-2.247386861494518</v>
      </c>
      <c r="CN26">
        <v>1.77933841202106</v>
      </c>
      <c r="CO26">
        <v>0.05390338325961119</v>
      </c>
      <c r="CP26">
        <v>-0.008365275417130143</v>
      </c>
      <c r="CQ26">
        <v>289.9999999999999</v>
      </c>
      <c r="CR26">
        <v>1.85</v>
      </c>
      <c r="CS26">
        <v>615</v>
      </c>
      <c r="CT26">
        <v>10122.7</v>
      </c>
      <c r="CU26">
        <v>1.21</v>
      </c>
      <c r="CV26">
        <v>0.64</v>
      </c>
      <c r="DJ26">
        <f>$B$11*EI26+$C$11*EJ26+$F$11*EU26*(1-EX26)</f>
        <v>0</v>
      </c>
      <c r="DK26">
        <f>DJ26*DL26</f>
        <v>0</v>
      </c>
      <c r="DL26">
        <f>($B$11*$D$9+$C$11*$D$9+$F$11*((FH26+EZ26)/MAX(FH26+EZ26+FI26, 0.1)*$I$9+FI26/MAX(FH26+EZ26+FI26, 0.1)*$J$9))/($B$11+$C$11+$F$11)</f>
        <v>0</v>
      </c>
      <c r="DM26">
        <f>($B$11*$K$9+$C$11*$K$9+$F$11*((FH26+EZ26)/MAX(FH26+EZ26+FI26, 0.1)*$P$9+FI26/MAX(FH26+EZ26+FI26, 0.1)*$Q$9))/($B$11+$C$11+$F$11)</f>
        <v>0</v>
      </c>
      <c r="DN26">
        <v>2</v>
      </c>
      <c r="DO26">
        <v>0.5</v>
      </c>
      <c r="DP26" t="s">
        <v>438</v>
      </c>
      <c r="DQ26">
        <v>2</v>
      </c>
      <c r="DR26" t="b">
        <v>1</v>
      </c>
      <c r="DS26">
        <v>1740484094.5</v>
      </c>
      <c r="DT26">
        <v>100.287</v>
      </c>
      <c r="DU26">
        <v>100.112</v>
      </c>
      <c r="DV26">
        <v>12.0855</v>
      </c>
      <c r="DW26">
        <v>12.0913</v>
      </c>
      <c r="DX26">
        <v>100.566</v>
      </c>
      <c r="DY26">
        <v>12.0901</v>
      </c>
      <c r="DZ26">
        <v>399.98</v>
      </c>
      <c r="EA26">
        <v>101.171</v>
      </c>
      <c r="EB26">
        <v>0.09997259999999999</v>
      </c>
      <c r="EC26">
        <v>19.3168</v>
      </c>
      <c r="ED26">
        <v>19.1133</v>
      </c>
      <c r="EE26">
        <v>999.9</v>
      </c>
      <c r="EF26">
        <v>0</v>
      </c>
      <c r="EG26">
        <v>0</v>
      </c>
      <c r="EH26">
        <v>10048.8</v>
      </c>
      <c r="EI26">
        <v>0</v>
      </c>
      <c r="EJ26">
        <v>0.0122315</v>
      </c>
      <c r="EK26">
        <v>0.175323</v>
      </c>
      <c r="EL26">
        <v>101.514</v>
      </c>
      <c r="EM26">
        <v>101.337</v>
      </c>
      <c r="EN26">
        <v>-0.00574398</v>
      </c>
      <c r="EO26">
        <v>100.112</v>
      </c>
      <c r="EP26">
        <v>12.0913</v>
      </c>
      <c r="EQ26">
        <v>1.2227</v>
      </c>
      <c r="ER26">
        <v>1.22328</v>
      </c>
      <c r="ES26">
        <v>9.880879999999999</v>
      </c>
      <c r="ET26">
        <v>9.887969999999999</v>
      </c>
      <c r="EU26">
        <v>0.0499998</v>
      </c>
      <c r="EV26">
        <v>0</v>
      </c>
      <c r="EW26">
        <v>0</v>
      </c>
      <c r="EX26">
        <v>0</v>
      </c>
      <c r="EY26">
        <v>6.74</v>
      </c>
      <c r="EZ26">
        <v>0.0499998</v>
      </c>
      <c r="FA26">
        <v>48.7</v>
      </c>
      <c r="FB26">
        <v>1.57</v>
      </c>
      <c r="FC26">
        <v>34.25</v>
      </c>
      <c r="FD26">
        <v>40.812</v>
      </c>
      <c r="FE26">
        <v>37.25</v>
      </c>
      <c r="FF26">
        <v>41.187</v>
      </c>
      <c r="FG26">
        <v>37.25</v>
      </c>
      <c r="FH26">
        <v>0</v>
      </c>
      <c r="FI26">
        <v>0</v>
      </c>
      <c r="FJ26">
        <v>0</v>
      </c>
      <c r="FK26">
        <v>1085.5</v>
      </c>
      <c r="FL26">
        <v>0</v>
      </c>
      <c r="FM26">
        <v>2.098846153846154</v>
      </c>
      <c r="FN26">
        <v>3.897778362432387</v>
      </c>
      <c r="FO26">
        <v>-1.307350405105104</v>
      </c>
      <c r="FP26">
        <v>48.17384615384616</v>
      </c>
      <c r="FQ26">
        <v>15</v>
      </c>
      <c r="FR26">
        <v>1740484041.5</v>
      </c>
      <c r="FS26" t="s">
        <v>471</v>
      </c>
      <c r="FT26">
        <v>1740484041.5</v>
      </c>
      <c r="FU26">
        <v>1740484029</v>
      </c>
      <c r="FV26">
        <v>10</v>
      </c>
      <c r="FW26">
        <v>-0.115</v>
      </c>
      <c r="FX26">
        <v>0.001</v>
      </c>
      <c r="FY26">
        <v>-0.275</v>
      </c>
      <c r="FZ26">
        <v>-0.005</v>
      </c>
      <c r="GA26">
        <v>103</v>
      </c>
      <c r="GB26">
        <v>12</v>
      </c>
      <c r="GC26">
        <v>0.21</v>
      </c>
      <c r="GD26">
        <v>0.12</v>
      </c>
      <c r="GE26">
        <v>-0.3065928659134458</v>
      </c>
      <c r="GF26">
        <v>-0.08463114466031295</v>
      </c>
      <c r="GG26">
        <v>0.08581783704124792</v>
      </c>
      <c r="GH26">
        <v>1</v>
      </c>
      <c r="GI26">
        <v>-0.00141224824953262</v>
      </c>
      <c r="GJ26">
        <v>0.0009172443746021876</v>
      </c>
      <c r="GK26">
        <v>0.0001717224242973117</v>
      </c>
      <c r="GL26">
        <v>1</v>
      </c>
      <c r="GM26">
        <v>2</v>
      </c>
      <c r="GN26">
        <v>2</v>
      </c>
      <c r="GO26" t="s">
        <v>440</v>
      </c>
      <c r="GP26">
        <v>2.99546</v>
      </c>
      <c r="GQ26">
        <v>2.811</v>
      </c>
      <c r="GR26">
        <v>0.0287959</v>
      </c>
      <c r="GS26">
        <v>0.0288815</v>
      </c>
      <c r="GT26">
        <v>0.06830029999999999</v>
      </c>
      <c r="GU26">
        <v>0.0694241</v>
      </c>
      <c r="GV26">
        <v>26446.6</v>
      </c>
      <c r="GW26">
        <v>27604.8</v>
      </c>
      <c r="GX26">
        <v>30979.3</v>
      </c>
      <c r="GY26">
        <v>31525.1</v>
      </c>
      <c r="GZ26">
        <v>45262.6</v>
      </c>
      <c r="HA26">
        <v>42606.7</v>
      </c>
      <c r="HB26">
        <v>44878.3</v>
      </c>
      <c r="HC26">
        <v>42097.3</v>
      </c>
      <c r="HD26">
        <v>1.79508</v>
      </c>
      <c r="HE26">
        <v>2.25675</v>
      </c>
      <c r="HF26">
        <v>-0.0425652</v>
      </c>
      <c r="HG26">
        <v>0</v>
      </c>
      <c r="HH26">
        <v>19.818</v>
      </c>
      <c r="HI26">
        <v>999.9</v>
      </c>
      <c r="HJ26">
        <v>36.5</v>
      </c>
      <c r="HK26">
        <v>29.9</v>
      </c>
      <c r="HL26">
        <v>15.2827</v>
      </c>
      <c r="HM26">
        <v>62.2523</v>
      </c>
      <c r="HN26">
        <v>8.004810000000001</v>
      </c>
      <c r="HO26">
        <v>1</v>
      </c>
      <c r="HP26">
        <v>-0.104741</v>
      </c>
      <c r="HQ26">
        <v>3.28496</v>
      </c>
      <c r="HR26">
        <v>20.2148</v>
      </c>
      <c r="HS26">
        <v>5.22298</v>
      </c>
      <c r="HT26">
        <v>11.9081</v>
      </c>
      <c r="HU26">
        <v>4.97295</v>
      </c>
      <c r="HV26">
        <v>3.273</v>
      </c>
      <c r="HW26">
        <v>7711.4</v>
      </c>
      <c r="HX26">
        <v>9999</v>
      </c>
      <c r="HY26">
        <v>9999</v>
      </c>
      <c r="HZ26">
        <v>999.9</v>
      </c>
      <c r="IA26">
        <v>1.87958</v>
      </c>
      <c r="IB26">
        <v>1.87977</v>
      </c>
      <c r="IC26">
        <v>1.88187</v>
      </c>
      <c r="ID26">
        <v>1.87487</v>
      </c>
      <c r="IE26">
        <v>1.87831</v>
      </c>
      <c r="IF26">
        <v>1.87771</v>
      </c>
      <c r="IG26">
        <v>1.87475</v>
      </c>
      <c r="IH26">
        <v>1.88245</v>
      </c>
      <c r="II26">
        <v>0</v>
      </c>
      <c r="IJ26">
        <v>0</v>
      </c>
      <c r="IK26">
        <v>0</v>
      </c>
      <c r="IL26">
        <v>0</v>
      </c>
      <c r="IM26" t="s">
        <v>441</v>
      </c>
      <c r="IN26" t="s">
        <v>442</v>
      </c>
      <c r="IO26" t="s">
        <v>443</v>
      </c>
      <c r="IP26" t="s">
        <v>443</v>
      </c>
      <c r="IQ26" t="s">
        <v>443</v>
      </c>
      <c r="IR26" t="s">
        <v>443</v>
      </c>
      <c r="IS26">
        <v>0</v>
      </c>
      <c r="IT26">
        <v>100</v>
      </c>
      <c r="IU26">
        <v>100</v>
      </c>
      <c r="IV26">
        <v>-0.279</v>
      </c>
      <c r="IW26">
        <v>-0.0046</v>
      </c>
      <c r="IX26">
        <v>-0.5145022863478105</v>
      </c>
      <c r="IY26">
        <v>0.002558256048013158</v>
      </c>
      <c r="IZ26">
        <v>-2.213187444564666E-06</v>
      </c>
      <c r="JA26">
        <v>6.313742598779326E-10</v>
      </c>
      <c r="JB26">
        <v>-0.09460829944680695</v>
      </c>
      <c r="JC26">
        <v>0.01302957520847742</v>
      </c>
      <c r="JD26">
        <v>-0.0006757729996322496</v>
      </c>
      <c r="JE26">
        <v>1.7701685355935E-05</v>
      </c>
      <c r="JF26">
        <v>15</v>
      </c>
      <c r="JG26">
        <v>2137</v>
      </c>
      <c r="JH26">
        <v>3</v>
      </c>
      <c r="JI26">
        <v>20</v>
      </c>
      <c r="JJ26">
        <v>0.9</v>
      </c>
      <c r="JK26">
        <v>1.1</v>
      </c>
      <c r="JL26">
        <v>0.374756</v>
      </c>
      <c r="JM26">
        <v>2.61841</v>
      </c>
      <c r="JN26">
        <v>1.44531</v>
      </c>
      <c r="JO26">
        <v>2.16309</v>
      </c>
      <c r="JP26">
        <v>1.54907</v>
      </c>
      <c r="JQ26">
        <v>2.4646</v>
      </c>
      <c r="JR26">
        <v>34.9904</v>
      </c>
      <c r="JS26">
        <v>24.1313</v>
      </c>
      <c r="JT26">
        <v>18</v>
      </c>
      <c r="JU26">
        <v>326.54</v>
      </c>
      <c r="JV26">
        <v>747.058</v>
      </c>
      <c r="JW26">
        <v>16.5821</v>
      </c>
      <c r="JX26">
        <v>25.6577</v>
      </c>
      <c r="JY26">
        <v>30.0001</v>
      </c>
      <c r="JZ26">
        <v>25.7858</v>
      </c>
      <c r="KA26">
        <v>25.7736</v>
      </c>
      <c r="KB26">
        <v>7.51865</v>
      </c>
      <c r="KC26">
        <v>27.8244</v>
      </c>
      <c r="KD26">
        <v>26.0409</v>
      </c>
      <c r="KE26">
        <v>16.58</v>
      </c>
      <c r="KF26">
        <v>100</v>
      </c>
      <c r="KG26">
        <v>12.0747</v>
      </c>
      <c r="KH26">
        <v>101.414</v>
      </c>
      <c r="KI26">
        <v>100.646</v>
      </c>
    </row>
    <row r="27" spans="1:295">
      <c r="A27">
        <v>11</v>
      </c>
      <c r="B27">
        <v>1740484215</v>
      </c>
      <c r="C27">
        <v>1207</v>
      </c>
      <c r="D27" t="s">
        <v>472</v>
      </c>
      <c r="E27" t="s">
        <v>473</v>
      </c>
      <c r="F27" t="s">
        <v>434</v>
      </c>
      <c r="G27" t="s">
        <v>435</v>
      </c>
      <c r="J27">
        <f>EY27</f>
        <v>0</v>
      </c>
      <c r="K27">
        <v>1740484215</v>
      </c>
      <c r="L27">
        <f>(M27)/1000</f>
        <v>0</v>
      </c>
      <c r="M27">
        <f>IF(DR27, AP27, AJ27)</f>
        <v>0</v>
      </c>
      <c r="N27">
        <f>IF(DR27, AK27, AI27)</f>
        <v>0</v>
      </c>
      <c r="O27">
        <f>DT27 - IF(AW27&gt;1, N27*DN27*100.0/(AY27), 0)</f>
        <v>0</v>
      </c>
      <c r="P27">
        <f>((V27-L27/2)*O27-N27)/(V27+L27/2)</f>
        <v>0</v>
      </c>
      <c r="Q27">
        <f>P27*(EA27+EB27)/1000.0</f>
        <v>0</v>
      </c>
      <c r="R27">
        <f>(DT27 - IF(AW27&gt;1, N27*DN27*100.0/(AY27), 0))*(EA27+EB27)/1000.0</f>
        <v>0</v>
      </c>
      <c r="S27">
        <f>2.0/((1/U27-1/T27)+SIGN(U27)*SQRT((1/U27-1/T27)*(1/U27-1/T27) + 4*DO27/((DO27+1)*(DO27+1))*(2*1/U27*1/T27-1/T27*1/T27)))</f>
        <v>0</v>
      </c>
      <c r="T27">
        <f>IF(LEFT(DP27,1)&lt;&gt;"0",IF(LEFT(DP27,1)="1",3.0,DQ27),$D$5+$E$5*(EH27*EA27/($K$5*1000))+$F$5*(EH27*EA27/($K$5*1000))*MAX(MIN(DN27,$J$5),$I$5)*MAX(MIN(DN27,$J$5),$I$5)+$G$5*MAX(MIN(DN27,$J$5),$I$5)*(EH27*EA27/($K$5*1000))+$H$5*(EH27*EA27/($K$5*1000))*(EH27*EA27/($K$5*1000)))</f>
        <v>0</v>
      </c>
      <c r="U27">
        <f>L27*(1000-(1000*0.61365*exp(17.502*Y27/(240.97+Y27))/(EA27+EB27)+DV27)/2)/(1000*0.61365*exp(17.502*Y27/(240.97+Y27))/(EA27+EB27)-DV27)</f>
        <v>0</v>
      </c>
      <c r="V27">
        <f>1/((DO27+1)/(S27/1.6)+1/(T27/1.37)) + DO27/((DO27+1)/(S27/1.6) + DO27/(T27/1.37))</f>
        <v>0</v>
      </c>
      <c r="W27">
        <f>(DJ27*DM27)</f>
        <v>0</v>
      </c>
      <c r="X27">
        <f>(EC27+(W27+2*0.95*5.67E-8*(((EC27+$B$7)+273)^4-(EC27+273)^4)-44100*L27)/(1.84*29.3*T27+8*0.95*5.67E-8*(EC27+273)^3))</f>
        <v>0</v>
      </c>
      <c r="Y27">
        <f>($C$7*ED27+$D$7*EE27+$E$7*X27)</f>
        <v>0</v>
      </c>
      <c r="Z27">
        <f>0.61365*exp(17.502*Y27/(240.97+Y27))</f>
        <v>0</v>
      </c>
      <c r="AA27">
        <f>(AB27/AC27*100)</f>
        <v>0</v>
      </c>
      <c r="AB27">
        <f>DV27*(EA27+EB27)/1000</f>
        <v>0</v>
      </c>
      <c r="AC27">
        <f>0.61365*exp(17.502*EC27/(240.97+EC27))</f>
        <v>0</v>
      </c>
      <c r="AD27">
        <f>(Z27-DV27*(EA27+EB27)/1000)</f>
        <v>0</v>
      </c>
      <c r="AE27">
        <f>(-L27*44100)</f>
        <v>0</v>
      </c>
      <c r="AF27">
        <f>2*29.3*T27*0.92*(EC27-Y27)</f>
        <v>0</v>
      </c>
      <c r="AG27">
        <f>2*0.95*5.67E-8*(((EC27+$B$7)+273)^4-(Y27+273)^4)</f>
        <v>0</v>
      </c>
      <c r="AH27">
        <f>W27+AG27+AE27+AF27</f>
        <v>0</v>
      </c>
      <c r="AI27">
        <f>DZ27*AW27*(DU27-DT27*(1000-AW27*DW27)/(1000-AW27*DV27))/(100*DN27)</f>
        <v>0</v>
      </c>
      <c r="AJ27">
        <f>1000*DZ27*AW27*(DV27-DW27)/(100*DN27*(1000-AW27*DV27))</f>
        <v>0</v>
      </c>
      <c r="AK27">
        <f>(AL27 - AM27 - EA27*1E3/(8.314*(EC27+273.15)) * AO27/DZ27 * AN27) * DZ27/(100*DN27) * (1000 - DW27)/1000</f>
        <v>0</v>
      </c>
      <c r="AL27">
        <v>202.5083407170696</v>
      </c>
      <c r="AM27">
        <v>202.8183878787879</v>
      </c>
      <c r="AN27">
        <v>0.0003968229366852913</v>
      </c>
      <c r="AO27">
        <v>66.14935224974602</v>
      </c>
      <c r="AP27">
        <f>(AR27 - AQ27 + EA27*1E3/(8.314*(EC27+273.15)) * AT27/DZ27 * AS27) * DZ27/(100*DN27) * 1000/(1000 - AR27)</f>
        <v>0</v>
      </c>
      <c r="AQ27">
        <v>12.09779866302481</v>
      </c>
      <c r="AR27">
        <v>12.09087762237763</v>
      </c>
      <c r="AS27">
        <v>1.844528309102289E-07</v>
      </c>
      <c r="AT27">
        <v>77.18284796940715</v>
      </c>
      <c r="AU27">
        <v>44</v>
      </c>
      <c r="AV27">
        <v>11</v>
      </c>
      <c r="AW27">
        <f>IF(AU27*$H$13&gt;=AY27,1.0,(AY27/(AY27-AU27*$H$13)))</f>
        <v>0</v>
      </c>
      <c r="AX27">
        <f>(AW27-1)*100</f>
        <v>0</v>
      </c>
      <c r="AY27">
        <f>MAX(0,($B$13+$C$13*EH27)/(1+$D$13*EH27)*EA27/(EC27+273)*$E$13)</f>
        <v>0</v>
      </c>
      <c r="AZ27" t="s">
        <v>437</v>
      </c>
      <c r="BA27" t="s">
        <v>437</v>
      </c>
      <c r="BB27">
        <v>0</v>
      </c>
      <c r="BC27">
        <v>0</v>
      </c>
      <c r="BD27">
        <f>1-BB27/BC27</f>
        <v>0</v>
      </c>
      <c r="BE27">
        <v>0</v>
      </c>
      <c r="BF27" t="s">
        <v>437</v>
      </c>
      <c r="BG27" t="s">
        <v>437</v>
      </c>
      <c r="BH27">
        <v>0</v>
      </c>
      <c r="BI27">
        <v>0</v>
      </c>
      <c r="BJ27">
        <f>1-BH27/BI27</f>
        <v>0</v>
      </c>
      <c r="BK27">
        <v>0.5</v>
      </c>
      <c r="BL27">
        <f>DK27</f>
        <v>0</v>
      </c>
      <c r="BM27">
        <f>N27</f>
        <v>0</v>
      </c>
      <c r="BN27">
        <f>BJ27*BK27*BL27</f>
        <v>0</v>
      </c>
      <c r="BO27">
        <f>(BM27-BE27)/BL27</f>
        <v>0</v>
      </c>
      <c r="BP27">
        <f>(BC27-BI27)/BI27</f>
        <v>0</v>
      </c>
      <c r="BQ27">
        <f>BB27/(BD27+BB27/BI27)</f>
        <v>0</v>
      </c>
      <c r="BR27" t="s">
        <v>437</v>
      </c>
      <c r="BS27">
        <v>0</v>
      </c>
      <c r="BT27">
        <f>IF(BS27&lt;&gt;0, BS27, BQ27)</f>
        <v>0</v>
      </c>
      <c r="BU27">
        <f>1-BT27/BI27</f>
        <v>0</v>
      </c>
      <c r="BV27">
        <f>(BI27-BH27)/(BI27-BT27)</f>
        <v>0</v>
      </c>
      <c r="BW27">
        <f>(BC27-BI27)/(BC27-BT27)</f>
        <v>0</v>
      </c>
      <c r="BX27">
        <f>(BI27-BH27)/(BI27-BB27)</f>
        <v>0</v>
      </c>
      <c r="BY27">
        <f>(BC27-BI27)/(BC27-BB27)</f>
        <v>0</v>
      </c>
      <c r="BZ27">
        <f>(BV27*BT27/BH27)</f>
        <v>0</v>
      </c>
      <c r="CA27">
        <f>(1-BZ27)</f>
        <v>0</v>
      </c>
      <c r="CB27">
        <v>205</v>
      </c>
      <c r="CC27">
        <v>290.0000000000001</v>
      </c>
      <c r="CD27">
        <v>1.42</v>
      </c>
      <c r="CE27">
        <v>245</v>
      </c>
      <c r="CF27">
        <v>10126.2</v>
      </c>
      <c r="CG27">
        <v>1.21</v>
      </c>
      <c r="CH27">
        <v>0.21</v>
      </c>
      <c r="CI27">
        <v>300.0000000000001</v>
      </c>
      <c r="CJ27">
        <v>23.9</v>
      </c>
      <c r="CK27">
        <v>3.425775101193484</v>
      </c>
      <c r="CL27">
        <v>2.028220428051648</v>
      </c>
      <c r="CM27">
        <v>-2.247386861494518</v>
      </c>
      <c r="CN27">
        <v>1.77933841202106</v>
      </c>
      <c r="CO27">
        <v>0.05390338325961119</v>
      </c>
      <c r="CP27">
        <v>-0.008365275417130143</v>
      </c>
      <c r="CQ27">
        <v>289.9999999999999</v>
      </c>
      <c r="CR27">
        <v>1.85</v>
      </c>
      <c r="CS27">
        <v>615</v>
      </c>
      <c r="CT27">
        <v>10122.7</v>
      </c>
      <c r="CU27">
        <v>1.21</v>
      </c>
      <c r="CV27">
        <v>0.64</v>
      </c>
      <c r="DJ27">
        <f>$B$11*EI27+$C$11*EJ27+$F$11*EU27*(1-EX27)</f>
        <v>0</v>
      </c>
      <c r="DK27">
        <f>DJ27*DL27</f>
        <v>0</v>
      </c>
      <c r="DL27">
        <f>($B$11*$D$9+$C$11*$D$9+$F$11*((FH27+EZ27)/MAX(FH27+EZ27+FI27, 0.1)*$I$9+FI27/MAX(FH27+EZ27+FI27, 0.1)*$J$9))/($B$11+$C$11+$F$11)</f>
        <v>0</v>
      </c>
      <c r="DM27">
        <f>($B$11*$K$9+$C$11*$K$9+$F$11*((FH27+EZ27)/MAX(FH27+EZ27+FI27, 0.1)*$P$9+FI27/MAX(FH27+EZ27+FI27, 0.1)*$Q$9))/($B$11+$C$11+$F$11)</f>
        <v>0</v>
      </c>
      <c r="DN27">
        <v>2</v>
      </c>
      <c r="DO27">
        <v>0.5</v>
      </c>
      <c r="DP27" t="s">
        <v>438</v>
      </c>
      <c r="DQ27">
        <v>2</v>
      </c>
      <c r="DR27" t="b">
        <v>1</v>
      </c>
      <c r="DS27">
        <v>1740484215</v>
      </c>
      <c r="DT27">
        <v>200.362</v>
      </c>
      <c r="DU27">
        <v>200.007</v>
      </c>
      <c r="DV27">
        <v>12.0906</v>
      </c>
      <c r="DW27">
        <v>12.0981</v>
      </c>
      <c r="DX27">
        <v>200.447</v>
      </c>
      <c r="DY27">
        <v>12.0952</v>
      </c>
      <c r="DZ27">
        <v>399.904</v>
      </c>
      <c r="EA27">
        <v>101.172</v>
      </c>
      <c r="EB27">
        <v>0.0998961</v>
      </c>
      <c r="EC27">
        <v>19.3621</v>
      </c>
      <c r="ED27">
        <v>19.1433</v>
      </c>
      <c r="EE27">
        <v>999.9</v>
      </c>
      <c r="EF27">
        <v>0</v>
      </c>
      <c r="EG27">
        <v>0</v>
      </c>
      <c r="EH27">
        <v>10053.8</v>
      </c>
      <c r="EI27">
        <v>0</v>
      </c>
      <c r="EJ27">
        <v>0.0122315</v>
      </c>
      <c r="EK27">
        <v>0.35434</v>
      </c>
      <c r="EL27">
        <v>202.814</v>
      </c>
      <c r="EM27">
        <v>202.457</v>
      </c>
      <c r="EN27">
        <v>-0.00750351</v>
      </c>
      <c r="EO27">
        <v>200.007</v>
      </c>
      <c r="EP27">
        <v>12.0981</v>
      </c>
      <c r="EQ27">
        <v>1.22323</v>
      </c>
      <c r="ER27">
        <v>1.22399</v>
      </c>
      <c r="ES27">
        <v>9.887370000000001</v>
      </c>
      <c r="ET27">
        <v>9.89663</v>
      </c>
      <c r="EU27">
        <v>0.0499998</v>
      </c>
      <c r="EV27">
        <v>0</v>
      </c>
      <c r="EW27">
        <v>0</v>
      </c>
      <c r="EX27">
        <v>0</v>
      </c>
      <c r="EY27">
        <v>-1.53</v>
      </c>
      <c r="EZ27">
        <v>0.0499998</v>
      </c>
      <c r="FA27">
        <v>46.83</v>
      </c>
      <c r="FB27">
        <v>0.87</v>
      </c>
      <c r="FC27">
        <v>34.437</v>
      </c>
      <c r="FD27">
        <v>40.312</v>
      </c>
      <c r="FE27">
        <v>36.937</v>
      </c>
      <c r="FF27">
        <v>40.25</v>
      </c>
      <c r="FG27">
        <v>37.062</v>
      </c>
      <c r="FH27">
        <v>0</v>
      </c>
      <c r="FI27">
        <v>0</v>
      </c>
      <c r="FJ27">
        <v>0</v>
      </c>
      <c r="FK27">
        <v>1206.099999904633</v>
      </c>
      <c r="FL27">
        <v>0</v>
      </c>
      <c r="FM27">
        <v>2.0872</v>
      </c>
      <c r="FN27">
        <v>-11.45692321042807</v>
      </c>
      <c r="FO27">
        <v>4.342307840745613</v>
      </c>
      <c r="FP27">
        <v>48.1532</v>
      </c>
      <c r="FQ27">
        <v>15</v>
      </c>
      <c r="FR27">
        <v>1740484041.5</v>
      </c>
      <c r="FS27" t="s">
        <v>471</v>
      </c>
      <c r="FT27">
        <v>1740484041.5</v>
      </c>
      <c r="FU27">
        <v>1740484029</v>
      </c>
      <c r="FV27">
        <v>10</v>
      </c>
      <c r="FW27">
        <v>-0.115</v>
      </c>
      <c r="FX27">
        <v>0.001</v>
      </c>
      <c r="FY27">
        <v>-0.275</v>
      </c>
      <c r="FZ27">
        <v>-0.005</v>
      </c>
      <c r="GA27">
        <v>103</v>
      </c>
      <c r="GB27">
        <v>12</v>
      </c>
      <c r="GC27">
        <v>0.21</v>
      </c>
      <c r="GD27">
        <v>0.12</v>
      </c>
      <c r="GE27">
        <v>-0.5248159171316046</v>
      </c>
      <c r="GF27">
        <v>-0.2312530372398023</v>
      </c>
      <c r="GG27">
        <v>0.05591302242349695</v>
      </c>
      <c r="GH27">
        <v>1</v>
      </c>
      <c r="GI27">
        <v>-0.001495780163645447</v>
      </c>
      <c r="GJ27">
        <v>0.0008773687898681289</v>
      </c>
      <c r="GK27">
        <v>0.0001915433782681019</v>
      </c>
      <c r="GL27">
        <v>1</v>
      </c>
      <c r="GM27">
        <v>2</v>
      </c>
      <c r="GN27">
        <v>2</v>
      </c>
      <c r="GO27" t="s">
        <v>440</v>
      </c>
      <c r="GP27">
        <v>2.99537</v>
      </c>
      <c r="GQ27">
        <v>2.81097</v>
      </c>
      <c r="GR27">
        <v>0.0545453</v>
      </c>
      <c r="GS27">
        <v>0.0548231</v>
      </c>
      <c r="GT27">
        <v>0.0683207</v>
      </c>
      <c r="GU27">
        <v>0.069453</v>
      </c>
      <c r="GV27">
        <v>25744.6</v>
      </c>
      <c r="GW27">
        <v>26866.1</v>
      </c>
      <c r="GX27">
        <v>30978.4</v>
      </c>
      <c r="GY27">
        <v>31523.6</v>
      </c>
      <c r="GZ27">
        <v>45260.2</v>
      </c>
      <c r="HA27">
        <v>42603.7</v>
      </c>
      <c r="HB27">
        <v>44876.8</v>
      </c>
      <c r="HC27">
        <v>42095.5</v>
      </c>
      <c r="HD27">
        <v>1.79385</v>
      </c>
      <c r="HE27">
        <v>2.2571</v>
      </c>
      <c r="HF27">
        <v>-0.0423715</v>
      </c>
      <c r="HG27">
        <v>0</v>
      </c>
      <c r="HH27">
        <v>19.8448</v>
      </c>
      <c r="HI27">
        <v>999.9</v>
      </c>
      <c r="HJ27">
        <v>36.5</v>
      </c>
      <c r="HK27">
        <v>30</v>
      </c>
      <c r="HL27">
        <v>15.3705</v>
      </c>
      <c r="HM27">
        <v>61.9423</v>
      </c>
      <c r="HN27">
        <v>7.61619</v>
      </c>
      <c r="HO27">
        <v>1</v>
      </c>
      <c r="HP27">
        <v>-0.103415</v>
      </c>
      <c r="HQ27">
        <v>3.29303</v>
      </c>
      <c r="HR27">
        <v>20.2125</v>
      </c>
      <c r="HS27">
        <v>5.22238</v>
      </c>
      <c r="HT27">
        <v>11.9081</v>
      </c>
      <c r="HU27">
        <v>4.97245</v>
      </c>
      <c r="HV27">
        <v>3.273</v>
      </c>
      <c r="HW27">
        <v>7714.3</v>
      </c>
      <c r="HX27">
        <v>9999</v>
      </c>
      <c r="HY27">
        <v>9999</v>
      </c>
      <c r="HZ27">
        <v>999.9</v>
      </c>
      <c r="IA27">
        <v>1.87958</v>
      </c>
      <c r="IB27">
        <v>1.87976</v>
      </c>
      <c r="IC27">
        <v>1.88187</v>
      </c>
      <c r="ID27">
        <v>1.87486</v>
      </c>
      <c r="IE27">
        <v>1.87826</v>
      </c>
      <c r="IF27">
        <v>1.87769</v>
      </c>
      <c r="IG27">
        <v>1.87471</v>
      </c>
      <c r="IH27">
        <v>1.88248</v>
      </c>
      <c r="II27">
        <v>0</v>
      </c>
      <c r="IJ27">
        <v>0</v>
      </c>
      <c r="IK27">
        <v>0</v>
      </c>
      <c r="IL27">
        <v>0</v>
      </c>
      <c r="IM27" t="s">
        <v>441</v>
      </c>
      <c r="IN27" t="s">
        <v>442</v>
      </c>
      <c r="IO27" t="s">
        <v>443</v>
      </c>
      <c r="IP27" t="s">
        <v>443</v>
      </c>
      <c r="IQ27" t="s">
        <v>443</v>
      </c>
      <c r="IR27" t="s">
        <v>443</v>
      </c>
      <c r="IS27">
        <v>0</v>
      </c>
      <c r="IT27">
        <v>100</v>
      </c>
      <c r="IU27">
        <v>100</v>
      </c>
      <c r="IV27">
        <v>-0.08500000000000001</v>
      </c>
      <c r="IW27">
        <v>-0.0046</v>
      </c>
      <c r="IX27">
        <v>-0.5145022863478105</v>
      </c>
      <c r="IY27">
        <v>0.002558256048013158</v>
      </c>
      <c r="IZ27">
        <v>-2.213187444564666E-06</v>
      </c>
      <c r="JA27">
        <v>6.313742598779326E-10</v>
      </c>
      <c r="JB27">
        <v>-0.09460829944680695</v>
      </c>
      <c r="JC27">
        <v>0.01302957520847742</v>
      </c>
      <c r="JD27">
        <v>-0.0006757729996322496</v>
      </c>
      <c r="JE27">
        <v>1.7701685355935E-05</v>
      </c>
      <c r="JF27">
        <v>15</v>
      </c>
      <c r="JG27">
        <v>2137</v>
      </c>
      <c r="JH27">
        <v>3</v>
      </c>
      <c r="JI27">
        <v>20</v>
      </c>
      <c r="JJ27">
        <v>2.9</v>
      </c>
      <c r="JK27">
        <v>3.1</v>
      </c>
      <c r="JL27">
        <v>0.592041</v>
      </c>
      <c r="JM27">
        <v>2.63428</v>
      </c>
      <c r="JN27">
        <v>1.44531</v>
      </c>
      <c r="JO27">
        <v>2.16309</v>
      </c>
      <c r="JP27">
        <v>1.54907</v>
      </c>
      <c r="JQ27">
        <v>2.34253</v>
      </c>
      <c r="JR27">
        <v>35.0134</v>
      </c>
      <c r="JS27">
        <v>24.1138</v>
      </c>
      <c r="JT27">
        <v>18</v>
      </c>
      <c r="JU27">
        <v>326.091</v>
      </c>
      <c r="JV27">
        <v>747.569</v>
      </c>
      <c r="JW27">
        <v>16.5796</v>
      </c>
      <c r="JX27">
        <v>25.6776</v>
      </c>
      <c r="JY27">
        <v>30.0001</v>
      </c>
      <c r="JZ27">
        <v>25.8009</v>
      </c>
      <c r="KA27">
        <v>25.7866</v>
      </c>
      <c r="KB27">
        <v>11.8423</v>
      </c>
      <c r="KC27">
        <v>27.8244</v>
      </c>
      <c r="KD27">
        <v>26.0409</v>
      </c>
      <c r="KE27">
        <v>16.58</v>
      </c>
      <c r="KF27">
        <v>200</v>
      </c>
      <c r="KG27">
        <v>12.0649</v>
      </c>
      <c r="KH27">
        <v>101.411</v>
      </c>
      <c r="KI27">
        <v>100.642</v>
      </c>
    </row>
    <row r="28" spans="1:295">
      <c r="A28">
        <v>12</v>
      </c>
      <c r="B28">
        <v>1740484335.5</v>
      </c>
      <c r="C28">
        <v>1327.5</v>
      </c>
      <c r="D28" t="s">
        <v>474</v>
      </c>
      <c r="E28" t="s">
        <v>475</v>
      </c>
      <c r="F28" t="s">
        <v>434</v>
      </c>
      <c r="G28" t="s">
        <v>435</v>
      </c>
      <c r="J28">
        <f>EY28</f>
        <v>0</v>
      </c>
      <c r="K28">
        <v>1740484335.5</v>
      </c>
      <c r="L28">
        <f>(M28)/1000</f>
        <v>0</v>
      </c>
      <c r="M28">
        <f>IF(DR28, AP28, AJ28)</f>
        <v>0</v>
      </c>
      <c r="N28">
        <f>IF(DR28, AK28, AI28)</f>
        <v>0</v>
      </c>
      <c r="O28">
        <f>DT28 - IF(AW28&gt;1, N28*DN28*100.0/(AY28), 0)</f>
        <v>0</v>
      </c>
      <c r="P28">
        <f>((V28-L28/2)*O28-N28)/(V28+L28/2)</f>
        <v>0</v>
      </c>
      <c r="Q28">
        <f>P28*(EA28+EB28)/1000.0</f>
        <v>0</v>
      </c>
      <c r="R28">
        <f>(DT28 - IF(AW28&gt;1, N28*DN28*100.0/(AY28), 0))*(EA28+EB28)/1000.0</f>
        <v>0</v>
      </c>
      <c r="S28">
        <f>2.0/((1/U28-1/T28)+SIGN(U28)*SQRT((1/U28-1/T28)*(1/U28-1/T28) + 4*DO28/((DO28+1)*(DO28+1))*(2*1/U28*1/T28-1/T28*1/T28)))</f>
        <v>0</v>
      </c>
      <c r="T28">
        <f>IF(LEFT(DP28,1)&lt;&gt;"0",IF(LEFT(DP28,1)="1",3.0,DQ28),$D$5+$E$5*(EH28*EA28/($K$5*1000))+$F$5*(EH28*EA28/($K$5*1000))*MAX(MIN(DN28,$J$5),$I$5)*MAX(MIN(DN28,$J$5),$I$5)+$G$5*MAX(MIN(DN28,$J$5),$I$5)*(EH28*EA28/($K$5*1000))+$H$5*(EH28*EA28/($K$5*1000))*(EH28*EA28/($K$5*1000)))</f>
        <v>0</v>
      </c>
      <c r="U28">
        <f>L28*(1000-(1000*0.61365*exp(17.502*Y28/(240.97+Y28))/(EA28+EB28)+DV28)/2)/(1000*0.61365*exp(17.502*Y28/(240.97+Y28))/(EA28+EB28)-DV28)</f>
        <v>0</v>
      </c>
      <c r="V28">
        <f>1/((DO28+1)/(S28/1.6)+1/(T28/1.37)) + DO28/((DO28+1)/(S28/1.6) + DO28/(T28/1.37))</f>
        <v>0</v>
      </c>
      <c r="W28">
        <f>(DJ28*DM28)</f>
        <v>0</v>
      </c>
      <c r="X28">
        <f>(EC28+(W28+2*0.95*5.67E-8*(((EC28+$B$7)+273)^4-(EC28+273)^4)-44100*L28)/(1.84*29.3*T28+8*0.95*5.67E-8*(EC28+273)^3))</f>
        <v>0</v>
      </c>
      <c r="Y28">
        <f>($C$7*ED28+$D$7*EE28+$E$7*X28)</f>
        <v>0</v>
      </c>
      <c r="Z28">
        <f>0.61365*exp(17.502*Y28/(240.97+Y28))</f>
        <v>0</v>
      </c>
      <c r="AA28">
        <f>(AB28/AC28*100)</f>
        <v>0</v>
      </c>
      <c r="AB28">
        <f>DV28*(EA28+EB28)/1000</f>
        <v>0</v>
      </c>
      <c r="AC28">
        <f>0.61365*exp(17.502*EC28/(240.97+EC28))</f>
        <v>0</v>
      </c>
      <c r="AD28">
        <f>(Z28-DV28*(EA28+EB28)/1000)</f>
        <v>0</v>
      </c>
      <c r="AE28">
        <f>(-L28*44100)</f>
        <v>0</v>
      </c>
      <c r="AF28">
        <f>2*29.3*T28*0.92*(EC28-Y28)</f>
        <v>0</v>
      </c>
      <c r="AG28">
        <f>2*0.95*5.67E-8*(((EC28+$B$7)+273)^4-(Y28+273)^4)</f>
        <v>0</v>
      </c>
      <c r="AH28">
        <f>W28+AG28+AE28+AF28</f>
        <v>0</v>
      </c>
      <c r="AI28">
        <f>DZ28*AW28*(DU28-DT28*(1000-AW28*DW28)/(1000-AW28*DV28))/(100*DN28)</f>
        <v>0</v>
      </c>
      <c r="AJ28">
        <f>1000*DZ28*AW28*(DV28-DW28)/(100*DN28*(1000-AW28*DV28))</f>
        <v>0</v>
      </c>
      <c r="AK28">
        <f>(AL28 - AM28 - EA28*1E3/(8.314*(EC28+273.15)) * AO28/DZ28 * AN28) * DZ28/(100*DN28) * (1000 - DW28)/1000</f>
        <v>0</v>
      </c>
      <c r="AL28">
        <v>303.6907394598123</v>
      </c>
      <c r="AM28">
        <v>303.9591272727271</v>
      </c>
      <c r="AN28">
        <v>-0.0004517730299737324</v>
      </c>
      <c r="AO28">
        <v>66.14935224974602</v>
      </c>
      <c r="AP28">
        <f>(AR28 - AQ28 + EA28*1E3/(8.314*(EC28+273.15)) * AT28/DZ28 * AS28) * DZ28/(100*DN28) * 1000/(1000 - AR28)</f>
        <v>0</v>
      </c>
      <c r="AQ28">
        <v>12.06493383442681</v>
      </c>
      <c r="AR28">
        <v>12.0562090909091</v>
      </c>
      <c r="AS28">
        <v>-1.272934653754061E-06</v>
      </c>
      <c r="AT28">
        <v>77.18284796940715</v>
      </c>
      <c r="AU28">
        <v>43</v>
      </c>
      <c r="AV28">
        <v>11</v>
      </c>
      <c r="AW28">
        <f>IF(AU28*$H$13&gt;=AY28,1.0,(AY28/(AY28-AU28*$H$13)))</f>
        <v>0</v>
      </c>
      <c r="AX28">
        <f>(AW28-1)*100</f>
        <v>0</v>
      </c>
      <c r="AY28">
        <f>MAX(0,($B$13+$C$13*EH28)/(1+$D$13*EH28)*EA28/(EC28+273)*$E$13)</f>
        <v>0</v>
      </c>
      <c r="AZ28" t="s">
        <v>437</v>
      </c>
      <c r="BA28" t="s">
        <v>437</v>
      </c>
      <c r="BB28">
        <v>0</v>
      </c>
      <c r="BC28">
        <v>0</v>
      </c>
      <c r="BD28">
        <f>1-BB28/BC28</f>
        <v>0</v>
      </c>
      <c r="BE28">
        <v>0</v>
      </c>
      <c r="BF28" t="s">
        <v>437</v>
      </c>
      <c r="BG28" t="s">
        <v>437</v>
      </c>
      <c r="BH28">
        <v>0</v>
      </c>
      <c r="BI28">
        <v>0</v>
      </c>
      <c r="BJ28">
        <f>1-BH28/BI28</f>
        <v>0</v>
      </c>
      <c r="BK28">
        <v>0.5</v>
      </c>
      <c r="BL28">
        <f>DK28</f>
        <v>0</v>
      </c>
      <c r="BM28">
        <f>N28</f>
        <v>0</v>
      </c>
      <c r="BN28">
        <f>BJ28*BK28*BL28</f>
        <v>0</v>
      </c>
      <c r="BO28">
        <f>(BM28-BE28)/BL28</f>
        <v>0</v>
      </c>
      <c r="BP28">
        <f>(BC28-BI28)/BI28</f>
        <v>0</v>
      </c>
      <c r="BQ28">
        <f>BB28/(BD28+BB28/BI28)</f>
        <v>0</v>
      </c>
      <c r="BR28" t="s">
        <v>437</v>
      </c>
      <c r="BS28">
        <v>0</v>
      </c>
      <c r="BT28">
        <f>IF(BS28&lt;&gt;0, BS28, BQ28)</f>
        <v>0</v>
      </c>
      <c r="BU28">
        <f>1-BT28/BI28</f>
        <v>0</v>
      </c>
      <c r="BV28">
        <f>(BI28-BH28)/(BI28-BT28)</f>
        <v>0</v>
      </c>
      <c r="BW28">
        <f>(BC28-BI28)/(BC28-BT28)</f>
        <v>0</v>
      </c>
      <c r="BX28">
        <f>(BI28-BH28)/(BI28-BB28)</f>
        <v>0</v>
      </c>
      <c r="BY28">
        <f>(BC28-BI28)/(BC28-BB28)</f>
        <v>0</v>
      </c>
      <c r="BZ28">
        <f>(BV28*BT28/BH28)</f>
        <v>0</v>
      </c>
      <c r="CA28">
        <f>(1-BZ28)</f>
        <v>0</v>
      </c>
      <c r="CB28">
        <v>205</v>
      </c>
      <c r="CC28">
        <v>290.0000000000001</v>
      </c>
      <c r="CD28">
        <v>1.42</v>
      </c>
      <c r="CE28">
        <v>245</v>
      </c>
      <c r="CF28">
        <v>10126.2</v>
      </c>
      <c r="CG28">
        <v>1.21</v>
      </c>
      <c r="CH28">
        <v>0.21</v>
      </c>
      <c r="CI28">
        <v>300.0000000000001</v>
      </c>
      <c r="CJ28">
        <v>23.9</v>
      </c>
      <c r="CK28">
        <v>3.425775101193484</v>
      </c>
      <c r="CL28">
        <v>2.028220428051648</v>
      </c>
      <c r="CM28">
        <v>-2.247386861494518</v>
      </c>
      <c r="CN28">
        <v>1.77933841202106</v>
      </c>
      <c r="CO28">
        <v>0.05390338325961119</v>
      </c>
      <c r="CP28">
        <v>-0.008365275417130143</v>
      </c>
      <c r="CQ28">
        <v>289.9999999999999</v>
      </c>
      <c r="CR28">
        <v>1.85</v>
      </c>
      <c r="CS28">
        <v>615</v>
      </c>
      <c r="CT28">
        <v>10122.7</v>
      </c>
      <c r="CU28">
        <v>1.21</v>
      </c>
      <c r="CV28">
        <v>0.64</v>
      </c>
      <c r="DJ28">
        <f>$B$11*EI28+$C$11*EJ28+$F$11*EU28*(1-EX28)</f>
        <v>0</v>
      </c>
      <c r="DK28">
        <f>DJ28*DL28</f>
        <v>0</v>
      </c>
      <c r="DL28">
        <f>($B$11*$D$9+$C$11*$D$9+$F$11*((FH28+EZ28)/MAX(FH28+EZ28+FI28, 0.1)*$I$9+FI28/MAX(FH28+EZ28+FI28, 0.1)*$J$9))/($B$11+$C$11+$F$11)</f>
        <v>0</v>
      </c>
      <c r="DM28">
        <f>($B$11*$K$9+$C$11*$K$9+$F$11*((FH28+EZ28)/MAX(FH28+EZ28+FI28, 0.1)*$P$9+FI28/MAX(FH28+EZ28+FI28, 0.1)*$Q$9))/($B$11+$C$11+$F$11)</f>
        <v>0</v>
      </c>
      <c r="DN28">
        <v>2</v>
      </c>
      <c r="DO28">
        <v>0.5</v>
      </c>
      <c r="DP28" t="s">
        <v>438</v>
      </c>
      <c r="DQ28">
        <v>2</v>
      </c>
      <c r="DR28" t="b">
        <v>1</v>
      </c>
      <c r="DS28">
        <v>1740484335.5</v>
      </c>
      <c r="DT28">
        <v>300.284</v>
      </c>
      <c r="DU28">
        <v>300.018</v>
      </c>
      <c r="DV28">
        <v>12.0568</v>
      </c>
      <c r="DW28">
        <v>12.0751</v>
      </c>
      <c r="DX28">
        <v>300.213</v>
      </c>
      <c r="DY28">
        <v>12.0615</v>
      </c>
      <c r="DZ28">
        <v>400.035</v>
      </c>
      <c r="EA28">
        <v>101.179</v>
      </c>
      <c r="EB28">
        <v>0.0999593</v>
      </c>
      <c r="EC28">
        <v>19.3095</v>
      </c>
      <c r="ED28">
        <v>19.1106</v>
      </c>
      <c r="EE28">
        <v>999.9</v>
      </c>
      <c r="EF28">
        <v>0</v>
      </c>
      <c r="EG28">
        <v>0</v>
      </c>
      <c r="EH28">
        <v>10038.8</v>
      </c>
      <c r="EI28">
        <v>0</v>
      </c>
      <c r="EJ28">
        <v>0.0122315</v>
      </c>
      <c r="EK28">
        <v>0.265991</v>
      </c>
      <c r="EL28">
        <v>303.949</v>
      </c>
      <c r="EM28">
        <v>303.685</v>
      </c>
      <c r="EN28">
        <v>-0.018302</v>
      </c>
      <c r="EO28">
        <v>300.018</v>
      </c>
      <c r="EP28">
        <v>12.0751</v>
      </c>
      <c r="EQ28">
        <v>1.21989</v>
      </c>
      <c r="ER28">
        <v>1.22174</v>
      </c>
      <c r="ES28">
        <v>9.846489999999999</v>
      </c>
      <c r="ET28">
        <v>9.869120000000001</v>
      </c>
      <c r="EU28">
        <v>0.0499998</v>
      </c>
      <c r="EV28">
        <v>0</v>
      </c>
      <c r="EW28">
        <v>0</v>
      </c>
      <c r="EX28">
        <v>0</v>
      </c>
      <c r="EY28">
        <v>-3.89</v>
      </c>
      <c r="EZ28">
        <v>0.0499998</v>
      </c>
      <c r="FA28">
        <v>49.04</v>
      </c>
      <c r="FB28">
        <v>0.47</v>
      </c>
      <c r="FC28">
        <v>33.437</v>
      </c>
      <c r="FD28">
        <v>38.562</v>
      </c>
      <c r="FE28">
        <v>35.937</v>
      </c>
      <c r="FF28">
        <v>38.062</v>
      </c>
      <c r="FG28">
        <v>36.062</v>
      </c>
      <c r="FH28">
        <v>0</v>
      </c>
      <c r="FI28">
        <v>0</v>
      </c>
      <c r="FJ28">
        <v>0</v>
      </c>
      <c r="FK28">
        <v>1326.700000047684</v>
      </c>
      <c r="FL28">
        <v>0</v>
      </c>
      <c r="FM28">
        <v>2.751538461538461</v>
      </c>
      <c r="FN28">
        <v>-15.18906036256754</v>
      </c>
      <c r="FO28">
        <v>0.2441027882874992</v>
      </c>
      <c r="FP28">
        <v>47.89538461538461</v>
      </c>
      <c r="FQ28">
        <v>15</v>
      </c>
      <c r="FR28">
        <v>1740484041.5</v>
      </c>
      <c r="FS28" t="s">
        <v>471</v>
      </c>
      <c r="FT28">
        <v>1740484041.5</v>
      </c>
      <c r="FU28">
        <v>1740484029</v>
      </c>
      <c r="FV28">
        <v>10</v>
      </c>
      <c r="FW28">
        <v>-0.115</v>
      </c>
      <c r="FX28">
        <v>0.001</v>
      </c>
      <c r="FY28">
        <v>-0.275</v>
      </c>
      <c r="FZ28">
        <v>-0.005</v>
      </c>
      <c r="GA28">
        <v>103</v>
      </c>
      <c r="GB28">
        <v>12</v>
      </c>
      <c r="GC28">
        <v>0.21</v>
      </c>
      <c r="GD28">
        <v>0.12</v>
      </c>
      <c r="GE28">
        <v>-0.5801691161056491</v>
      </c>
      <c r="GF28">
        <v>-0.4331084799481831</v>
      </c>
      <c r="GG28">
        <v>0.08421479263246673</v>
      </c>
      <c r="GH28">
        <v>1</v>
      </c>
      <c r="GI28">
        <v>-0.0002169923058808957</v>
      </c>
      <c r="GJ28">
        <v>0.0003046585779532744</v>
      </c>
      <c r="GK28">
        <v>0.0001668810185054427</v>
      </c>
      <c r="GL28">
        <v>1</v>
      </c>
      <c r="GM28">
        <v>2</v>
      </c>
      <c r="GN28">
        <v>2</v>
      </c>
      <c r="GO28" t="s">
        <v>440</v>
      </c>
      <c r="GP28">
        <v>2.99551</v>
      </c>
      <c r="GQ28">
        <v>2.8109</v>
      </c>
      <c r="GR28">
        <v>0.07688730000000001</v>
      </c>
      <c r="GS28">
        <v>0.0773602</v>
      </c>
      <c r="GT28">
        <v>0.0681795</v>
      </c>
      <c r="GU28">
        <v>0.0693566</v>
      </c>
      <c r="GV28">
        <v>25137.2</v>
      </c>
      <c r="GW28">
        <v>26227.5</v>
      </c>
      <c r="GX28">
        <v>30979.3</v>
      </c>
      <c r="GY28">
        <v>31525.6</v>
      </c>
      <c r="GZ28">
        <v>45269</v>
      </c>
      <c r="HA28">
        <v>42610.6</v>
      </c>
      <c r="HB28">
        <v>44878.6</v>
      </c>
      <c r="HC28">
        <v>42097.8</v>
      </c>
      <c r="HD28">
        <v>1.79513</v>
      </c>
      <c r="HE28">
        <v>2.25707</v>
      </c>
      <c r="HF28">
        <v>-0.0426769</v>
      </c>
      <c r="HG28">
        <v>0</v>
      </c>
      <c r="HH28">
        <v>19.8172</v>
      </c>
      <c r="HI28">
        <v>999.9</v>
      </c>
      <c r="HJ28">
        <v>36.3</v>
      </c>
      <c r="HK28">
        <v>30</v>
      </c>
      <c r="HL28">
        <v>15.2858</v>
      </c>
      <c r="HM28">
        <v>62.2423</v>
      </c>
      <c r="HN28">
        <v>7.80048</v>
      </c>
      <c r="HO28">
        <v>1</v>
      </c>
      <c r="HP28">
        <v>-0.104799</v>
      </c>
      <c r="HQ28">
        <v>3.27349</v>
      </c>
      <c r="HR28">
        <v>20.2148</v>
      </c>
      <c r="HS28">
        <v>5.22283</v>
      </c>
      <c r="HT28">
        <v>11.9081</v>
      </c>
      <c r="HU28">
        <v>4.97245</v>
      </c>
      <c r="HV28">
        <v>3.273</v>
      </c>
      <c r="HW28">
        <v>7717.5</v>
      </c>
      <c r="HX28">
        <v>9999</v>
      </c>
      <c r="HY28">
        <v>9999</v>
      </c>
      <c r="HZ28">
        <v>999.9</v>
      </c>
      <c r="IA28">
        <v>1.87958</v>
      </c>
      <c r="IB28">
        <v>1.87976</v>
      </c>
      <c r="IC28">
        <v>1.88187</v>
      </c>
      <c r="ID28">
        <v>1.87486</v>
      </c>
      <c r="IE28">
        <v>1.87831</v>
      </c>
      <c r="IF28">
        <v>1.87772</v>
      </c>
      <c r="IG28">
        <v>1.87475</v>
      </c>
      <c r="IH28">
        <v>1.88247</v>
      </c>
      <c r="II28">
        <v>0</v>
      </c>
      <c r="IJ28">
        <v>0</v>
      </c>
      <c r="IK28">
        <v>0</v>
      </c>
      <c r="IL28">
        <v>0</v>
      </c>
      <c r="IM28" t="s">
        <v>441</v>
      </c>
      <c r="IN28" t="s">
        <v>442</v>
      </c>
      <c r="IO28" t="s">
        <v>443</v>
      </c>
      <c r="IP28" t="s">
        <v>443</v>
      </c>
      <c r="IQ28" t="s">
        <v>443</v>
      </c>
      <c r="IR28" t="s">
        <v>443</v>
      </c>
      <c r="IS28">
        <v>0</v>
      </c>
      <c r="IT28">
        <v>100</v>
      </c>
      <c r="IU28">
        <v>100</v>
      </c>
      <c r="IV28">
        <v>0.07099999999999999</v>
      </c>
      <c r="IW28">
        <v>-0.0047</v>
      </c>
      <c r="IX28">
        <v>-0.5145022863478105</v>
      </c>
      <c r="IY28">
        <v>0.002558256048013158</v>
      </c>
      <c r="IZ28">
        <v>-2.213187444564666E-06</v>
      </c>
      <c r="JA28">
        <v>6.313742598779326E-10</v>
      </c>
      <c r="JB28">
        <v>-0.09460829944680695</v>
      </c>
      <c r="JC28">
        <v>0.01302957520847742</v>
      </c>
      <c r="JD28">
        <v>-0.0006757729996322496</v>
      </c>
      <c r="JE28">
        <v>1.7701685355935E-05</v>
      </c>
      <c r="JF28">
        <v>15</v>
      </c>
      <c r="JG28">
        <v>2137</v>
      </c>
      <c r="JH28">
        <v>3</v>
      </c>
      <c r="JI28">
        <v>20</v>
      </c>
      <c r="JJ28">
        <v>4.9</v>
      </c>
      <c r="JK28">
        <v>5.1</v>
      </c>
      <c r="JL28">
        <v>0.803223</v>
      </c>
      <c r="JM28">
        <v>2.61475</v>
      </c>
      <c r="JN28">
        <v>1.44531</v>
      </c>
      <c r="JO28">
        <v>2.16309</v>
      </c>
      <c r="JP28">
        <v>1.55029</v>
      </c>
      <c r="JQ28">
        <v>2.4353</v>
      </c>
      <c r="JR28">
        <v>35.0364</v>
      </c>
      <c r="JS28">
        <v>24.1225</v>
      </c>
      <c r="JT28">
        <v>18</v>
      </c>
      <c r="JU28">
        <v>326.639</v>
      </c>
      <c r="JV28">
        <v>747.546</v>
      </c>
      <c r="JW28">
        <v>16.5793</v>
      </c>
      <c r="JX28">
        <v>25.6733</v>
      </c>
      <c r="JY28">
        <v>30</v>
      </c>
      <c r="JZ28">
        <v>25.8009</v>
      </c>
      <c r="KA28">
        <v>25.7866</v>
      </c>
      <c r="KB28">
        <v>16.0778</v>
      </c>
      <c r="KC28">
        <v>27.5357</v>
      </c>
      <c r="KD28">
        <v>26.0409</v>
      </c>
      <c r="KE28">
        <v>16.58</v>
      </c>
      <c r="KF28">
        <v>300</v>
      </c>
      <c r="KG28">
        <v>12.1443</v>
      </c>
      <c r="KH28">
        <v>101.415</v>
      </c>
      <c r="KI28">
        <v>100.648</v>
      </c>
    </row>
    <row r="29" spans="1:295">
      <c r="A29">
        <v>13</v>
      </c>
      <c r="B29">
        <v>1740484456</v>
      </c>
      <c r="C29">
        <v>1448</v>
      </c>
      <c r="D29" t="s">
        <v>476</v>
      </c>
      <c r="E29" t="s">
        <v>477</v>
      </c>
      <c r="F29" t="s">
        <v>434</v>
      </c>
      <c r="G29" t="s">
        <v>435</v>
      </c>
      <c r="J29">
        <f>EY29</f>
        <v>0</v>
      </c>
      <c r="K29">
        <v>1740484456</v>
      </c>
      <c r="L29">
        <f>(M29)/1000</f>
        <v>0</v>
      </c>
      <c r="M29">
        <f>IF(DR29, AP29, AJ29)</f>
        <v>0</v>
      </c>
      <c r="N29">
        <f>IF(DR29, AK29, AI29)</f>
        <v>0</v>
      </c>
      <c r="O29">
        <f>DT29 - IF(AW29&gt;1, N29*DN29*100.0/(AY29), 0)</f>
        <v>0</v>
      </c>
      <c r="P29">
        <f>((V29-L29/2)*O29-N29)/(V29+L29/2)</f>
        <v>0</v>
      </c>
      <c r="Q29">
        <f>P29*(EA29+EB29)/1000.0</f>
        <v>0</v>
      </c>
      <c r="R29">
        <f>(DT29 - IF(AW29&gt;1, N29*DN29*100.0/(AY29), 0))*(EA29+EB29)/1000.0</f>
        <v>0</v>
      </c>
      <c r="S29">
        <f>2.0/((1/U29-1/T29)+SIGN(U29)*SQRT((1/U29-1/T29)*(1/U29-1/T29) + 4*DO29/((DO29+1)*(DO29+1))*(2*1/U29*1/T29-1/T29*1/T29)))</f>
        <v>0</v>
      </c>
      <c r="T29">
        <f>IF(LEFT(DP29,1)&lt;&gt;"0",IF(LEFT(DP29,1)="1",3.0,DQ29),$D$5+$E$5*(EH29*EA29/($K$5*1000))+$F$5*(EH29*EA29/($K$5*1000))*MAX(MIN(DN29,$J$5),$I$5)*MAX(MIN(DN29,$J$5),$I$5)+$G$5*MAX(MIN(DN29,$J$5),$I$5)*(EH29*EA29/($K$5*1000))+$H$5*(EH29*EA29/($K$5*1000))*(EH29*EA29/($K$5*1000)))</f>
        <v>0</v>
      </c>
      <c r="U29">
        <f>L29*(1000-(1000*0.61365*exp(17.502*Y29/(240.97+Y29))/(EA29+EB29)+DV29)/2)/(1000*0.61365*exp(17.502*Y29/(240.97+Y29))/(EA29+EB29)-DV29)</f>
        <v>0</v>
      </c>
      <c r="V29">
        <f>1/((DO29+1)/(S29/1.6)+1/(T29/1.37)) + DO29/((DO29+1)/(S29/1.6) + DO29/(T29/1.37))</f>
        <v>0</v>
      </c>
      <c r="W29">
        <f>(DJ29*DM29)</f>
        <v>0</v>
      </c>
      <c r="X29">
        <f>(EC29+(W29+2*0.95*5.67E-8*(((EC29+$B$7)+273)^4-(EC29+273)^4)-44100*L29)/(1.84*29.3*T29+8*0.95*5.67E-8*(EC29+273)^3))</f>
        <v>0</v>
      </c>
      <c r="Y29">
        <f>($C$7*ED29+$D$7*EE29+$E$7*X29)</f>
        <v>0</v>
      </c>
      <c r="Z29">
        <f>0.61365*exp(17.502*Y29/(240.97+Y29))</f>
        <v>0</v>
      </c>
      <c r="AA29">
        <f>(AB29/AC29*100)</f>
        <v>0</v>
      </c>
      <c r="AB29">
        <f>DV29*(EA29+EB29)/1000</f>
        <v>0</v>
      </c>
      <c r="AC29">
        <f>0.61365*exp(17.502*EC29/(240.97+EC29))</f>
        <v>0</v>
      </c>
      <c r="AD29">
        <f>(Z29-DV29*(EA29+EB29)/1000)</f>
        <v>0</v>
      </c>
      <c r="AE29">
        <f>(-L29*44100)</f>
        <v>0</v>
      </c>
      <c r="AF29">
        <f>2*29.3*T29*0.92*(EC29-Y29)</f>
        <v>0</v>
      </c>
      <c r="AG29">
        <f>2*0.95*5.67E-8*(((EC29+$B$7)+273)^4-(Y29+273)^4)</f>
        <v>0</v>
      </c>
      <c r="AH29">
        <f>W29+AG29+AE29+AF29</f>
        <v>0</v>
      </c>
      <c r="AI29">
        <f>DZ29*AW29*(DU29-DT29*(1000-AW29*DW29)/(1000-AW29*DV29))/(100*DN29)</f>
        <v>0</v>
      </c>
      <c r="AJ29">
        <f>1000*DZ29*AW29*(DV29-DW29)/(100*DN29*(1000-AW29*DV29))</f>
        <v>0</v>
      </c>
      <c r="AK29">
        <f>(AL29 - AM29 - EA29*1E3/(8.314*(EC29+273.15)) * AO29/DZ29 * AN29) * DZ29/(100*DN29) * (1000 - DW29)/1000</f>
        <v>0</v>
      </c>
      <c r="AL29">
        <v>404.8880646640945</v>
      </c>
      <c r="AM29">
        <v>405.1675090909091</v>
      </c>
      <c r="AN29">
        <v>0.001043767506112659</v>
      </c>
      <c r="AO29">
        <v>66.14935224974602</v>
      </c>
      <c r="AP29">
        <f>(AR29 - AQ29 + EA29*1E3/(8.314*(EC29+273.15)) * AT29/DZ29 * AS29) * DZ29/(100*DN29) * 1000/(1000 - AR29)</f>
        <v>0</v>
      </c>
      <c r="AQ29">
        <v>12.03125505730398</v>
      </c>
      <c r="AR29">
        <v>12.03243706293706</v>
      </c>
      <c r="AS29">
        <v>-1.793660566297739E-06</v>
      </c>
      <c r="AT29">
        <v>77.18284796940715</v>
      </c>
      <c r="AU29">
        <v>43</v>
      </c>
      <c r="AV29">
        <v>11</v>
      </c>
      <c r="AW29">
        <f>IF(AU29*$H$13&gt;=AY29,1.0,(AY29/(AY29-AU29*$H$13)))</f>
        <v>0</v>
      </c>
      <c r="AX29">
        <f>(AW29-1)*100</f>
        <v>0</v>
      </c>
      <c r="AY29">
        <f>MAX(0,($B$13+$C$13*EH29)/(1+$D$13*EH29)*EA29/(EC29+273)*$E$13)</f>
        <v>0</v>
      </c>
      <c r="AZ29" t="s">
        <v>437</v>
      </c>
      <c r="BA29" t="s">
        <v>437</v>
      </c>
      <c r="BB29">
        <v>0</v>
      </c>
      <c r="BC29">
        <v>0</v>
      </c>
      <c r="BD29">
        <f>1-BB29/BC29</f>
        <v>0</v>
      </c>
      <c r="BE29">
        <v>0</v>
      </c>
      <c r="BF29" t="s">
        <v>437</v>
      </c>
      <c r="BG29" t="s">
        <v>437</v>
      </c>
      <c r="BH29">
        <v>0</v>
      </c>
      <c r="BI29">
        <v>0</v>
      </c>
      <c r="BJ29">
        <f>1-BH29/BI29</f>
        <v>0</v>
      </c>
      <c r="BK29">
        <v>0.5</v>
      </c>
      <c r="BL29">
        <f>DK29</f>
        <v>0</v>
      </c>
      <c r="BM29">
        <f>N29</f>
        <v>0</v>
      </c>
      <c r="BN29">
        <f>BJ29*BK29*BL29</f>
        <v>0</v>
      </c>
      <c r="BO29">
        <f>(BM29-BE29)/BL29</f>
        <v>0</v>
      </c>
      <c r="BP29">
        <f>(BC29-BI29)/BI29</f>
        <v>0</v>
      </c>
      <c r="BQ29">
        <f>BB29/(BD29+BB29/BI29)</f>
        <v>0</v>
      </c>
      <c r="BR29" t="s">
        <v>437</v>
      </c>
      <c r="BS29">
        <v>0</v>
      </c>
      <c r="BT29">
        <f>IF(BS29&lt;&gt;0, BS29, BQ29)</f>
        <v>0</v>
      </c>
      <c r="BU29">
        <f>1-BT29/BI29</f>
        <v>0</v>
      </c>
      <c r="BV29">
        <f>(BI29-BH29)/(BI29-BT29)</f>
        <v>0</v>
      </c>
      <c r="BW29">
        <f>(BC29-BI29)/(BC29-BT29)</f>
        <v>0</v>
      </c>
      <c r="BX29">
        <f>(BI29-BH29)/(BI29-BB29)</f>
        <v>0</v>
      </c>
      <c r="BY29">
        <f>(BC29-BI29)/(BC29-BB29)</f>
        <v>0</v>
      </c>
      <c r="BZ29">
        <f>(BV29*BT29/BH29)</f>
        <v>0</v>
      </c>
      <c r="CA29">
        <f>(1-BZ29)</f>
        <v>0</v>
      </c>
      <c r="CB29">
        <v>205</v>
      </c>
      <c r="CC29">
        <v>290.0000000000001</v>
      </c>
      <c r="CD29">
        <v>1.42</v>
      </c>
      <c r="CE29">
        <v>245</v>
      </c>
      <c r="CF29">
        <v>10126.2</v>
      </c>
      <c r="CG29">
        <v>1.21</v>
      </c>
      <c r="CH29">
        <v>0.21</v>
      </c>
      <c r="CI29">
        <v>300.0000000000001</v>
      </c>
      <c r="CJ29">
        <v>23.9</v>
      </c>
      <c r="CK29">
        <v>3.425775101193484</v>
      </c>
      <c r="CL29">
        <v>2.028220428051648</v>
      </c>
      <c r="CM29">
        <v>-2.247386861494518</v>
      </c>
      <c r="CN29">
        <v>1.77933841202106</v>
      </c>
      <c r="CO29">
        <v>0.05390338325961119</v>
      </c>
      <c r="CP29">
        <v>-0.008365275417130143</v>
      </c>
      <c r="CQ29">
        <v>289.9999999999999</v>
      </c>
      <c r="CR29">
        <v>1.85</v>
      </c>
      <c r="CS29">
        <v>615</v>
      </c>
      <c r="CT29">
        <v>10122.7</v>
      </c>
      <c r="CU29">
        <v>1.21</v>
      </c>
      <c r="CV29">
        <v>0.64</v>
      </c>
      <c r="DJ29">
        <f>$B$11*EI29+$C$11*EJ29+$F$11*EU29*(1-EX29)</f>
        <v>0</v>
      </c>
      <c r="DK29">
        <f>DJ29*DL29</f>
        <v>0</v>
      </c>
      <c r="DL29">
        <f>($B$11*$D$9+$C$11*$D$9+$F$11*((FH29+EZ29)/MAX(FH29+EZ29+FI29, 0.1)*$I$9+FI29/MAX(FH29+EZ29+FI29, 0.1)*$J$9))/($B$11+$C$11+$F$11)</f>
        <v>0</v>
      </c>
      <c r="DM29">
        <f>($B$11*$K$9+$C$11*$K$9+$F$11*((FH29+EZ29)/MAX(FH29+EZ29+FI29, 0.1)*$P$9+FI29/MAX(FH29+EZ29+FI29, 0.1)*$Q$9))/($B$11+$C$11+$F$11)</f>
        <v>0</v>
      </c>
      <c r="DN29">
        <v>2</v>
      </c>
      <c r="DO29">
        <v>0.5</v>
      </c>
      <c r="DP29" t="s">
        <v>438</v>
      </c>
      <c r="DQ29">
        <v>2</v>
      </c>
      <c r="DR29" t="b">
        <v>1</v>
      </c>
      <c r="DS29">
        <v>1740484456</v>
      </c>
      <c r="DT29">
        <v>400.295</v>
      </c>
      <c r="DU29">
        <v>400.006</v>
      </c>
      <c r="DV29">
        <v>12.0324</v>
      </c>
      <c r="DW29">
        <v>12.0273</v>
      </c>
      <c r="DX29">
        <v>400.1</v>
      </c>
      <c r="DY29">
        <v>12.0372</v>
      </c>
      <c r="DZ29">
        <v>400.211</v>
      </c>
      <c r="EA29">
        <v>101.182</v>
      </c>
      <c r="EB29">
        <v>0.100143</v>
      </c>
      <c r="EC29">
        <v>19.2815</v>
      </c>
      <c r="ED29">
        <v>19.0711</v>
      </c>
      <c r="EE29">
        <v>999.9</v>
      </c>
      <c r="EF29">
        <v>0</v>
      </c>
      <c r="EG29">
        <v>0</v>
      </c>
      <c r="EH29">
        <v>10020</v>
      </c>
      <c r="EI29">
        <v>0</v>
      </c>
      <c r="EJ29">
        <v>0.0122315</v>
      </c>
      <c r="EK29">
        <v>0.288574</v>
      </c>
      <c r="EL29">
        <v>405.17</v>
      </c>
      <c r="EM29">
        <v>404.876</v>
      </c>
      <c r="EN29">
        <v>0.00513744</v>
      </c>
      <c r="EO29">
        <v>400.006</v>
      </c>
      <c r="EP29">
        <v>12.0273</v>
      </c>
      <c r="EQ29">
        <v>1.21746</v>
      </c>
      <c r="ER29">
        <v>1.21694</v>
      </c>
      <c r="ES29">
        <v>9.816800000000001</v>
      </c>
      <c r="ET29">
        <v>9.81043</v>
      </c>
      <c r="EU29">
        <v>0.0499998</v>
      </c>
      <c r="EV29">
        <v>0</v>
      </c>
      <c r="EW29">
        <v>0</v>
      </c>
      <c r="EX29">
        <v>0</v>
      </c>
      <c r="EY29">
        <v>3.53</v>
      </c>
      <c r="EZ29">
        <v>0.0499998</v>
      </c>
      <c r="FA29">
        <v>49.72</v>
      </c>
      <c r="FB29">
        <v>0.98</v>
      </c>
      <c r="FC29">
        <v>33.937</v>
      </c>
      <c r="FD29">
        <v>40.25</v>
      </c>
      <c r="FE29">
        <v>36.875</v>
      </c>
      <c r="FF29">
        <v>40.437</v>
      </c>
      <c r="FG29">
        <v>36.875</v>
      </c>
      <c r="FH29">
        <v>0</v>
      </c>
      <c r="FI29">
        <v>0</v>
      </c>
      <c r="FJ29">
        <v>0</v>
      </c>
      <c r="FK29">
        <v>1447.299999952316</v>
      </c>
      <c r="FL29">
        <v>0</v>
      </c>
      <c r="FM29">
        <v>2.644</v>
      </c>
      <c r="FN29">
        <v>-12.12923081541437</v>
      </c>
      <c r="FO29">
        <v>-1.541538616943195</v>
      </c>
      <c r="FP29">
        <v>47.7636</v>
      </c>
      <c r="FQ29">
        <v>15</v>
      </c>
      <c r="FR29">
        <v>1740484041.5</v>
      </c>
      <c r="FS29" t="s">
        <v>471</v>
      </c>
      <c r="FT29">
        <v>1740484041.5</v>
      </c>
      <c r="FU29">
        <v>1740484029</v>
      </c>
      <c r="FV29">
        <v>10</v>
      </c>
      <c r="FW29">
        <v>-0.115</v>
      </c>
      <c r="FX29">
        <v>0.001</v>
      </c>
      <c r="FY29">
        <v>-0.275</v>
      </c>
      <c r="FZ29">
        <v>-0.005</v>
      </c>
      <c r="GA29">
        <v>103</v>
      </c>
      <c r="GB29">
        <v>12</v>
      </c>
      <c r="GC29">
        <v>0.21</v>
      </c>
      <c r="GD29">
        <v>0.12</v>
      </c>
      <c r="GE29">
        <v>-0.5426600142138432</v>
      </c>
      <c r="GF29">
        <v>-0.1805352789873701</v>
      </c>
      <c r="GG29">
        <v>0.1027129838693589</v>
      </c>
      <c r="GH29">
        <v>1</v>
      </c>
      <c r="GI29">
        <v>0.0008199497018512134</v>
      </c>
      <c r="GJ29">
        <v>-0.001731696952336241</v>
      </c>
      <c r="GK29">
        <v>0.0002978999975726237</v>
      </c>
      <c r="GL29">
        <v>1</v>
      </c>
      <c r="GM29">
        <v>2</v>
      </c>
      <c r="GN29">
        <v>2</v>
      </c>
      <c r="GO29" t="s">
        <v>440</v>
      </c>
      <c r="GP29">
        <v>2.9957</v>
      </c>
      <c r="GQ29">
        <v>2.81092</v>
      </c>
      <c r="GR29">
        <v>0.0964786</v>
      </c>
      <c r="GS29">
        <v>0.0970777</v>
      </c>
      <c r="GT29">
        <v>0.06807870000000001</v>
      </c>
      <c r="GU29">
        <v>0.06915109999999999</v>
      </c>
      <c r="GV29">
        <v>24605</v>
      </c>
      <c r="GW29">
        <v>25668.3</v>
      </c>
      <c r="GX29">
        <v>30980.4</v>
      </c>
      <c r="GY29">
        <v>31526.7</v>
      </c>
      <c r="GZ29">
        <v>45275.3</v>
      </c>
      <c r="HA29">
        <v>42621.8</v>
      </c>
      <c r="HB29">
        <v>44879.9</v>
      </c>
      <c r="HC29">
        <v>42099.5</v>
      </c>
      <c r="HD29">
        <v>1.7959</v>
      </c>
      <c r="HE29">
        <v>2.25717</v>
      </c>
      <c r="HF29">
        <v>-0.0423193</v>
      </c>
      <c r="HG29">
        <v>0</v>
      </c>
      <c r="HH29">
        <v>19.7718</v>
      </c>
      <c r="HI29">
        <v>999.9</v>
      </c>
      <c r="HJ29">
        <v>36</v>
      </c>
      <c r="HK29">
        <v>30</v>
      </c>
      <c r="HL29">
        <v>15.1578</v>
      </c>
      <c r="HM29">
        <v>62.2023</v>
      </c>
      <c r="HN29">
        <v>7.56811</v>
      </c>
      <c r="HO29">
        <v>1</v>
      </c>
      <c r="HP29">
        <v>-0.106601</v>
      </c>
      <c r="HQ29">
        <v>3.22977</v>
      </c>
      <c r="HR29">
        <v>20.2155</v>
      </c>
      <c r="HS29">
        <v>5.22223</v>
      </c>
      <c r="HT29">
        <v>11.9081</v>
      </c>
      <c r="HU29">
        <v>4.9726</v>
      </c>
      <c r="HV29">
        <v>3.273</v>
      </c>
      <c r="HW29">
        <v>7720.4</v>
      </c>
      <c r="HX29">
        <v>9999</v>
      </c>
      <c r="HY29">
        <v>9999</v>
      </c>
      <c r="HZ29">
        <v>999.9</v>
      </c>
      <c r="IA29">
        <v>1.87958</v>
      </c>
      <c r="IB29">
        <v>1.87973</v>
      </c>
      <c r="IC29">
        <v>1.88187</v>
      </c>
      <c r="ID29">
        <v>1.87486</v>
      </c>
      <c r="IE29">
        <v>1.87825</v>
      </c>
      <c r="IF29">
        <v>1.8777</v>
      </c>
      <c r="IG29">
        <v>1.87474</v>
      </c>
      <c r="IH29">
        <v>1.88246</v>
      </c>
      <c r="II29">
        <v>0</v>
      </c>
      <c r="IJ29">
        <v>0</v>
      </c>
      <c r="IK29">
        <v>0</v>
      </c>
      <c r="IL29">
        <v>0</v>
      </c>
      <c r="IM29" t="s">
        <v>441</v>
      </c>
      <c r="IN29" t="s">
        <v>442</v>
      </c>
      <c r="IO29" t="s">
        <v>443</v>
      </c>
      <c r="IP29" t="s">
        <v>443</v>
      </c>
      <c r="IQ29" t="s">
        <v>443</v>
      </c>
      <c r="IR29" t="s">
        <v>443</v>
      </c>
      <c r="IS29">
        <v>0</v>
      </c>
      <c r="IT29">
        <v>100</v>
      </c>
      <c r="IU29">
        <v>100</v>
      </c>
      <c r="IV29">
        <v>0.195</v>
      </c>
      <c r="IW29">
        <v>-0.0048</v>
      </c>
      <c r="IX29">
        <v>-0.5145022863478105</v>
      </c>
      <c r="IY29">
        <v>0.002558256048013158</v>
      </c>
      <c r="IZ29">
        <v>-2.213187444564666E-06</v>
      </c>
      <c r="JA29">
        <v>6.313742598779326E-10</v>
      </c>
      <c r="JB29">
        <v>-0.09460829944680695</v>
      </c>
      <c r="JC29">
        <v>0.01302957520847742</v>
      </c>
      <c r="JD29">
        <v>-0.0006757729996322496</v>
      </c>
      <c r="JE29">
        <v>1.7701685355935E-05</v>
      </c>
      <c r="JF29">
        <v>15</v>
      </c>
      <c r="JG29">
        <v>2137</v>
      </c>
      <c r="JH29">
        <v>3</v>
      </c>
      <c r="JI29">
        <v>20</v>
      </c>
      <c r="JJ29">
        <v>6.9</v>
      </c>
      <c r="JK29">
        <v>7.1</v>
      </c>
      <c r="JL29">
        <v>1.00586</v>
      </c>
      <c r="JM29">
        <v>2.60742</v>
      </c>
      <c r="JN29">
        <v>1.44531</v>
      </c>
      <c r="JO29">
        <v>2.16309</v>
      </c>
      <c r="JP29">
        <v>1.54907</v>
      </c>
      <c r="JQ29">
        <v>2.33887</v>
      </c>
      <c r="JR29">
        <v>35.0594</v>
      </c>
      <c r="JS29">
        <v>24.1225</v>
      </c>
      <c r="JT29">
        <v>18</v>
      </c>
      <c r="JU29">
        <v>326.907</v>
      </c>
      <c r="JV29">
        <v>747.4880000000001</v>
      </c>
      <c r="JW29">
        <v>16.5797</v>
      </c>
      <c r="JX29">
        <v>25.6556</v>
      </c>
      <c r="JY29">
        <v>30</v>
      </c>
      <c r="JZ29">
        <v>25.7879</v>
      </c>
      <c r="KA29">
        <v>25.7758</v>
      </c>
      <c r="KB29">
        <v>20.1456</v>
      </c>
      <c r="KC29">
        <v>27.5313</v>
      </c>
      <c r="KD29">
        <v>26.0409</v>
      </c>
      <c r="KE29">
        <v>16.58</v>
      </c>
      <c r="KF29">
        <v>400</v>
      </c>
      <c r="KG29">
        <v>12.0275</v>
      </c>
      <c r="KH29">
        <v>101.418</v>
      </c>
      <c r="KI29">
        <v>100.651</v>
      </c>
    </row>
    <row r="30" spans="1:295">
      <c r="A30">
        <v>14</v>
      </c>
      <c r="B30">
        <v>1740484576.5</v>
      </c>
      <c r="C30">
        <v>1568.5</v>
      </c>
      <c r="D30" t="s">
        <v>478</v>
      </c>
      <c r="E30" t="s">
        <v>479</v>
      </c>
      <c r="F30" t="s">
        <v>434</v>
      </c>
      <c r="G30" t="s">
        <v>435</v>
      </c>
      <c r="J30">
        <f>EY30</f>
        <v>0</v>
      </c>
      <c r="K30">
        <v>1740484576.5</v>
      </c>
      <c r="L30">
        <f>(M30)/1000</f>
        <v>0</v>
      </c>
      <c r="M30">
        <f>IF(DR30, AP30, AJ30)</f>
        <v>0</v>
      </c>
      <c r="N30">
        <f>IF(DR30, AK30, AI30)</f>
        <v>0</v>
      </c>
      <c r="O30">
        <f>DT30 - IF(AW30&gt;1, N30*DN30*100.0/(AY30), 0)</f>
        <v>0</v>
      </c>
      <c r="P30">
        <f>((V30-L30/2)*O30-N30)/(V30+L30/2)</f>
        <v>0</v>
      </c>
      <c r="Q30">
        <f>P30*(EA30+EB30)/1000.0</f>
        <v>0</v>
      </c>
      <c r="R30">
        <f>(DT30 - IF(AW30&gt;1, N30*DN30*100.0/(AY30), 0))*(EA30+EB30)/1000.0</f>
        <v>0</v>
      </c>
      <c r="S30">
        <f>2.0/((1/U30-1/T30)+SIGN(U30)*SQRT((1/U30-1/T30)*(1/U30-1/T30) + 4*DO30/((DO30+1)*(DO30+1))*(2*1/U30*1/T30-1/T30*1/T30)))</f>
        <v>0</v>
      </c>
      <c r="T30">
        <f>IF(LEFT(DP30,1)&lt;&gt;"0",IF(LEFT(DP30,1)="1",3.0,DQ30),$D$5+$E$5*(EH30*EA30/($K$5*1000))+$F$5*(EH30*EA30/($K$5*1000))*MAX(MIN(DN30,$J$5),$I$5)*MAX(MIN(DN30,$J$5),$I$5)+$G$5*MAX(MIN(DN30,$J$5),$I$5)*(EH30*EA30/($K$5*1000))+$H$5*(EH30*EA30/($K$5*1000))*(EH30*EA30/($K$5*1000)))</f>
        <v>0</v>
      </c>
      <c r="U30">
        <f>L30*(1000-(1000*0.61365*exp(17.502*Y30/(240.97+Y30))/(EA30+EB30)+DV30)/2)/(1000*0.61365*exp(17.502*Y30/(240.97+Y30))/(EA30+EB30)-DV30)</f>
        <v>0</v>
      </c>
      <c r="V30">
        <f>1/((DO30+1)/(S30/1.6)+1/(T30/1.37)) + DO30/((DO30+1)/(S30/1.6) + DO30/(T30/1.37))</f>
        <v>0</v>
      </c>
      <c r="W30">
        <f>(DJ30*DM30)</f>
        <v>0</v>
      </c>
      <c r="X30">
        <f>(EC30+(W30+2*0.95*5.67E-8*(((EC30+$B$7)+273)^4-(EC30+273)^4)-44100*L30)/(1.84*29.3*T30+8*0.95*5.67E-8*(EC30+273)^3))</f>
        <v>0</v>
      </c>
      <c r="Y30">
        <f>($C$7*ED30+$D$7*EE30+$E$7*X30)</f>
        <v>0</v>
      </c>
      <c r="Z30">
        <f>0.61365*exp(17.502*Y30/(240.97+Y30))</f>
        <v>0</v>
      </c>
      <c r="AA30">
        <f>(AB30/AC30*100)</f>
        <v>0</v>
      </c>
      <c r="AB30">
        <f>DV30*(EA30+EB30)/1000</f>
        <v>0</v>
      </c>
      <c r="AC30">
        <f>0.61365*exp(17.502*EC30/(240.97+EC30))</f>
        <v>0</v>
      </c>
      <c r="AD30">
        <f>(Z30-DV30*(EA30+EB30)/1000)</f>
        <v>0</v>
      </c>
      <c r="AE30">
        <f>(-L30*44100)</f>
        <v>0</v>
      </c>
      <c r="AF30">
        <f>2*29.3*T30*0.92*(EC30-Y30)</f>
        <v>0</v>
      </c>
      <c r="AG30">
        <f>2*0.95*5.67E-8*(((EC30+$B$7)+273)^4-(Y30+273)^4)</f>
        <v>0</v>
      </c>
      <c r="AH30">
        <f>W30+AG30+AE30+AF30</f>
        <v>0</v>
      </c>
      <c r="AI30">
        <f>DZ30*AW30*(DU30-DT30*(1000-AW30*DW30)/(1000-AW30*DV30))/(100*DN30)</f>
        <v>0</v>
      </c>
      <c r="AJ30">
        <f>1000*DZ30*AW30*(DV30-DW30)/(100*DN30*(1000-AW30*DV30))</f>
        <v>0</v>
      </c>
      <c r="AK30">
        <f>(AL30 - AM30 - EA30*1E3/(8.314*(EC30+273.15)) * AO30/DZ30 * AN30) * DZ30/(100*DN30) * (1000 - DW30)/1000</f>
        <v>0</v>
      </c>
      <c r="AL30">
        <v>506.0945690369659</v>
      </c>
      <c r="AM30">
        <v>506.3689575757576</v>
      </c>
      <c r="AN30">
        <v>-0.0008688535193951477</v>
      </c>
      <c r="AO30">
        <v>66.14935224974602</v>
      </c>
      <c r="AP30">
        <f>(AR30 - AQ30 + EA30*1E3/(8.314*(EC30+273.15)) * AT30/DZ30 * AS30) * DZ30/(100*DN30) * 1000/(1000 - AR30)</f>
        <v>0</v>
      </c>
      <c r="AQ30">
        <v>12.00653620039424</v>
      </c>
      <c r="AR30">
        <v>11.99527832167834</v>
      </c>
      <c r="AS30">
        <v>1.463766463977117E-06</v>
      </c>
      <c r="AT30">
        <v>77.18284796940715</v>
      </c>
      <c r="AU30">
        <v>43</v>
      </c>
      <c r="AV30">
        <v>11</v>
      </c>
      <c r="AW30">
        <f>IF(AU30*$H$13&gt;=AY30,1.0,(AY30/(AY30-AU30*$H$13)))</f>
        <v>0</v>
      </c>
      <c r="AX30">
        <f>(AW30-1)*100</f>
        <v>0</v>
      </c>
      <c r="AY30">
        <f>MAX(0,($B$13+$C$13*EH30)/(1+$D$13*EH30)*EA30/(EC30+273)*$E$13)</f>
        <v>0</v>
      </c>
      <c r="AZ30" t="s">
        <v>437</v>
      </c>
      <c r="BA30" t="s">
        <v>437</v>
      </c>
      <c r="BB30">
        <v>0</v>
      </c>
      <c r="BC30">
        <v>0</v>
      </c>
      <c r="BD30">
        <f>1-BB30/BC30</f>
        <v>0</v>
      </c>
      <c r="BE30">
        <v>0</v>
      </c>
      <c r="BF30" t="s">
        <v>437</v>
      </c>
      <c r="BG30" t="s">
        <v>437</v>
      </c>
      <c r="BH30">
        <v>0</v>
      </c>
      <c r="BI30">
        <v>0</v>
      </c>
      <c r="BJ30">
        <f>1-BH30/BI30</f>
        <v>0</v>
      </c>
      <c r="BK30">
        <v>0.5</v>
      </c>
      <c r="BL30">
        <f>DK30</f>
        <v>0</v>
      </c>
      <c r="BM30">
        <f>N30</f>
        <v>0</v>
      </c>
      <c r="BN30">
        <f>BJ30*BK30*BL30</f>
        <v>0</v>
      </c>
      <c r="BO30">
        <f>(BM30-BE30)/BL30</f>
        <v>0</v>
      </c>
      <c r="BP30">
        <f>(BC30-BI30)/BI30</f>
        <v>0</v>
      </c>
      <c r="BQ30">
        <f>BB30/(BD30+BB30/BI30)</f>
        <v>0</v>
      </c>
      <c r="BR30" t="s">
        <v>437</v>
      </c>
      <c r="BS30">
        <v>0</v>
      </c>
      <c r="BT30">
        <f>IF(BS30&lt;&gt;0, BS30, BQ30)</f>
        <v>0</v>
      </c>
      <c r="BU30">
        <f>1-BT30/BI30</f>
        <v>0</v>
      </c>
      <c r="BV30">
        <f>(BI30-BH30)/(BI30-BT30)</f>
        <v>0</v>
      </c>
      <c r="BW30">
        <f>(BC30-BI30)/(BC30-BT30)</f>
        <v>0</v>
      </c>
      <c r="BX30">
        <f>(BI30-BH30)/(BI30-BB30)</f>
        <v>0</v>
      </c>
      <c r="BY30">
        <f>(BC30-BI30)/(BC30-BB30)</f>
        <v>0</v>
      </c>
      <c r="BZ30">
        <f>(BV30*BT30/BH30)</f>
        <v>0</v>
      </c>
      <c r="CA30">
        <f>(1-BZ30)</f>
        <v>0</v>
      </c>
      <c r="CB30">
        <v>205</v>
      </c>
      <c r="CC30">
        <v>290.0000000000001</v>
      </c>
      <c r="CD30">
        <v>1.42</v>
      </c>
      <c r="CE30">
        <v>245</v>
      </c>
      <c r="CF30">
        <v>10126.2</v>
      </c>
      <c r="CG30">
        <v>1.21</v>
      </c>
      <c r="CH30">
        <v>0.21</v>
      </c>
      <c r="CI30">
        <v>300.0000000000001</v>
      </c>
      <c r="CJ30">
        <v>23.9</v>
      </c>
      <c r="CK30">
        <v>3.425775101193484</v>
      </c>
      <c r="CL30">
        <v>2.028220428051648</v>
      </c>
      <c r="CM30">
        <v>-2.247386861494518</v>
      </c>
      <c r="CN30">
        <v>1.77933841202106</v>
      </c>
      <c r="CO30">
        <v>0.05390338325961119</v>
      </c>
      <c r="CP30">
        <v>-0.008365275417130143</v>
      </c>
      <c r="CQ30">
        <v>289.9999999999999</v>
      </c>
      <c r="CR30">
        <v>1.85</v>
      </c>
      <c r="CS30">
        <v>615</v>
      </c>
      <c r="CT30">
        <v>10122.7</v>
      </c>
      <c r="CU30">
        <v>1.21</v>
      </c>
      <c r="CV30">
        <v>0.64</v>
      </c>
      <c r="DJ30">
        <f>$B$11*EI30+$C$11*EJ30+$F$11*EU30*(1-EX30)</f>
        <v>0</v>
      </c>
      <c r="DK30">
        <f>DJ30*DL30</f>
        <v>0</v>
      </c>
      <c r="DL30">
        <f>($B$11*$D$9+$C$11*$D$9+$F$11*((FH30+EZ30)/MAX(FH30+EZ30+FI30, 0.1)*$I$9+FI30/MAX(FH30+EZ30+FI30, 0.1)*$J$9))/($B$11+$C$11+$F$11)</f>
        <v>0</v>
      </c>
      <c r="DM30">
        <f>($B$11*$K$9+$C$11*$K$9+$F$11*((FH30+EZ30)/MAX(FH30+EZ30+FI30, 0.1)*$P$9+FI30/MAX(FH30+EZ30+FI30, 0.1)*$Q$9))/($B$11+$C$11+$F$11)</f>
        <v>0</v>
      </c>
      <c r="DN30">
        <v>2</v>
      </c>
      <c r="DO30">
        <v>0.5</v>
      </c>
      <c r="DP30" t="s">
        <v>438</v>
      </c>
      <c r="DQ30">
        <v>2</v>
      </c>
      <c r="DR30" t="b">
        <v>1</v>
      </c>
      <c r="DS30">
        <v>1740484576.5</v>
      </c>
      <c r="DT30">
        <v>500.288</v>
      </c>
      <c r="DU30">
        <v>499.951</v>
      </c>
      <c r="DV30">
        <v>11.9957</v>
      </c>
      <c r="DW30">
        <v>12.0056</v>
      </c>
      <c r="DX30">
        <v>499.998</v>
      </c>
      <c r="DY30">
        <v>12.0007</v>
      </c>
      <c r="DZ30">
        <v>400.052</v>
      </c>
      <c r="EA30">
        <v>101.181</v>
      </c>
      <c r="EB30">
        <v>0.0999597</v>
      </c>
      <c r="EC30">
        <v>19.2881</v>
      </c>
      <c r="ED30">
        <v>19.0516</v>
      </c>
      <c r="EE30">
        <v>999.9</v>
      </c>
      <c r="EF30">
        <v>0</v>
      </c>
      <c r="EG30">
        <v>0</v>
      </c>
      <c r="EH30">
        <v>10055.6</v>
      </c>
      <c r="EI30">
        <v>0</v>
      </c>
      <c r="EJ30">
        <v>0.0122315</v>
      </c>
      <c r="EK30">
        <v>0.337463</v>
      </c>
      <c r="EL30">
        <v>506.363</v>
      </c>
      <c r="EM30">
        <v>506.026</v>
      </c>
      <c r="EN30">
        <v>-0.00989342</v>
      </c>
      <c r="EO30">
        <v>499.951</v>
      </c>
      <c r="EP30">
        <v>12.0056</v>
      </c>
      <c r="EQ30">
        <v>1.21373</v>
      </c>
      <c r="ER30">
        <v>1.21473</v>
      </c>
      <c r="ES30">
        <v>9.771039999999999</v>
      </c>
      <c r="ET30">
        <v>9.783329999999999</v>
      </c>
      <c r="EU30">
        <v>0.0499998</v>
      </c>
      <c r="EV30">
        <v>0</v>
      </c>
      <c r="EW30">
        <v>0</v>
      </c>
      <c r="EX30">
        <v>0</v>
      </c>
      <c r="EY30">
        <v>-3.81</v>
      </c>
      <c r="EZ30">
        <v>0.0499998</v>
      </c>
      <c r="FA30">
        <v>53.79</v>
      </c>
      <c r="FB30">
        <v>1.26</v>
      </c>
      <c r="FC30">
        <v>34.5</v>
      </c>
      <c r="FD30">
        <v>41.25</v>
      </c>
      <c r="FE30">
        <v>37.562</v>
      </c>
      <c r="FF30">
        <v>41.812</v>
      </c>
      <c r="FG30">
        <v>37.5</v>
      </c>
      <c r="FH30">
        <v>0</v>
      </c>
      <c r="FI30">
        <v>0</v>
      </c>
      <c r="FJ30">
        <v>0</v>
      </c>
      <c r="FK30">
        <v>1567.900000095367</v>
      </c>
      <c r="FL30">
        <v>0</v>
      </c>
      <c r="FM30">
        <v>1.506923076923076</v>
      </c>
      <c r="FN30">
        <v>-11.37982941545365</v>
      </c>
      <c r="FO30">
        <v>16.47555583489459</v>
      </c>
      <c r="FP30">
        <v>47.9873076923077</v>
      </c>
      <c r="FQ30">
        <v>15</v>
      </c>
      <c r="FR30">
        <v>1740484041.5</v>
      </c>
      <c r="FS30" t="s">
        <v>471</v>
      </c>
      <c r="FT30">
        <v>1740484041.5</v>
      </c>
      <c r="FU30">
        <v>1740484029</v>
      </c>
      <c r="FV30">
        <v>10</v>
      </c>
      <c r="FW30">
        <v>-0.115</v>
      </c>
      <c r="FX30">
        <v>0.001</v>
      </c>
      <c r="FY30">
        <v>-0.275</v>
      </c>
      <c r="FZ30">
        <v>-0.005</v>
      </c>
      <c r="GA30">
        <v>103</v>
      </c>
      <c r="GB30">
        <v>12</v>
      </c>
      <c r="GC30">
        <v>0.21</v>
      </c>
      <c r="GD30">
        <v>0.12</v>
      </c>
      <c r="GE30">
        <v>-0.574526456690522</v>
      </c>
      <c r="GF30">
        <v>0.186979421888303</v>
      </c>
      <c r="GG30">
        <v>0.109775122666448</v>
      </c>
      <c r="GH30">
        <v>1</v>
      </c>
      <c r="GI30">
        <v>-0.001555363833490099</v>
      </c>
      <c r="GJ30">
        <v>-0.001564379821455092</v>
      </c>
      <c r="GK30">
        <v>0.0008259152914540048</v>
      </c>
      <c r="GL30">
        <v>1</v>
      </c>
      <c r="GM30">
        <v>2</v>
      </c>
      <c r="GN30">
        <v>2</v>
      </c>
      <c r="GO30" t="s">
        <v>440</v>
      </c>
      <c r="GP30">
        <v>2.99552</v>
      </c>
      <c r="GQ30">
        <v>2.81105</v>
      </c>
      <c r="GR30">
        <v>0.113953</v>
      </c>
      <c r="GS30">
        <v>0.114649</v>
      </c>
      <c r="GT30">
        <v>0.0679237</v>
      </c>
      <c r="GU30">
        <v>0.0690591</v>
      </c>
      <c r="GV30">
        <v>24128.9</v>
      </c>
      <c r="GW30">
        <v>25168.8</v>
      </c>
      <c r="GX30">
        <v>30979.6</v>
      </c>
      <c r="GY30">
        <v>31526.2</v>
      </c>
      <c r="GZ30">
        <v>45282.3</v>
      </c>
      <c r="HA30">
        <v>42625.9</v>
      </c>
      <c r="HB30">
        <v>44879.2</v>
      </c>
      <c r="HC30">
        <v>42099.2</v>
      </c>
      <c r="HD30">
        <v>1.79562</v>
      </c>
      <c r="HE30">
        <v>2.2581</v>
      </c>
      <c r="HF30">
        <v>-0.0403449</v>
      </c>
      <c r="HG30">
        <v>0</v>
      </c>
      <c r="HH30">
        <v>19.7197</v>
      </c>
      <c r="HI30">
        <v>999.9</v>
      </c>
      <c r="HJ30">
        <v>35.7</v>
      </c>
      <c r="HK30">
        <v>30.1</v>
      </c>
      <c r="HL30">
        <v>15.1186</v>
      </c>
      <c r="HM30">
        <v>61.6923</v>
      </c>
      <c r="HN30">
        <v>7.73638</v>
      </c>
      <c r="HO30">
        <v>1</v>
      </c>
      <c r="HP30">
        <v>-0.108331</v>
      </c>
      <c r="HQ30">
        <v>3.19909</v>
      </c>
      <c r="HR30">
        <v>20.2161</v>
      </c>
      <c r="HS30">
        <v>5.22193</v>
      </c>
      <c r="HT30">
        <v>11.9081</v>
      </c>
      <c r="HU30">
        <v>4.97255</v>
      </c>
      <c r="HV30">
        <v>3.273</v>
      </c>
      <c r="HW30">
        <v>7723.6</v>
      </c>
      <c r="HX30">
        <v>9999</v>
      </c>
      <c r="HY30">
        <v>9999</v>
      </c>
      <c r="HZ30">
        <v>999.9</v>
      </c>
      <c r="IA30">
        <v>1.87958</v>
      </c>
      <c r="IB30">
        <v>1.87976</v>
      </c>
      <c r="IC30">
        <v>1.88187</v>
      </c>
      <c r="ID30">
        <v>1.87486</v>
      </c>
      <c r="IE30">
        <v>1.87824</v>
      </c>
      <c r="IF30">
        <v>1.87774</v>
      </c>
      <c r="IG30">
        <v>1.8747</v>
      </c>
      <c r="IH30">
        <v>1.88247</v>
      </c>
      <c r="II30">
        <v>0</v>
      </c>
      <c r="IJ30">
        <v>0</v>
      </c>
      <c r="IK30">
        <v>0</v>
      </c>
      <c r="IL30">
        <v>0</v>
      </c>
      <c r="IM30" t="s">
        <v>441</v>
      </c>
      <c r="IN30" t="s">
        <v>442</v>
      </c>
      <c r="IO30" t="s">
        <v>443</v>
      </c>
      <c r="IP30" t="s">
        <v>443</v>
      </c>
      <c r="IQ30" t="s">
        <v>443</v>
      </c>
      <c r="IR30" t="s">
        <v>443</v>
      </c>
      <c r="IS30">
        <v>0</v>
      </c>
      <c r="IT30">
        <v>100</v>
      </c>
      <c r="IU30">
        <v>100</v>
      </c>
      <c r="IV30">
        <v>0.29</v>
      </c>
      <c r="IW30">
        <v>-0.005</v>
      </c>
      <c r="IX30">
        <v>-0.5145022863478105</v>
      </c>
      <c r="IY30">
        <v>0.002558256048013158</v>
      </c>
      <c r="IZ30">
        <v>-2.213187444564666E-06</v>
      </c>
      <c r="JA30">
        <v>6.313742598779326E-10</v>
      </c>
      <c r="JB30">
        <v>-0.09460829944680695</v>
      </c>
      <c r="JC30">
        <v>0.01302957520847742</v>
      </c>
      <c r="JD30">
        <v>-0.0006757729996322496</v>
      </c>
      <c r="JE30">
        <v>1.7701685355935E-05</v>
      </c>
      <c r="JF30">
        <v>15</v>
      </c>
      <c r="JG30">
        <v>2137</v>
      </c>
      <c r="JH30">
        <v>3</v>
      </c>
      <c r="JI30">
        <v>20</v>
      </c>
      <c r="JJ30">
        <v>8.9</v>
      </c>
      <c r="JK30">
        <v>9.1</v>
      </c>
      <c r="JL30">
        <v>1.20239</v>
      </c>
      <c r="JM30">
        <v>2.59277</v>
      </c>
      <c r="JN30">
        <v>1.44531</v>
      </c>
      <c r="JO30">
        <v>2.16187</v>
      </c>
      <c r="JP30">
        <v>1.54907</v>
      </c>
      <c r="JQ30">
        <v>2.35474</v>
      </c>
      <c r="JR30">
        <v>35.0825</v>
      </c>
      <c r="JS30">
        <v>24.1225</v>
      </c>
      <c r="JT30">
        <v>18</v>
      </c>
      <c r="JU30">
        <v>326.677</v>
      </c>
      <c r="JV30">
        <v>748.062</v>
      </c>
      <c r="JW30">
        <v>16.5795</v>
      </c>
      <c r="JX30">
        <v>25.6251</v>
      </c>
      <c r="JY30">
        <v>30.0001</v>
      </c>
      <c r="JZ30">
        <v>25.7663</v>
      </c>
      <c r="KA30">
        <v>25.7548</v>
      </c>
      <c r="KB30">
        <v>24.0616</v>
      </c>
      <c r="KC30">
        <v>26.9684</v>
      </c>
      <c r="KD30">
        <v>26.0409</v>
      </c>
      <c r="KE30">
        <v>16.58</v>
      </c>
      <c r="KF30">
        <v>500</v>
      </c>
      <c r="KG30">
        <v>12.0545</v>
      </c>
      <c r="KH30">
        <v>101.416</v>
      </c>
      <c r="KI30">
        <v>100.65</v>
      </c>
    </row>
    <row r="31" spans="1:295">
      <c r="A31">
        <v>15</v>
      </c>
      <c r="B31">
        <v>1740484697</v>
      </c>
      <c r="C31">
        <v>1689</v>
      </c>
      <c r="D31" t="s">
        <v>480</v>
      </c>
      <c r="E31" t="s">
        <v>481</v>
      </c>
      <c r="F31" t="s">
        <v>434</v>
      </c>
      <c r="G31" t="s">
        <v>435</v>
      </c>
      <c r="J31">
        <f>EY31</f>
        <v>0</v>
      </c>
      <c r="K31">
        <v>1740484697</v>
      </c>
      <c r="L31">
        <f>(M31)/1000</f>
        <v>0</v>
      </c>
      <c r="M31">
        <f>IF(DR31, AP31, AJ31)</f>
        <v>0</v>
      </c>
      <c r="N31">
        <f>IF(DR31, AK31, AI31)</f>
        <v>0</v>
      </c>
      <c r="O31">
        <f>DT31 - IF(AW31&gt;1, N31*DN31*100.0/(AY31), 0)</f>
        <v>0</v>
      </c>
      <c r="P31">
        <f>((V31-L31/2)*O31-N31)/(V31+L31/2)</f>
        <v>0</v>
      </c>
      <c r="Q31">
        <f>P31*(EA31+EB31)/1000.0</f>
        <v>0</v>
      </c>
      <c r="R31">
        <f>(DT31 - IF(AW31&gt;1, N31*DN31*100.0/(AY31), 0))*(EA31+EB31)/1000.0</f>
        <v>0</v>
      </c>
      <c r="S31">
        <f>2.0/((1/U31-1/T31)+SIGN(U31)*SQRT((1/U31-1/T31)*(1/U31-1/T31) + 4*DO31/((DO31+1)*(DO31+1))*(2*1/U31*1/T31-1/T31*1/T31)))</f>
        <v>0</v>
      </c>
      <c r="T31">
        <f>IF(LEFT(DP31,1)&lt;&gt;"0",IF(LEFT(DP31,1)="1",3.0,DQ31),$D$5+$E$5*(EH31*EA31/($K$5*1000))+$F$5*(EH31*EA31/($K$5*1000))*MAX(MIN(DN31,$J$5),$I$5)*MAX(MIN(DN31,$J$5),$I$5)+$G$5*MAX(MIN(DN31,$J$5),$I$5)*(EH31*EA31/($K$5*1000))+$H$5*(EH31*EA31/($K$5*1000))*(EH31*EA31/($K$5*1000)))</f>
        <v>0</v>
      </c>
      <c r="U31">
        <f>L31*(1000-(1000*0.61365*exp(17.502*Y31/(240.97+Y31))/(EA31+EB31)+DV31)/2)/(1000*0.61365*exp(17.502*Y31/(240.97+Y31))/(EA31+EB31)-DV31)</f>
        <v>0</v>
      </c>
      <c r="V31">
        <f>1/((DO31+1)/(S31/1.6)+1/(T31/1.37)) + DO31/((DO31+1)/(S31/1.6) + DO31/(T31/1.37))</f>
        <v>0</v>
      </c>
      <c r="W31">
        <f>(DJ31*DM31)</f>
        <v>0</v>
      </c>
      <c r="X31">
        <f>(EC31+(W31+2*0.95*5.67E-8*(((EC31+$B$7)+273)^4-(EC31+273)^4)-44100*L31)/(1.84*29.3*T31+8*0.95*5.67E-8*(EC31+273)^3))</f>
        <v>0</v>
      </c>
      <c r="Y31">
        <f>($C$7*ED31+$D$7*EE31+$E$7*X31)</f>
        <v>0</v>
      </c>
      <c r="Z31">
        <f>0.61365*exp(17.502*Y31/(240.97+Y31))</f>
        <v>0</v>
      </c>
      <c r="AA31">
        <f>(AB31/AC31*100)</f>
        <v>0</v>
      </c>
      <c r="AB31">
        <f>DV31*(EA31+EB31)/1000</f>
        <v>0</v>
      </c>
      <c r="AC31">
        <f>0.61365*exp(17.502*EC31/(240.97+EC31))</f>
        <v>0</v>
      </c>
      <c r="AD31">
        <f>(Z31-DV31*(EA31+EB31)/1000)</f>
        <v>0</v>
      </c>
      <c r="AE31">
        <f>(-L31*44100)</f>
        <v>0</v>
      </c>
      <c r="AF31">
        <f>2*29.3*T31*0.92*(EC31-Y31)</f>
        <v>0</v>
      </c>
      <c r="AG31">
        <f>2*0.95*5.67E-8*(((EC31+$B$7)+273)^4-(Y31+273)^4)</f>
        <v>0</v>
      </c>
      <c r="AH31">
        <f>W31+AG31+AE31+AF31</f>
        <v>0</v>
      </c>
      <c r="AI31">
        <f>DZ31*AW31*(DU31-DT31*(1000-AW31*DW31)/(1000-AW31*DV31))/(100*DN31)</f>
        <v>0</v>
      </c>
      <c r="AJ31">
        <f>1000*DZ31*AW31*(DV31-DW31)/(100*DN31*(1000-AW31*DV31))</f>
        <v>0</v>
      </c>
      <c r="AK31">
        <f>(AL31 - AM31 - EA31*1E3/(8.314*(EC31+273.15)) * AO31/DZ31 * AN31) * DZ31/(100*DN31) * (1000 - DW31)/1000</f>
        <v>0</v>
      </c>
      <c r="AL31">
        <v>607.2414656604682</v>
      </c>
      <c r="AM31">
        <v>607.7557151515153</v>
      </c>
      <c r="AN31">
        <v>0.0002331708703757008</v>
      </c>
      <c r="AO31">
        <v>66.14935224974602</v>
      </c>
      <c r="AP31">
        <f>(AR31 - AQ31 + EA31*1E3/(8.314*(EC31+273.15)) * AT31/DZ31 * AS31) * DZ31/(100*DN31) * 1000/(1000 - AR31)</f>
        <v>0</v>
      </c>
      <c r="AQ31">
        <v>12.00511024606257</v>
      </c>
      <c r="AR31">
        <v>12.00333006993008</v>
      </c>
      <c r="AS31">
        <v>-3.131272164271777E-07</v>
      </c>
      <c r="AT31">
        <v>77.18284796940715</v>
      </c>
      <c r="AU31">
        <v>43</v>
      </c>
      <c r="AV31">
        <v>11</v>
      </c>
      <c r="AW31">
        <f>IF(AU31*$H$13&gt;=AY31,1.0,(AY31/(AY31-AU31*$H$13)))</f>
        <v>0</v>
      </c>
      <c r="AX31">
        <f>(AW31-1)*100</f>
        <v>0</v>
      </c>
      <c r="AY31">
        <f>MAX(0,($B$13+$C$13*EH31)/(1+$D$13*EH31)*EA31/(EC31+273)*$E$13)</f>
        <v>0</v>
      </c>
      <c r="AZ31" t="s">
        <v>437</v>
      </c>
      <c r="BA31" t="s">
        <v>437</v>
      </c>
      <c r="BB31">
        <v>0</v>
      </c>
      <c r="BC31">
        <v>0</v>
      </c>
      <c r="BD31">
        <f>1-BB31/BC31</f>
        <v>0</v>
      </c>
      <c r="BE31">
        <v>0</v>
      </c>
      <c r="BF31" t="s">
        <v>437</v>
      </c>
      <c r="BG31" t="s">
        <v>437</v>
      </c>
      <c r="BH31">
        <v>0</v>
      </c>
      <c r="BI31">
        <v>0</v>
      </c>
      <c r="BJ31">
        <f>1-BH31/BI31</f>
        <v>0</v>
      </c>
      <c r="BK31">
        <v>0.5</v>
      </c>
      <c r="BL31">
        <f>DK31</f>
        <v>0</v>
      </c>
      <c r="BM31">
        <f>N31</f>
        <v>0</v>
      </c>
      <c r="BN31">
        <f>BJ31*BK31*BL31</f>
        <v>0</v>
      </c>
      <c r="BO31">
        <f>(BM31-BE31)/BL31</f>
        <v>0</v>
      </c>
      <c r="BP31">
        <f>(BC31-BI31)/BI31</f>
        <v>0</v>
      </c>
      <c r="BQ31">
        <f>BB31/(BD31+BB31/BI31)</f>
        <v>0</v>
      </c>
      <c r="BR31" t="s">
        <v>437</v>
      </c>
      <c r="BS31">
        <v>0</v>
      </c>
      <c r="BT31">
        <f>IF(BS31&lt;&gt;0, BS31, BQ31)</f>
        <v>0</v>
      </c>
      <c r="BU31">
        <f>1-BT31/BI31</f>
        <v>0</v>
      </c>
      <c r="BV31">
        <f>(BI31-BH31)/(BI31-BT31)</f>
        <v>0</v>
      </c>
      <c r="BW31">
        <f>(BC31-BI31)/(BC31-BT31)</f>
        <v>0</v>
      </c>
      <c r="BX31">
        <f>(BI31-BH31)/(BI31-BB31)</f>
        <v>0</v>
      </c>
      <c r="BY31">
        <f>(BC31-BI31)/(BC31-BB31)</f>
        <v>0</v>
      </c>
      <c r="BZ31">
        <f>(BV31*BT31/BH31)</f>
        <v>0</v>
      </c>
      <c r="CA31">
        <f>(1-BZ31)</f>
        <v>0</v>
      </c>
      <c r="CB31">
        <v>205</v>
      </c>
      <c r="CC31">
        <v>290.0000000000001</v>
      </c>
      <c r="CD31">
        <v>1.42</v>
      </c>
      <c r="CE31">
        <v>245</v>
      </c>
      <c r="CF31">
        <v>10126.2</v>
      </c>
      <c r="CG31">
        <v>1.21</v>
      </c>
      <c r="CH31">
        <v>0.21</v>
      </c>
      <c r="CI31">
        <v>300.0000000000001</v>
      </c>
      <c r="CJ31">
        <v>23.9</v>
      </c>
      <c r="CK31">
        <v>3.425775101193484</v>
      </c>
      <c r="CL31">
        <v>2.028220428051648</v>
      </c>
      <c r="CM31">
        <v>-2.247386861494518</v>
      </c>
      <c r="CN31">
        <v>1.77933841202106</v>
      </c>
      <c r="CO31">
        <v>0.05390338325961119</v>
      </c>
      <c r="CP31">
        <v>-0.008365275417130143</v>
      </c>
      <c r="CQ31">
        <v>289.9999999999999</v>
      </c>
      <c r="CR31">
        <v>1.85</v>
      </c>
      <c r="CS31">
        <v>615</v>
      </c>
      <c r="CT31">
        <v>10122.7</v>
      </c>
      <c r="CU31">
        <v>1.21</v>
      </c>
      <c r="CV31">
        <v>0.64</v>
      </c>
      <c r="DJ31">
        <f>$B$11*EI31+$C$11*EJ31+$F$11*EU31*(1-EX31)</f>
        <v>0</v>
      </c>
      <c r="DK31">
        <f>DJ31*DL31</f>
        <v>0</v>
      </c>
      <c r="DL31">
        <f>($B$11*$D$9+$C$11*$D$9+$F$11*((FH31+EZ31)/MAX(FH31+EZ31+FI31, 0.1)*$I$9+FI31/MAX(FH31+EZ31+FI31, 0.1)*$J$9))/($B$11+$C$11+$F$11)</f>
        <v>0</v>
      </c>
      <c r="DM31">
        <f>($B$11*$K$9+$C$11*$K$9+$F$11*((FH31+EZ31)/MAX(FH31+EZ31+FI31, 0.1)*$P$9+FI31/MAX(FH31+EZ31+FI31, 0.1)*$Q$9))/($B$11+$C$11+$F$11)</f>
        <v>0</v>
      </c>
      <c r="DN31">
        <v>2</v>
      </c>
      <c r="DO31">
        <v>0.5</v>
      </c>
      <c r="DP31" t="s">
        <v>438</v>
      </c>
      <c r="DQ31">
        <v>2</v>
      </c>
      <c r="DR31" t="b">
        <v>1</v>
      </c>
      <c r="DS31">
        <v>1740484697</v>
      </c>
      <c r="DT31">
        <v>600.466</v>
      </c>
      <c r="DU31">
        <v>599.953</v>
      </c>
      <c r="DV31">
        <v>12.0034</v>
      </c>
      <c r="DW31">
        <v>12.0036</v>
      </c>
      <c r="DX31">
        <v>600.106</v>
      </c>
      <c r="DY31">
        <v>12.0083</v>
      </c>
      <c r="DZ31">
        <v>399.982</v>
      </c>
      <c r="EA31">
        <v>101.177</v>
      </c>
      <c r="EB31">
        <v>0.099984</v>
      </c>
      <c r="EC31">
        <v>19.2874</v>
      </c>
      <c r="ED31">
        <v>19.0589</v>
      </c>
      <c r="EE31">
        <v>999.9</v>
      </c>
      <c r="EF31">
        <v>0</v>
      </c>
      <c r="EG31">
        <v>0</v>
      </c>
      <c r="EH31">
        <v>10053.8</v>
      </c>
      <c r="EI31">
        <v>0</v>
      </c>
      <c r="EJ31">
        <v>0.0122315</v>
      </c>
      <c r="EK31">
        <v>0.513</v>
      </c>
      <c r="EL31">
        <v>607.761</v>
      </c>
      <c r="EM31">
        <v>607.242</v>
      </c>
      <c r="EN31">
        <v>-0.000212669</v>
      </c>
      <c r="EO31">
        <v>599.953</v>
      </c>
      <c r="EP31">
        <v>12.0036</v>
      </c>
      <c r="EQ31">
        <v>1.21446</v>
      </c>
      <c r="ER31">
        <v>1.21449</v>
      </c>
      <c r="ES31">
        <v>9.780049999999999</v>
      </c>
      <c r="ET31">
        <v>9.78032</v>
      </c>
      <c r="EU31">
        <v>0.0499998</v>
      </c>
      <c r="EV31">
        <v>0</v>
      </c>
      <c r="EW31">
        <v>0</v>
      </c>
      <c r="EX31">
        <v>0</v>
      </c>
      <c r="EY31">
        <v>4.21</v>
      </c>
      <c r="EZ31">
        <v>0.0499998</v>
      </c>
      <c r="FA31">
        <v>45.66</v>
      </c>
      <c r="FB31">
        <v>0.49</v>
      </c>
      <c r="FC31">
        <v>33.562</v>
      </c>
      <c r="FD31">
        <v>38.437</v>
      </c>
      <c r="FE31">
        <v>35.75</v>
      </c>
      <c r="FF31">
        <v>37.875</v>
      </c>
      <c r="FG31">
        <v>36.062</v>
      </c>
      <c r="FH31">
        <v>0</v>
      </c>
      <c r="FI31">
        <v>0</v>
      </c>
      <c r="FJ31">
        <v>0</v>
      </c>
      <c r="FK31">
        <v>1687.900000095367</v>
      </c>
      <c r="FL31">
        <v>0</v>
      </c>
      <c r="FM31">
        <v>2.951538461538461</v>
      </c>
      <c r="FN31">
        <v>-12.55111105896104</v>
      </c>
      <c r="FO31">
        <v>-0.4659828600693633</v>
      </c>
      <c r="FP31">
        <v>47.07038461538462</v>
      </c>
      <c r="FQ31">
        <v>15</v>
      </c>
      <c r="FR31">
        <v>1740484041.5</v>
      </c>
      <c r="FS31" t="s">
        <v>471</v>
      </c>
      <c r="FT31">
        <v>1740484041.5</v>
      </c>
      <c r="FU31">
        <v>1740484029</v>
      </c>
      <c r="FV31">
        <v>10</v>
      </c>
      <c r="FW31">
        <v>-0.115</v>
      </c>
      <c r="FX31">
        <v>0.001</v>
      </c>
      <c r="FY31">
        <v>-0.275</v>
      </c>
      <c r="FZ31">
        <v>-0.005</v>
      </c>
      <c r="GA31">
        <v>103</v>
      </c>
      <c r="GB31">
        <v>12</v>
      </c>
      <c r="GC31">
        <v>0.21</v>
      </c>
      <c r="GD31">
        <v>0.12</v>
      </c>
      <c r="GE31">
        <v>-0.8388868576362279</v>
      </c>
      <c r="GF31">
        <v>-0.3217704374558935</v>
      </c>
      <c r="GG31">
        <v>0.1152384238939883</v>
      </c>
      <c r="GH31">
        <v>1</v>
      </c>
      <c r="GI31">
        <v>-0.0004626822102968025</v>
      </c>
      <c r="GJ31">
        <v>0.001204117139957685</v>
      </c>
      <c r="GK31">
        <v>0.0002122935670124538</v>
      </c>
      <c r="GL31">
        <v>1</v>
      </c>
      <c r="GM31">
        <v>2</v>
      </c>
      <c r="GN31">
        <v>2</v>
      </c>
      <c r="GO31" t="s">
        <v>440</v>
      </c>
      <c r="GP31">
        <v>2.99545</v>
      </c>
      <c r="GQ31">
        <v>2.81105</v>
      </c>
      <c r="GR31">
        <v>0.129836</v>
      </c>
      <c r="GS31">
        <v>0.130596</v>
      </c>
      <c r="GT31">
        <v>0.0679587</v>
      </c>
      <c r="GU31">
        <v>0.06905210000000001</v>
      </c>
      <c r="GV31">
        <v>23697.4</v>
      </c>
      <c r="GW31">
        <v>24717.3</v>
      </c>
      <c r="GX31">
        <v>30980.2</v>
      </c>
      <c r="GY31">
        <v>31527.7</v>
      </c>
      <c r="GZ31">
        <v>45281.6</v>
      </c>
      <c r="HA31">
        <v>42627.8</v>
      </c>
      <c r="HB31">
        <v>44880.1</v>
      </c>
      <c r="HC31">
        <v>42100.8</v>
      </c>
      <c r="HD31">
        <v>1.79578</v>
      </c>
      <c r="HE31">
        <v>2.25898</v>
      </c>
      <c r="HF31">
        <v>-0.037495</v>
      </c>
      <c r="HG31">
        <v>0</v>
      </c>
      <c r="HH31">
        <v>19.6798</v>
      </c>
      <c r="HI31">
        <v>999.9</v>
      </c>
      <c r="HJ31">
        <v>35.5</v>
      </c>
      <c r="HK31">
        <v>30.1</v>
      </c>
      <c r="HL31">
        <v>15.0345</v>
      </c>
      <c r="HM31">
        <v>62.3424</v>
      </c>
      <c r="HN31">
        <v>7.6843</v>
      </c>
      <c r="HO31">
        <v>1</v>
      </c>
      <c r="HP31">
        <v>-0.110869</v>
      </c>
      <c r="HQ31">
        <v>3.17836</v>
      </c>
      <c r="HR31">
        <v>20.2141</v>
      </c>
      <c r="HS31">
        <v>5.22178</v>
      </c>
      <c r="HT31">
        <v>11.9081</v>
      </c>
      <c r="HU31">
        <v>4.9724</v>
      </c>
      <c r="HV31">
        <v>3.273</v>
      </c>
      <c r="HW31">
        <v>7726.5</v>
      </c>
      <c r="HX31">
        <v>9999</v>
      </c>
      <c r="HY31">
        <v>9999</v>
      </c>
      <c r="HZ31">
        <v>999.9</v>
      </c>
      <c r="IA31">
        <v>1.87959</v>
      </c>
      <c r="IB31">
        <v>1.87976</v>
      </c>
      <c r="IC31">
        <v>1.88187</v>
      </c>
      <c r="ID31">
        <v>1.87488</v>
      </c>
      <c r="IE31">
        <v>1.8783</v>
      </c>
      <c r="IF31">
        <v>1.87774</v>
      </c>
      <c r="IG31">
        <v>1.87478</v>
      </c>
      <c r="IH31">
        <v>1.88245</v>
      </c>
      <c r="II31">
        <v>0</v>
      </c>
      <c r="IJ31">
        <v>0</v>
      </c>
      <c r="IK31">
        <v>0</v>
      </c>
      <c r="IL31">
        <v>0</v>
      </c>
      <c r="IM31" t="s">
        <v>441</v>
      </c>
      <c r="IN31" t="s">
        <v>442</v>
      </c>
      <c r="IO31" t="s">
        <v>443</v>
      </c>
      <c r="IP31" t="s">
        <v>443</v>
      </c>
      <c r="IQ31" t="s">
        <v>443</v>
      </c>
      <c r="IR31" t="s">
        <v>443</v>
      </c>
      <c r="IS31">
        <v>0</v>
      </c>
      <c r="IT31">
        <v>100</v>
      </c>
      <c r="IU31">
        <v>100</v>
      </c>
      <c r="IV31">
        <v>0.36</v>
      </c>
      <c r="IW31">
        <v>-0.0049</v>
      </c>
      <c r="IX31">
        <v>-0.5145022863478105</v>
      </c>
      <c r="IY31">
        <v>0.002558256048013158</v>
      </c>
      <c r="IZ31">
        <v>-2.213187444564666E-06</v>
      </c>
      <c r="JA31">
        <v>6.313742598779326E-10</v>
      </c>
      <c r="JB31">
        <v>-0.09460829944680695</v>
      </c>
      <c r="JC31">
        <v>0.01302957520847742</v>
      </c>
      <c r="JD31">
        <v>-0.0006757729996322496</v>
      </c>
      <c r="JE31">
        <v>1.7701685355935E-05</v>
      </c>
      <c r="JF31">
        <v>15</v>
      </c>
      <c r="JG31">
        <v>2137</v>
      </c>
      <c r="JH31">
        <v>3</v>
      </c>
      <c r="JI31">
        <v>20</v>
      </c>
      <c r="JJ31">
        <v>10.9</v>
      </c>
      <c r="JK31">
        <v>11.1</v>
      </c>
      <c r="JL31">
        <v>1.39282</v>
      </c>
      <c r="JM31">
        <v>2.59033</v>
      </c>
      <c r="JN31">
        <v>1.44531</v>
      </c>
      <c r="JO31">
        <v>2.16187</v>
      </c>
      <c r="JP31">
        <v>1.54907</v>
      </c>
      <c r="JQ31">
        <v>2.40112</v>
      </c>
      <c r="JR31">
        <v>35.0825</v>
      </c>
      <c r="JS31">
        <v>24.1225</v>
      </c>
      <c r="JT31">
        <v>18</v>
      </c>
      <c r="JU31">
        <v>326.605</v>
      </c>
      <c r="JV31">
        <v>748.525</v>
      </c>
      <c r="JW31">
        <v>16.5799</v>
      </c>
      <c r="JX31">
        <v>25.5925</v>
      </c>
      <c r="JY31">
        <v>30</v>
      </c>
      <c r="JZ31">
        <v>25.7395</v>
      </c>
      <c r="KA31">
        <v>25.7293</v>
      </c>
      <c r="KB31">
        <v>27.8596</v>
      </c>
      <c r="KC31">
        <v>26.6833</v>
      </c>
      <c r="KD31">
        <v>26.0409</v>
      </c>
      <c r="KE31">
        <v>16.58</v>
      </c>
      <c r="KF31">
        <v>600</v>
      </c>
      <c r="KG31">
        <v>12.0574</v>
      </c>
      <c r="KH31">
        <v>101.418</v>
      </c>
      <c r="KI31">
        <v>100.654</v>
      </c>
    </row>
    <row r="32" spans="1:295">
      <c r="A32">
        <v>16</v>
      </c>
      <c r="B32">
        <v>1740484817.5</v>
      </c>
      <c r="C32">
        <v>1809.5</v>
      </c>
      <c r="D32" t="s">
        <v>482</v>
      </c>
      <c r="E32" t="s">
        <v>483</v>
      </c>
      <c r="F32" t="s">
        <v>434</v>
      </c>
      <c r="G32" t="s">
        <v>435</v>
      </c>
      <c r="J32">
        <f>EY32</f>
        <v>0</v>
      </c>
      <c r="K32">
        <v>1740484817.5</v>
      </c>
      <c r="L32">
        <f>(M32)/1000</f>
        <v>0</v>
      </c>
      <c r="M32">
        <f>IF(DR32, AP32, AJ32)</f>
        <v>0</v>
      </c>
      <c r="N32">
        <f>IF(DR32, AK32, AI32)</f>
        <v>0</v>
      </c>
      <c r="O32">
        <f>DT32 - IF(AW32&gt;1, N32*DN32*100.0/(AY32), 0)</f>
        <v>0</v>
      </c>
      <c r="P32">
        <f>((V32-L32/2)*O32-N32)/(V32+L32/2)</f>
        <v>0</v>
      </c>
      <c r="Q32">
        <f>P32*(EA32+EB32)/1000.0</f>
        <v>0</v>
      </c>
      <c r="R32">
        <f>(DT32 - IF(AW32&gt;1, N32*DN32*100.0/(AY32), 0))*(EA32+EB32)/1000.0</f>
        <v>0</v>
      </c>
      <c r="S32">
        <f>2.0/((1/U32-1/T32)+SIGN(U32)*SQRT((1/U32-1/T32)*(1/U32-1/T32) + 4*DO32/((DO32+1)*(DO32+1))*(2*1/U32*1/T32-1/T32*1/T32)))</f>
        <v>0</v>
      </c>
      <c r="T32">
        <f>IF(LEFT(DP32,1)&lt;&gt;"0",IF(LEFT(DP32,1)="1",3.0,DQ32),$D$5+$E$5*(EH32*EA32/($K$5*1000))+$F$5*(EH32*EA32/($K$5*1000))*MAX(MIN(DN32,$J$5),$I$5)*MAX(MIN(DN32,$J$5),$I$5)+$G$5*MAX(MIN(DN32,$J$5),$I$5)*(EH32*EA32/($K$5*1000))+$H$5*(EH32*EA32/($K$5*1000))*(EH32*EA32/($K$5*1000)))</f>
        <v>0</v>
      </c>
      <c r="U32">
        <f>L32*(1000-(1000*0.61365*exp(17.502*Y32/(240.97+Y32))/(EA32+EB32)+DV32)/2)/(1000*0.61365*exp(17.502*Y32/(240.97+Y32))/(EA32+EB32)-DV32)</f>
        <v>0</v>
      </c>
      <c r="V32">
        <f>1/((DO32+1)/(S32/1.6)+1/(T32/1.37)) + DO32/((DO32+1)/(S32/1.6) + DO32/(T32/1.37))</f>
        <v>0</v>
      </c>
      <c r="W32">
        <f>(DJ32*DM32)</f>
        <v>0</v>
      </c>
      <c r="X32">
        <f>(EC32+(W32+2*0.95*5.67E-8*(((EC32+$B$7)+273)^4-(EC32+273)^4)-44100*L32)/(1.84*29.3*T32+8*0.95*5.67E-8*(EC32+273)^3))</f>
        <v>0</v>
      </c>
      <c r="Y32">
        <f>($C$7*ED32+$D$7*EE32+$E$7*X32)</f>
        <v>0</v>
      </c>
      <c r="Z32">
        <f>0.61365*exp(17.502*Y32/(240.97+Y32))</f>
        <v>0</v>
      </c>
      <c r="AA32">
        <f>(AB32/AC32*100)</f>
        <v>0</v>
      </c>
      <c r="AB32">
        <f>DV32*(EA32+EB32)/1000</f>
        <v>0</v>
      </c>
      <c r="AC32">
        <f>0.61365*exp(17.502*EC32/(240.97+EC32))</f>
        <v>0</v>
      </c>
      <c r="AD32">
        <f>(Z32-DV32*(EA32+EB32)/1000)</f>
        <v>0</v>
      </c>
      <c r="AE32">
        <f>(-L32*44100)</f>
        <v>0</v>
      </c>
      <c r="AF32">
        <f>2*29.3*T32*0.92*(EC32-Y32)</f>
        <v>0</v>
      </c>
      <c r="AG32">
        <f>2*0.95*5.67E-8*(((EC32+$B$7)+273)^4-(Y32+273)^4)</f>
        <v>0</v>
      </c>
      <c r="AH32">
        <f>W32+AG32+AE32+AF32</f>
        <v>0</v>
      </c>
      <c r="AI32">
        <f>DZ32*AW32*(DU32-DT32*(1000-AW32*DW32)/(1000-AW32*DV32))/(100*DN32)</f>
        <v>0</v>
      </c>
      <c r="AJ32">
        <f>1000*DZ32*AW32*(DV32-DW32)/(100*DN32*(1000-AW32*DV32))</f>
        <v>0</v>
      </c>
      <c r="AK32">
        <f>(AL32 - AM32 - EA32*1E3/(8.314*(EC32+273.15)) * AO32/DZ32 * AN32) * DZ32/(100*DN32) * (1000 - DW32)/1000</f>
        <v>0</v>
      </c>
      <c r="AL32">
        <v>506.0807514265874</v>
      </c>
      <c r="AM32">
        <v>506.5208727272724</v>
      </c>
      <c r="AN32">
        <v>-3.822423537456617E-07</v>
      </c>
      <c r="AO32">
        <v>66.14935224974602</v>
      </c>
      <c r="AP32">
        <f>(AR32 - AQ32 + EA32*1E3/(8.314*(EC32+273.15)) * AT32/DZ32 * AS32) * DZ32/(100*DN32) * 1000/(1000 - AR32)</f>
        <v>0</v>
      </c>
      <c r="AQ32">
        <v>12.01203275076714</v>
      </c>
      <c r="AR32">
        <v>12.00697552447552</v>
      </c>
      <c r="AS32">
        <v>-1.447132121522479E-07</v>
      </c>
      <c r="AT32">
        <v>77.18284796940715</v>
      </c>
      <c r="AU32">
        <v>43</v>
      </c>
      <c r="AV32">
        <v>11</v>
      </c>
      <c r="AW32">
        <f>IF(AU32*$H$13&gt;=AY32,1.0,(AY32/(AY32-AU32*$H$13)))</f>
        <v>0</v>
      </c>
      <c r="AX32">
        <f>(AW32-1)*100</f>
        <v>0</v>
      </c>
      <c r="AY32">
        <f>MAX(0,($B$13+$C$13*EH32)/(1+$D$13*EH32)*EA32/(EC32+273)*$E$13)</f>
        <v>0</v>
      </c>
      <c r="AZ32" t="s">
        <v>437</v>
      </c>
      <c r="BA32" t="s">
        <v>437</v>
      </c>
      <c r="BB32">
        <v>0</v>
      </c>
      <c r="BC32">
        <v>0</v>
      </c>
      <c r="BD32">
        <f>1-BB32/BC32</f>
        <v>0</v>
      </c>
      <c r="BE32">
        <v>0</v>
      </c>
      <c r="BF32" t="s">
        <v>437</v>
      </c>
      <c r="BG32" t="s">
        <v>437</v>
      </c>
      <c r="BH32">
        <v>0</v>
      </c>
      <c r="BI32">
        <v>0</v>
      </c>
      <c r="BJ32">
        <f>1-BH32/BI32</f>
        <v>0</v>
      </c>
      <c r="BK32">
        <v>0.5</v>
      </c>
      <c r="BL32">
        <f>DK32</f>
        <v>0</v>
      </c>
      <c r="BM32">
        <f>N32</f>
        <v>0</v>
      </c>
      <c r="BN32">
        <f>BJ32*BK32*BL32</f>
        <v>0</v>
      </c>
      <c r="BO32">
        <f>(BM32-BE32)/BL32</f>
        <v>0</v>
      </c>
      <c r="BP32">
        <f>(BC32-BI32)/BI32</f>
        <v>0</v>
      </c>
      <c r="BQ32">
        <f>BB32/(BD32+BB32/BI32)</f>
        <v>0</v>
      </c>
      <c r="BR32" t="s">
        <v>437</v>
      </c>
      <c r="BS32">
        <v>0</v>
      </c>
      <c r="BT32">
        <f>IF(BS32&lt;&gt;0, BS32, BQ32)</f>
        <v>0</v>
      </c>
      <c r="BU32">
        <f>1-BT32/BI32</f>
        <v>0</v>
      </c>
      <c r="BV32">
        <f>(BI32-BH32)/(BI32-BT32)</f>
        <v>0</v>
      </c>
      <c r="BW32">
        <f>(BC32-BI32)/(BC32-BT32)</f>
        <v>0</v>
      </c>
      <c r="BX32">
        <f>(BI32-BH32)/(BI32-BB32)</f>
        <v>0</v>
      </c>
      <c r="BY32">
        <f>(BC32-BI32)/(BC32-BB32)</f>
        <v>0</v>
      </c>
      <c r="BZ32">
        <f>(BV32*BT32/BH32)</f>
        <v>0</v>
      </c>
      <c r="CA32">
        <f>(1-BZ32)</f>
        <v>0</v>
      </c>
      <c r="CB32">
        <v>205</v>
      </c>
      <c r="CC32">
        <v>290.0000000000001</v>
      </c>
      <c r="CD32">
        <v>1.42</v>
      </c>
      <c r="CE32">
        <v>245</v>
      </c>
      <c r="CF32">
        <v>10126.2</v>
      </c>
      <c r="CG32">
        <v>1.21</v>
      </c>
      <c r="CH32">
        <v>0.21</v>
      </c>
      <c r="CI32">
        <v>300.0000000000001</v>
      </c>
      <c r="CJ32">
        <v>23.9</v>
      </c>
      <c r="CK32">
        <v>3.425775101193484</v>
      </c>
      <c r="CL32">
        <v>2.028220428051648</v>
      </c>
      <c r="CM32">
        <v>-2.247386861494518</v>
      </c>
      <c r="CN32">
        <v>1.77933841202106</v>
      </c>
      <c r="CO32">
        <v>0.05390338325961119</v>
      </c>
      <c r="CP32">
        <v>-0.008365275417130143</v>
      </c>
      <c r="CQ32">
        <v>289.9999999999999</v>
      </c>
      <c r="CR32">
        <v>1.85</v>
      </c>
      <c r="CS32">
        <v>615</v>
      </c>
      <c r="CT32">
        <v>10122.7</v>
      </c>
      <c r="CU32">
        <v>1.21</v>
      </c>
      <c r="CV32">
        <v>0.64</v>
      </c>
      <c r="DJ32">
        <f>$B$11*EI32+$C$11*EJ32+$F$11*EU32*(1-EX32)</f>
        <v>0</v>
      </c>
      <c r="DK32">
        <f>DJ32*DL32</f>
        <v>0</v>
      </c>
      <c r="DL32">
        <f>($B$11*$D$9+$C$11*$D$9+$F$11*((FH32+EZ32)/MAX(FH32+EZ32+FI32, 0.1)*$I$9+FI32/MAX(FH32+EZ32+FI32, 0.1)*$J$9))/($B$11+$C$11+$F$11)</f>
        <v>0</v>
      </c>
      <c r="DM32">
        <f>($B$11*$K$9+$C$11*$K$9+$F$11*((FH32+EZ32)/MAX(FH32+EZ32+FI32, 0.1)*$P$9+FI32/MAX(FH32+EZ32+FI32, 0.1)*$Q$9))/($B$11+$C$11+$F$11)</f>
        <v>0</v>
      </c>
      <c r="DN32">
        <v>2</v>
      </c>
      <c r="DO32">
        <v>0.5</v>
      </c>
      <c r="DP32" t="s">
        <v>438</v>
      </c>
      <c r="DQ32">
        <v>2</v>
      </c>
      <c r="DR32" t="b">
        <v>1</v>
      </c>
      <c r="DS32">
        <v>1740484817.5</v>
      </c>
      <c r="DT32">
        <v>500.454</v>
      </c>
      <c r="DU32">
        <v>500.05</v>
      </c>
      <c r="DV32">
        <v>12.0065</v>
      </c>
      <c r="DW32">
        <v>12.0104</v>
      </c>
      <c r="DX32">
        <v>500.164</v>
      </c>
      <c r="DY32">
        <v>12.0115</v>
      </c>
      <c r="DZ32">
        <v>400.179</v>
      </c>
      <c r="EA32">
        <v>101.173</v>
      </c>
      <c r="EB32">
        <v>0.100001</v>
      </c>
      <c r="EC32">
        <v>19.2475</v>
      </c>
      <c r="ED32">
        <v>19.0796</v>
      </c>
      <c r="EE32">
        <v>999.9</v>
      </c>
      <c r="EF32">
        <v>0</v>
      </c>
      <c r="EG32">
        <v>0</v>
      </c>
      <c r="EH32">
        <v>10039.4</v>
      </c>
      <c r="EI32">
        <v>0</v>
      </c>
      <c r="EJ32">
        <v>0.0122315</v>
      </c>
      <c r="EK32">
        <v>0.403961</v>
      </c>
      <c r="EL32">
        <v>506.536</v>
      </c>
      <c r="EM32">
        <v>506.129</v>
      </c>
      <c r="EN32">
        <v>-0.00380898</v>
      </c>
      <c r="EO32">
        <v>500.05</v>
      </c>
      <c r="EP32">
        <v>12.0104</v>
      </c>
      <c r="EQ32">
        <v>1.21473</v>
      </c>
      <c r="ER32">
        <v>1.21512</v>
      </c>
      <c r="ES32">
        <v>9.78336</v>
      </c>
      <c r="ET32">
        <v>9.78809</v>
      </c>
      <c r="EU32">
        <v>0.0499998</v>
      </c>
      <c r="EV32">
        <v>0</v>
      </c>
      <c r="EW32">
        <v>0</v>
      </c>
      <c r="EX32">
        <v>0</v>
      </c>
      <c r="EY32">
        <v>10.36</v>
      </c>
      <c r="EZ32">
        <v>0.0499998</v>
      </c>
      <c r="FA32">
        <v>41.6</v>
      </c>
      <c r="FB32">
        <v>0.45</v>
      </c>
      <c r="FC32">
        <v>33.687</v>
      </c>
      <c r="FD32">
        <v>39.687</v>
      </c>
      <c r="FE32">
        <v>36.5</v>
      </c>
      <c r="FF32">
        <v>39.562</v>
      </c>
      <c r="FG32">
        <v>36.562</v>
      </c>
      <c r="FH32">
        <v>0</v>
      </c>
      <c r="FI32">
        <v>0</v>
      </c>
      <c r="FJ32">
        <v>0</v>
      </c>
      <c r="FK32">
        <v>1808.5</v>
      </c>
      <c r="FL32">
        <v>0</v>
      </c>
      <c r="FM32">
        <v>3.1828</v>
      </c>
      <c r="FN32">
        <v>-5.443077019841005</v>
      </c>
      <c r="FO32">
        <v>-0.3730767684318356</v>
      </c>
      <c r="FP32">
        <v>45.02959999999999</v>
      </c>
      <c r="FQ32">
        <v>15</v>
      </c>
      <c r="FR32">
        <v>1740484041.5</v>
      </c>
      <c r="FS32" t="s">
        <v>471</v>
      </c>
      <c r="FT32">
        <v>1740484041.5</v>
      </c>
      <c r="FU32">
        <v>1740484029</v>
      </c>
      <c r="FV32">
        <v>10</v>
      </c>
      <c r="FW32">
        <v>-0.115</v>
      </c>
      <c r="FX32">
        <v>0.001</v>
      </c>
      <c r="FY32">
        <v>-0.275</v>
      </c>
      <c r="FZ32">
        <v>-0.005</v>
      </c>
      <c r="GA32">
        <v>103</v>
      </c>
      <c r="GB32">
        <v>12</v>
      </c>
      <c r="GC32">
        <v>0.21</v>
      </c>
      <c r="GD32">
        <v>0.12</v>
      </c>
      <c r="GE32">
        <v>-0.8920431013036065</v>
      </c>
      <c r="GF32">
        <v>0.09508436173070146</v>
      </c>
      <c r="GG32">
        <v>0.0865700167883901</v>
      </c>
      <c r="GH32">
        <v>1</v>
      </c>
      <c r="GI32">
        <v>-0.001304618630292402</v>
      </c>
      <c r="GJ32">
        <v>-6.432926803344792E-05</v>
      </c>
      <c r="GK32">
        <v>0.0001481272571758753</v>
      </c>
      <c r="GL32">
        <v>1</v>
      </c>
      <c r="GM32">
        <v>2</v>
      </c>
      <c r="GN32">
        <v>2</v>
      </c>
      <c r="GO32" t="s">
        <v>440</v>
      </c>
      <c r="GP32">
        <v>2.99567</v>
      </c>
      <c r="GQ32">
        <v>2.81095</v>
      </c>
      <c r="GR32">
        <v>0.113987</v>
      </c>
      <c r="GS32">
        <v>0.114672</v>
      </c>
      <c r="GT32">
        <v>0.0679749</v>
      </c>
      <c r="GU32">
        <v>0.0690842</v>
      </c>
      <c r="GV32">
        <v>24129.1</v>
      </c>
      <c r="GW32">
        <v>25170.6</v>
      </c>
      <c r="GX32">
        <v>30980.6</v>
      </c>
      <c r="GY32">
        <v>31528.7</v>
      </c>
      <c r="GZ32">
        <v>45281.2</v>
      </c>
      <c r="HA32">
        <v>42627.7</v>
      </c>
      <c r="HB32">
        <v>44880.5</v>
      </c>
      <c r="HC32">
        <v>42102.2</v>
      </c>
      <c r="HD32">
        <v>1.7964</v>
      </c>
      <c r="HE32">
        <v>2.25885</v>
      </c>
      <c r="HF32">
        <v>-0.0358969</v>
      </c>
      <c r="HG32">
        <v>0</v>
      </c>
      <c r="HH32">
        <v>19.6741</v>
      </c>
      <c r="HI32">
        <v>999.9</v>
      </c>
      <c r="HJ32">
        <v>35.3</v>
      </c>
      <c r="HK32">
        <v>30.1</v>
      </c>
      <c r="HL32">
        <v>14.952</v>
      </c>
      <c r="HM32">
        <v>62.1924</v>
      </c>
      <c r="HN32">
        <v>7.9407</v>
      </c>
      <c r="HO32">
        <v>1</v>
      </c>
      <c r="HP32">
        <v>-0.113369</v>
      </c>
      <c r="HQ32">
        <v>3.16614</v>
      </c>
      <c r="HR32">
        <v>20.2166</v>
      </c>
      <c r="HS32">
        <v>5.22223</v>
      </c>
      <c r="HT32">
        <v>11.9081</v>
      </c>
      <c r="HU32">
        <v>4.9723</v>
      </c>
      <c r="HV32">
        <v>3.273</v>
      </c>
      <c r="HW32">
        <v>7729.7</v>
      </c>
      <c r="HX32">
        <v>9999</v>
      </c>
      <c r="HY32">
        <v>9999</v>
      </c>
      <c r="HZ32">
        <v>999.9</v>
      </c>
      <c r="IA32">
        <v>1.87958</v>
      </c>
      <c r="IB32">
        <v>1.87975</v>
      </c>
      <c r="IC32">
        <v>1.88187</v>
      </c>
      <c r="ID32">
        <v>1.87487</v>
      </c>
      <c r="IE32">
        <v>1.87823</v>
      </c>
      <c r="IF32">
        <v>1.87773</v>
      </c>
      <c r="IG32">
        <v>1.87477</v>
      </c>
      <c r="IH32">
        <v>1.88244</v>
      </c>
      <c r="II32">
        <v>0</v>
      </c>
      <c r="IJ32">
        <v>0</v>
      </c>
      <c r="IK32">
        <v>0</v>
      </c>
      <c r="IL32">
        <v>0</v>
      </c>
      <c r="IM32" t="s">
        <v>441</v>
      </c>
      <c r="IN32" t="s">
        <v>442</v>
      </c>
      <c r="IO32" t="s">
        <v>443</v>
      </c>
      <c r="IP32" t="s">
        <v>443</v>
      </c>
      <c r="IQ32" t="s">
        <v>443</v>
      </c>
      <c r="IR32" t="s">
        <v>443</v>
      </c>
      <c r="IS32">
        <v>0</v>
      </c>
      <c r="IT32">
        <v>100</v>
      </c>
      <c r="IU32">
        <v>100</v>
      </c>
      <c r="IV32">
        <v>0.29</v>
      </c>
      <c r="IW32">
        <v>-0.005</v>
      </c>
      <c r="IX32">
        <v>-0.5145022863478105</v>
      </c>
      <c r="IY32">
        <v>0.002558256048013158</v>
      </c>
      <c r="IZ32">
        <v>-2.213187444564666E-06</v>
      </c>
      <c r="JA32">
        <v>6.313742598779326E-10</v>
      </c>
      <c r="JB32">
        <v>-0.09460829944680695</v>
      </c>
      <c r="JC32">
        <v>0.01302957520847742</v>
      </c>
      <c r="JD32">
        <v>-0.0006757729996322496</v>
      </c>
      <c r="JE32">
        <v>1.7701685355935E-05</v>
      </c>
      <c r="JF32">
        <v>15</v>
      </c>
      <c r="JG32">
        <v>2137</v>
      </c>
      <c r="JH32">
        <v>3</v>
      </c>
      <c r="JI32">
        <v>20</v>
      </c>
      <c r="JJ32">
        <v>12.9</v>
      </c>
      <c r="JK32">
        <v>13.1</v>
      </c>
      <c r="JL32">
        <v>1.20117</v>
      </c>
      <c r="JM32">
        <v>2.56836</v>
      </c>
      <c r="JN32">
        <v>1.44531</v>
      </c>
      <c r="JO32">
        <v>2.16187</v>
      </c>
      <c r="JP32">
        <v>1.54907</v>
      </c>
      <c r="JQ32">
        <v>2.3999</v>
      </c>
      <c r="JR32">
        <v>35.0825</v>
      </c>
      <c r="JS32">
        <v>24.1225</v>
      </c>
      <c r="JT32">
        <v>18</v>
      </c>
      <c r="JU32">
        <v>326.724</v>
      </c>
      <c r="JV32">
        <v>748.002</v>
      </c>
      <c r="JW32">
        <v>16.5799</v>
      </c>
      <c r="JX32">
        <v>25.559</v>
      </c>
      <c r="JY32">
        <v>30</v>
      </c>
      <c r="JZ32">
        <v>25.7101</v>
      </c>
      <c r="KA32">
        <v>25.7006</v>
      </c>
      <c r="KB32">
        <v>24.0557</v>
      </c>
      <c r="KC32">
        <v>26.4044</v>
      </c>
      <c r="KD32">
        <v>26.0409</v>
      </c>
      <c r="KE32">
        <v>16.58</v>
      </c>
      <c r="KF32">
        <v>500</v>
      </c>
      <c r="KG32">
        <v>11.9791</v>
      </c>
      <c r="KH32">
        <v>101.419</v>
      </c>
      <c r="KI32">
        <v>100.658</v>
      </c>
    </row>
    <row r="33" spans="1:295">
      <c r="A33">
        <v>17</v>
      </c>
      <c r="B33">
        <v>1740484938</v>
      </c>
      <c r="C33">
        <v>1930</v>
      </c>
      <c r="D33" t="s">
        <v>484</v>
      </c>
      <c r="E33" t="s">
        <v>485</v>
      </c>
      <c r="F33" t="s">
        <v>434</v>
      </c>
      <c r="G33" t="s">
        <v>435</v>
      </c>
      <c r="J33">
        <f>EY33</f>
        <v>0</v>
      </c>
      <c r="K33">
        <v>1740484938</v>
      </c>
      <c r="L33">
        <f>(M33)/1000</f>
        <v>0</v>
      </c>
      <c r="M33">
        <f>IF(DR33, AP33, AJ33)</f>
        <v>0</v>
      </c>
      <c r="N33">
        <f>IF(DR33, AK33, AI33)</f>
        <v>0</v>
      </c>
      <c r="O33">
        <f>DT33 - IF(AW33&gt;1, N33*DN33*100.0/(AY33), 0)</f>
        <v>0</v>
      </c>
      <c r="P33">
        <f>((V33-L33/2)*O33-N33)/(V33+L33/2)</f>
        <v>0</v>
      </c>
      <c r="Q33">
        <f>P33*(EA33+EB33)/1000.0</f>
        <v>0</v>
      </c>
      <c r="R33">
        <f>(DT33 - IF(AW33&gt;1, N33*DN33*100.0/(AY33), 0))*(EA33+EB33)/1000.0</f>
        <v>0</v>
      </c>
      <c r="S33">
        <f>2.0/((1/U33-1/T33)+SIGN(U33)*SQRT((1/U33-1/T33)*(1/U33-1/T33) + 4*DO33/((DO33+1)*(DO33+1))*(2*1/U33*1/T33-1/T33*1/T33)))</f>
        <v>0</v>
      </c>
      <c r="T33">
        <f>IF(LEFT(DP33,1)&lt;&gt;"0",IF(LEFT(DP33,1)="1",3.0,DQ33),$D$5+$E$5*(EH33*EA33/($K$5*1000))+$F$5*(EH33*EA33/($K$5*1000))*MAX(MIN(DN33,$J$5),$I$5)*MAX(MIN(DN33,$J$5),$I$5)+$G$5*MAX(MIN(DN33,$J$5),$I$5)*(EH33*EA33/($K$5*1000))+$H$5*(EH33*EA33/($K$5*1000))*(EH33*EA33/($K$5*1000)))</f>
        <v>0</v>
      </c>
      <c r="U33">
        <f>L33*(1000-(1000*0.61365*exp(17.502*Y33/(240.97+Y33))/(EA33+EB33)+DV33)/2)/(1000*0.61365*exp(17.502*Y33/(240.97+Y33))/(EA33+EB33)-DV33)</f>
        <v>0</v>
      </c>
      <c r="V33">
        <f>1/((DO33+1)/(S33/1.6)+1/(T33/1.37)) + DO33/((DO33+1)/(S33/1.6) + DO33/(T33/1.37))</f>
        <v>0</v>
      </c>
      <c r="W33">
        <f>(DJ33*DM33)</f>
        <v>0</v>
      </c>
      <c r="X33">
        <f>(EC33+(W33+2*0.95*5.67E-8*(((EC33+$B$7)+273)^4-(EC33+273)^4)-44100*L33)/(1.84*29.3*T33+8*0.95*5.67E-8*(EC33+273)^3))</f>
        <v>0</v>
      </c>
      <c r="Y33">
        <f>($C$7*ED33+$D$7*EE33+$E$7*X33)</f>
        <v>0</v>
      </c>
      <c r="Z33">
        <f>0.61365*exp(17.502*Y33/(240.97+Y33))</f>
        <v>0</v>
      </c>
      <c r="AA33">
        <f>(AB33/AC33*100)</f>
        <v>0</v>
      </c>
      <c r="AB33">
        <f>DV33*(EA33+EB33)/1000</f>
        <v>0</v>
      </c>
      <c r="AC33">
        <f>0.61365*exp(17.502*EC33/(240.97+EC33))</f>
        <v>0</v>
      </c>
      <c r="AD33">
        <f>(Z33-DV33*(EA33+EB33)/1000)</f>
        <v>0</v>
      </c>
      <c r="AE33">
        <f>(-L33*44100)</f>
        <v>0</v>
      </c>
      <c r="AF33">
        <f>2*29.3*T33*0.92*(EC33-Y33)</f>
        <v>0</v>
      </c>
      <c r="AG33">
        <f>2*0.95*5.67E-8*(((EC33+$B$7)+273)^4-(Y33+273)^4)</f>
        <v>0</v>
      </c>
      <c r="AH33">
        <f>W33+AG33+AE33+AF33</f>
        <v>0</v>
      </c>
      <c r="AI33">
        <f>DZ33*AW33*(DU33-DT33*(1000-AW33*DW33)/(1000-AW33*DV33))/(100*DN33)</f>
        <v>0</v>
      </c>
      <c r="AJ33">
        <f>1000*DZ33*AW33*(DV33-DW33)/(100*DN33*(1000-AW33*DV33))</f>
        <v>0</v>
      </c>
      <c r="AK33">
        <f>(AL33 - AM33 - EA33*1E3/(8.314*(EC33+273.15)) * AO33/DZ33 * AN33) * DZ33/(100*DN33) * (1000 - DW33)/1000</f>
        <v>0</v>
      </c>
      <c r="AL33">
        <v>404.8330606092839</v>
      </c>
      <c r="AM33">
        <v>405.3468787878787</v>
      </c>
      <c r="AN33">
        <v>0.0003117582076187874</v>
      </c>
      <c r="AO33">
        <v>66.14935224974602</v>
      </c>
      <c r="AP33">
        <f>(AR33 - AQ33 + EA33*1E3/(8.314*(EC33+273.15)) * AT33/DZ33 * AS33) * DZ33/(100*DN33) * 1000/(1000 - AR33)</f>
        <v>0</v>
      </c>
      <c r="AQ33">
        <v>11.93519899137097</v>
      </c>
      <c r="AR33">
        <v>11.93768321678322</v>
      </c>
      <c r="AS33">
        <v>-6.355770807306665E-07</v>
      </c>
      <c r="AT33">
        <v>77.18284796940715</v>
      </c>
      <c r="AU33">
        <v>44</v>
      </c>
      <c r="AV33">
        <v>11</v>
      </c>
      <c r="AW33">
        <f>IF(AU33*$H$13&gt;=AY33,1.0,(AY33/(AY33-AU33*$H$13)))</f>
        <v>0</v>
      </c>
      <c r="AX33">
        <f>(AW33-1)*100</f>
        <v>0</v>
      </c>
      <c r="AY33">
        <f>MAX(0,($B$13+$C$13*EH33)/(1+$D$13*EH33)*EA33/(EC33+273)*$E$13)</f>
        <v>0</v>
      </c>
      <c r="AZ33" t="s">
        <v>437</v>
      </c>
      <c r="BA33" t="s">
        <v>437</v>
      </c>
      <c r="BB33">
        <v>0</v>
      </c>
      <c r="BC33">
        <v>0</v>
      </c>
      <c r="BD33">
        <f>1-BB33/BC33</f>
        <v>0</v>
      </c>
      <c r="BE33">
        <v>0</v>
      </c>
      <c r="BF33" t="s">
        <v>437</v>
      </c>
      <c r="BG33" t="s">
        <v>437</v>
      </c>
      <c r="BH33">
        <v>0</v>
      </c>
      <c r="BI33">
        <v>0</v>
      </c>
      <c r="BJ33">
        <f>1-BH33/BI33</f>
        <v>0</v>
      </c>
      <c r="BK33">
        <v>0.5</v>
      </c>
      <c r="BL33">
        <f>DK33</f>
        <v>0</v>
      </c>
      <c r="BM33">
        <f>N33</f>
        <v>0</v>
      </c>
      <c r="BN33">
        <f>BJ33*BK33*BL33</f>
        <v>0</v>
      </c>
      <c r="BO33">
        <f>(BM33-BE33)/BL33</f>
        <v>0</v>
      </c>
      <c r="BP33">
        <f>(BC33-BI33)/BI33</f>
        <v>0</v>
      </c>
      <c r="BQ33">
        <f>BB33/(BD33+BB33/BI33)</f>
        <v>0</v>
      </c>
      <c r="BR33" t="s">
        <v>437</v>
      </c>
      <c r="BS33">
        <v>0</v>
      </c>
      <c r="BT33">
        <f>IF(BS33&lt;&gt;0, BS33, BQ33)</f>
        <v>0</v>
      </c>
      <c r="BU33">
        <f>1-BT33/BI33</f>
        <v>0</v>
      </c>
      <c r="BV33">
        <f>(BI33-BH33)/(BI33-BT33)</f>
        <v>0</v>
      </c>
      <c r="BW33">
        <f>(BC33-BI33)/(BC33-BT33)</f>
        <v>0</v>
      </c>
      <c r="BX33">
        <f>(BI33-BH33)/(BI33-BB33)</f>
        <v>0</v>
      </c>
      <c r="BY33">
        <f>(BC33-BI33)/(BC33-BB33)</f>
        <v>0</v>
      </c>
      <c r="BZ33">
        <f>(BV33*BT33/BH33)</f>
        <v>0</v>
      </c>
      <c r="CA33">
        <f>(1-BZ33)</f>
        <v>0</v>
      </c>
      <c r="CB33">
        <v>205</v>
      </c>
      <c r="CC33">
        <v>290.0000000000001</v>
      </c>
      <c r="CD33">
        <v>1.42</v>
      </c>
      <c r="CE33">
        <v>245</v>
      </c>
      <c r="CF33">
        <v>10126.2</v>
      </c>
      <c r="CG33">
        <v>1.21</v>
      </c>
      <c r="CH33">
        <v>0.21</v>
      </c>
      <c r="CI33">
        <v>300.0000000000001</v>
      </c>
      <c r="CJ33">
        <v>23.9</v>
      </c>
      <c r="CK33">
        <v>3.425775101193484</v>
      </c>
      <c r="CL33">
        <v>2.028220428051648</v>
      </c>
      <c r="CM33">
        <v>-2.247386861494518</v>
      </c>
      <c r="CN33">
        <v>1.77933841202106</v>
      </c>
      <c r="CO33">
        <v>0.05390338325961119</v>
      </c>
      <c r="CP33">
        <v>-0.008365275417130143</v>
      </c>
      <c r="CQ33">
        <v>289.9999999999999</v>
      </c>
      <c r="CR33">
        <v>1.85</v>
      </c>
      <c r="CS33">
        <v>615</v>
      </c>
      <c r="CT33">
        <v>10122.7</v>
      </c>
      <c r="CU33">
        <v>1.21</v>
      </c>
      <c r="CV33">
        <v>0.64</v>
      </c>
      <c r="DJ33">
        <f>$B$11*EI33+$C$11*EJ33+$F$11*EU33*(1-EX33)</f>
        <v>0</v>
      </c>
      <c r="DK33">
        <f>DJ33*DL33</f>
        <v>0</v>
      </c>
      <c r="DL33">
        <f>($B$11*$D$9+$C$11*$D$9+$F$11*((FH33+EZ33)/MAX(FH33+EZ33+FI33, 0.1)*$I$9+FI33/MAX(FH33+EZ33+FI33, 0.1)*$J$9))/($B$11+$C$11+$F$11)</f>
        <v>0</v>
      </c>
      <c r="DM33">
        <f>($B$11*$K$9+$C$11*$K$9+$F$11*((FH33+EZ33)/MAX(FH33+EZ33+FI33, 0.1)*$P$9+FI33/MAX(FH33+EZ33+FI33, 0.1)*$Q$9))/($B$11+$C$11+$F$11)</f>
        <v>0</v>
      </c>
      <c r="DN33">
        <v>2</v>
      </c>
      <c r="DO33">
        <v>0.5</v>
      </c>
      <c r="DP33" t="s">
        <v>438</v>
      </c>
      <c r="DQ33">
        <v>2</v>
      </c>
      <c r="DR33" t="b">
        <v>1</v>
      </c>
      <c r="DS33">
        <v>1740484938</v>
      </c>
      <c r="DT33">
        <v>400.509</v>
      </c>
      <c r="DU33">
        <v>399.995</v>
      </c>
      <c r="DV33">
        <v>11.9377</v>
      </c>
      <c r="DW33">
        <v>11.9348</v>
      </c>
      <c r="DX33">
        <v>400.314</v>
      </c>
      <c r="DY33">
        <v>11.9429</v>
      </c>
      <c r="DZ33">
        <v>400.137</v>
      </c>
      <c r="EA33">
        <v>101.166</v>
      </c>
      <c r="EB33">
        <v>0.100035</v>
      </c>
      <c r="EC33">
        <v>19.24</v>
      </c>
      <c r="ED33">
        <v>19.0015</v>
      </c>
      <c r="EE33">
        <v>999.9</v>
      </c>
      <c r="EF33">
        <v>0</v>
      </c>
      <c r="EG33">
        <v>0</v>
      </c>
      <c r="EH33">
        <v>10038.1</v>
      </c>
      <c r="EI33">
        <v>0</v>
      </c>
      <c r="EJ33">
        <v>0.0122315</v>
      </c>
      <c r="EK33">
        <v>0.514679</v>
      </c>
      <c r="EL33">
        <v>405.348</v>
      </c>
      <c r="EM33">
        <v>404.826</v>
      </c>
      <c r="EN33">
        <v>0.0028801</v>
      </c>
      <c r="EO33">
        <v>399.995</v>
      </c>
      <c r="EP33">
        <v>11.9348</v>
      </c>
      <c r="EQ33">
        <v>1.20768</v>
      </c>
      <c r="ER33">
        <v>1.20739</v>
      </c>
      <c r="ES33">
        <v>9.6966</v>
      </c>
      <c r="ET33">
        <v>9.693009999999999</v>
      </c>
      <c r="EU33">
        <v>0.0499998</v>
      </c>
      <c r="EV33">
        <v>0</v>
      </c>
      <c r="EW33">
        <v>0</v>
      </c>
      <c r="EX33">
        <v>0</v>
      </c>
      <c r="EY33">
        <v>-0.3</v>
      </c>
      <c r="EZ33">
        <v>0.0499998</v>
      </c>
      <c r="FA33">
        <v>47.92</v>
      </c>
      <c r="FB33">
        <v>1.16</v>
      </c>
      <c r="FC33">
        <v>34.187</v>
      </c>
      <c r="FD33">
        <v>40.875</v>
      </c>
      <c r="FE33">
        <v>37.25</v>
      </c>
      <c r="FF33">
        <v>41.312</v>
      </c>
      <c r="FG33">
        <v>37.187</v>
      </c>
      <c r="FH33">
        <v>0</v>
      </c>
      <c r="FI33">
        <v>0</v>
      </c>
      <c r="FJ33">
        <v>0</v>
      </c>
      <c r="FK33">
        <v>1929.099999904633</v>
      </c>
      <c r="FL33">
        <v>0</v>
      </c>
      <c r="FM33">
        <v>1.998461538461539</v>
      </c>
      <c r="FN33">
        <v>8.264615319335798</v>
      </c>
      <c r="FO33">
        <v>7.029401732191155</v>
      </c>
      <c r="FP33">
        <v>47.53192307692309</v>
      </c>
      <c r="FQ33">
        <v>15</v>
      </c>
      <c r="FR33">
        <v>1740484041.5</v>
      </c>
      <c r="FS33" t="s">
        <v>471</v>
      </c>
      <c r="FT33">
        <v>1740484041.5</v>
      </c>
      <c r="FU33">
        <v>1740484029</v>
      </c>
      <c r="FV33">
        <v>10</v>
      </c>
      <c r="FW33">
        <v>-0.115</v>
      </c>
      <c r="FX33">
        <v>0.001</v>
      </c>
      <c r="FY33">
        <v>-0.275</v>
      </c>
      <c r="FZ33">
        <v>-0.005</v>
      </c>
      <c r="GA33">
        <v>103</v>
      </c>
      <c r="GB33">
        <v>12</v>
      </c>
      <c r="GC33">
        <v>0.21</v>
      </c>
      <c r="GD33">
        <v>0.12</v>
      </c>
      <c r="GE33">
        <v>-1.055855130632009</v>
      </c>
      <c r="GF33">
        <v>0.2529757801336455</v>
      </c>
      <c r="GG33">
        <v>0.05765721504037719</v>
      </c>
      <c r="GH33">
        <v>1</v>
      </c>
      <c r="GI33">
        <v>0.0001238289827523016</v>
      </c>
      <c r="GJ33">
        <v>-0.0003878096046104219</v>
      </c>
      <c r="GK33">
        <v>0.0001478690331929181</v>
      </c>
      <c r="GL33">
        <v>1</v>
      </c>
      <c r="GM33">
        <v>2</v>
      </c>
      <c r="GN33">
        <v>2</v>
      </c>
      <c r="GO33" t="s">
        <v>440</v>
      </c>
      <c r="GP33">
        <v>2.99561</v>
      </c>
      <c r="GQ33">
        <v>2.81097</v>
      </c>
      <c r="GR33">
        <v>0.0965289</v>
      </c>
      <c r="GS33">
        <v>0.09708550000000001</v>
      </c>
      <c r="GT33">
        <v>0.06767869999999999</v>
      </c>
      <c r="GU33">
        <v>0.0687533</v>
      </c>
      <c r="GV33">
        <v>24605.6</v>
      </c>
      <c r="GW33">
        <v>25671.7</v>
      </c>
      <c r="GX33">
        <v>30982.2</v>
      </c>
      <c r="GY33">
        <v>31530.4</v>
      </c>
      <c r="GZ33">
        <v>45298.2</v>
      </c>
      <c r="HA33">
        <v>42645.2</v>
      </c>
      <c r="HB33">
        <v>44883.1</v>
      </c>
      <c r="HC33">
        <v>42104.5</v>
      </c>
      <c r="HD33">
        <v>1.79648</v>
      </c>
      <c r="HE33">
        <v>2.25903</v>
      </c>
      <c r="HF33">
        <v>-0.0389181</v>
      </c>
      <c r="HG33">
        <v>0</v>
      </c>
      <c r="HH33">
        <v>19.646</v>
      </c>
      <c r="HI33">
        <v>999.9</v>
      </c>
      <c r="HJ33">
        <v>35.2</v>
      </c>
      <c r="HK33">
        <v>30.2</v>
      </c>
      <c r="HL33">
        <v>14.9943</v>
      </c>
      <c r="HM33">
        <v>62.0624</v>
      </c>
      <c r="HN33">
        <v>7.59215</v>
      </c>
      <c r="HO33">
        <v>1</v>
      </c>
      <c r="HP33">
        <v>-0.115907</v>
      </c>
      <c r="HQ33">
        <v>3.14852</v>
      </c>
      <c r="HR33">
        <v>20.2171</v>
      </c>
      <c r="HS33">
        <v>5.22208</v>
      </c>
      <c r="HT33">
        <v>11.9081</v>
      </c>
      <c r="HU33">
        <v>4.9725</v>
      </c>
      <c r="HV33">
        <v>3.273</v>
      </c>
      <c r="HW33">
        <v>7732.6</v>
      </c>
      <c r="HX33">
        <v>9999</v>
      </c>
      <c r="HY33">
        <v>9999</v>
      </c>
      <c r="HZ33">
        <v>999.9</v>
      </c>
      <c r="IA33">
        <v>1.87958</v>
      </c>
      <c r="IB33">
        <v>1.87974</v>
      </c>
      <c r="IC33">
        <v>1.88187</v>
      </c>
      <c r="ID33">
        <v>1.87485</v>
      </c>
      <c r="IE33">
        <v>1.87827</v>
      </c>
      <c r="IF33">
        <v>1.87772</v>
      </c>
      <c r="IG33">
        <v>1.87479</v>
      </c>
      <c r="IH33">
        <v>1.88246</v>
      </c>
      <c r="II33">
        <v>0</v>
      </c>
      <c r="IJ33">
        <v>0</v>
      </c>
      <c r="IK33">
        <v>0</v>
      </c>
      <c r="IL33">
        <v>0</v>
      </c>
      <c r="IM33" t="s">
        <v>441</v>
      </c>
      <c r="IN33" t="s">
        <v>442</v>
      </c>
      <c r="IO33" t="s">
        <v>443</v>
      </c>
      <c r="IP33" t="s">
        <v>443</v>
      </c>
      <c r="IQ33" t="s">
        <v>443</v>
      </c>
      <c r="IR33" t="s">
        <v>443</v>
      </c>
      <c r="IS33">
        <v>0</v>
      </c>
      <c r="IT33">
        <v>100</v>
      </c>
      <c r="IU33">
        <v>100</v>
      </c>
      <c r="IV33">
        <v>0.195</v>
      </c>
      <c r="IW33">
        <v>-0.0052</v>
      </c>
      <c r="IX33">
        <v>-0.5145022863478105</v>
      </c>
      <c r="IY33">
        <v>0.002558256048013158</v>
      </c>
      <c r="IZ33">
        <v>-2.213187444564666E-06</v>
      </c>
      <c r="JA33">
        <v>6.313742598779326E-10</v>
      </c>
      <c r="JB33">
        <v>-0.09460829944680695</v>
      </c>
      <c r="JC33">
        <v>0.01302957520847742</v>
      </c>
      <c r="JD33">
        <v>-0.0006757729996322496</v>
      </c>
      <c r="JE33">
        <v>1.7701685355935E-05</v>
      </c>
      <c r="JF33">
        <v>15</v>
      </c>
      <c r="JG33">
        <v>2137</v>
      </c>
      <c r="JH33">
        <v>3</v>
      </c>
      <c r="JI33">
        <v>20</v>
      </c>
      <c r="JJ33">
        <v>14.9</v>
      </c>
      <c r="JK33">
        <v>15.2</v>
      </c>
      <c r="JL33">
        <v>1.00586</v>
      </c>
      <c r="JM33">
        <v>2.57935</v>
      </c>
      <c r="JN33">
        <v>1.44531</v>
      </c>
      <c r="JO33">
        <v>2.16187</v>
      </c>
      <c r="JP33">
        <v>1.54907</v>
      </c>
      <c r="JQ33">
        <v>2.41089</v>
      </c>
      <c r="JR33">
        <v>35.0825</v>
      </c>
      <c r="JS33">
        <v>24.1225</v>
      </c>
      <c r="JT33">
        <v>18</v>
      </c>
      <c r="JU33">
        <v>326.608</v>
      </c>
      <c r="JV33">
        <v>747.772</v>
      </c>
      <c r="JW33">
        <v>16.5795</v>
      </c>
      <c r="JX33">
        <v>25.531</v>
      </c>
      <c r="JY33">
        <v>29.9999</v>
      </c>
      <c r="JZ33">
        <v>25.6813</v>
      </c>
      <c r="KA33">
        <v>25.6727</v>
      </c>
      <c r="KB33">
        <v>20.1386</v>
      </c>
      <c r="KC33">
        <v>26.9643</v>
      </c>
      <c r="KD33">
        <v>26.0409</v>
      </c>
      <c r="KE33">
        <v>16.58</v>
      </c>
      <c r="KF33">
        <v>400</v>
      </c>
      <c r="KG33">
        <v>11.9192</v>
      </c>
      <c r="KH33">
        <v>101.424</v>
      </c>
      <c r="KI33">
        <v>100.663</v>
      </c>
    </row>
    <row r="34" spans="1:295">
      <c r="A34">
        <v>18</v>
      </c>
      <c r="B34">
        <v>1740485058.5</v>
      </c>
      <c r="C34">
        <v>2050.5</v>
      </c>
      <c r="D34" t="s">
        <v>486</v>
      </c>
      <c r="E34" t="s">
        <v>487</v>
      </c>
      <c r="F34" t="s">
        <v>434</v>
      </c>
      <c r="G34" t="s">
        <v>435</v>
      </c>
      <c r="J34">
        <f>EY34</f>
        <v>0</v>
      </c>
      <c r="K34">
        <v>1740485058.5</v>
      </c>
      <c r="L34">
        <f>(M34)/1000</f>
        <v>0</v>
      </c>
      <c r="M34">
        <f>IF(DR34, AP34, AJ34)</f>
        <v>0</v>
      </c>
      <c r="N34">
        <f>IF(DR34, AK34, AI34)</f>
        <v>0</v>
      </c>
      <c r="O34">
        <f>DT34 - IF(AW34&gt;1, N34*DN34*100.0/(AY34), 0)</f>
        <v>0</v>
      </c>
      <c r="P34">
        <f>((V34-L34/2)*O34-N34)/(V34+L34/2)</f>
        <v>0</v>
      </c>
      <c r="Q34">
        <f>P34*(EA34+EB34)/1000.0</f>
        <v>0</v>
      </c>
      <c r="R34">
        <f>(DT34 - IF(AW34&gt;1, N34*DN34*100.0/(AY34), 0))*(EA34+EB34)/1000.0</f>
        <v>0</v>
      </c>
      <c r="S34">
        <f>2.0/((1/U34-1/T34)+SIGN(U34)*SQRT((1/U34-1/T34)*(1/U34-1/T34) + 4*DO34/((DO34+1)*(DO34+1))*(2*1/U34*1/T34-1/T34*1/T34)))</f>
        <v>0</v>
      </c>
      <c r="T34">
        <f>IF(LEFT(DP34,1)&lt;&gt;"0",IF(LEFT(DP34,1)="1",3.0,DQ34),$D$5+$E$5*(EH34*EA34/($K$5*1000))+$F$5*(EH34*EA34/($K$5*1000))*MAX(MIN(DN34,$J$5),$I$5)*MAX(MIN(DN34,$J$5),$I$5)+$G$5*MAX(MIN(DN34,$J$5),$I$5)*(EH34*EA34/($K$5*1000))+$H$5*(EH34*EA34/($K$5*1000))*(EH34*EA34/($K$5*1000)))</f>
        <v>0</v>
      </c>
      <c r="U34">
        <f>L34*(1000-(1000*0.61365*exp(17.502*Y34/(240.97+Y34))/(EA34+EB34)+DV34)/2)/(1000*0.61365*exp(17.502*Y34/(240.97+Y34))/(EA34+EB34)-DV34)</f>
        <v>0</v>
      </c>
      <c r="V34">
        <f>1/((DO34+1)/(S34/1.6)+1/(T34/1.37)) + DO34/((DO34+1)/(S34/1.6) + DO34/(T34/1.37))</f>
        <v>0</v>
      </c>
      <c r="W34">
        <f>(DJ34*DM34)</f>
        <v>0</v>
      </c>
      <c r="X34">
        <f>(EC34+(W34+2*0.95*5.67E-8*(((EC34+$B$7)+273)^4-(EC34+273)^4)-44100*L34)/(1.84*29.3*T34+8*0.95*5.67E-8*(EC34+273)^3))</f>
        <v>0</v>
      </c>
      <c r="Y34">
        <f>($C$7*ED34+$D$7*EE34+$E$7*X34)</f>
        <v>0</v>
      </c>
      <c r="Z34">
        <f>0.61365*exp(17.502*Y34/(240.97+Y34))</f>
        <v>0</v>
      </c>
      <c r="AA34">
        <f>(AB34/AC34*100)</f>
        <v>0</v>
      </c>
      <c r="AB34">
        <f>DV34*(EA34+EB34)/1000</f>
        <v>0</v>
      </c>
      <c r="AC34">
        <f>0.61365*exp(17.502*EC34/(240.97+EC34))</f>
        <v>0</v>
      </c>
      <c r="AD34">
        <f>(Z34-DV34*(EA34+EB34)/1000)</f>
        <v>0</v>
      </c>
      <c r="AE34">
        <f>(-L34*44100)</f>
        <v>0</v>
      </c>
      <c r="AF34">
        <f>2*29.3*T34*0.92*(EC34-Y34)</f>
        <v>0</v>
      </c>
      <c r="AG34">
        <f>2*0.95*5.67E-8*(((EC34+$B$7)+273)^4-(Y34+273)^4)</f>
        <v>0</v>
      </c>
      <c r="AH34">
        <f>W34+AG34+AE34+AF34</f>
        <v>0</v>
      </c>
      <c r="AI34">
        <f>DZ34*AW34*(DU34-DT34*(1000-AW34*DW34)/(1000-AW34*DV34))/(100*DN34)</f>
        <v>0</v>
      </c>
      <c r="AJ34">
        <f>1000*DZ34*AW34*(DV34-DW34)/(100*DN34*(1000-AW34*DV34))</f>
        <v>0</v>
      </c>
      <c r="AK34">
        <f>(AL34 - AM34 - EA34*1E3/(8.314*(EC34+273.15)) * AO34/DZ34 * AN34) * DZ34/(100*DN34) * (1000 - DW34)/1000</f>
        <v>0</v>
      </c>
      <c r="AL34">
        <v>303.6401209812362</v>
      </c>
      <c r="AM34">
        <v>304.1834060606062</v>
      </c>
      <c r="AN34">
        <v>-4.854824291698583E-06</v>
      </c>
      <c r="AO34">
        <v>66.14935224974602</v>
      </c>
      <c r="AP34">
        <f>(AR34 - AQ34 + EA34*1E3/(8.314*(EC34+273.15)) * AT34/DZ34 * AS34) * DZ34/(100*DN34) * 1000/(1000 - AR34)</f>
        <v>0</v>
      </c>
      <c r="AQ34">
        <v>11.91123792062914</v>
      </c>
      <c r="AR34">
        <v>11.90832447552449</v>
      </c>
      <c r="AS34">
        <v>1.499534734796282E-07</v>
      </c>
      <c r="AT34">
        <v>77.18284796940715</v>
      </c>
      <c r="AU34">
        <v>43</v>
      </c>
      <c r="AV34">
        <v>11</v>
      </c>
      <c r="AW34">
        <f>IF(AU34*$H$13&gt;=AY34,1.0,(AY34/(AY34-AU34*$H$13)))</f>
        <v>0</v>
      </c>
      <c r="AX34">
        <f>(AW34-1)*100</f>
        <v>0</v>
      </c>
      <c r="AY34">
        <f>MAX(0,($B$13+$C$13*EH34)/(1+$D$13*EH34)*EA34/(EC34+273)*$E$13)</f>
        <v>0</v>
      </c>
      <c r="AZ34" t="s">
        <v>437</v>
      </c>
      <c r="BA34" t="s">
        <v>437</v>
      </c>
      <c r="BB34">
        <v>0</v>
      </c>
      <c r="BC34">
        <v>0</v>
      </c>
      <c r="BD34">
        <f>1-BB34/BC34</f>
        <v>0</v>
      </c>
      <c r="BE34">
        <v>0</v>
      </c>
      <c r="BF34" t="s">
        <v>437</v>
      </c>
      <c r="BG34" t="s">
        <v>437</v>
      </c>
      <c r="BH34">
        <v>0</v>
      </c>
      <c r="BI34">
        <v>0</v>
      </c>
      <c r="BJ34">
        <f>1-BH34/BI34</f>
        <v>0</v>
      </c>
      <c r="BK34">
        <v>0.5</v>
      </c>
      <c r="BL34">
        <f>DK34</f>
        <v>0</v>
      </c>
      <c r="BM34">
        <f>N34</f>
        <v>0</v>
      </c>
      <c r="BN34">
        <f>BJ34*BK34*BL34</f>
        <v>0</v>
      </c>
      <c r="BO34">
        <f>(BM34-BE34)/BL34</f>
        <v>0</v>
      </c>
      <c r="BP34">
        <f>(BC34-BI34)/BI34</f>
        <v>0</v>
      </c>
      <c r="BQ34">
        <f>BB34/(BD34+BB34/BI34)</f>
        <v>0</v>
      </c>
      <c r="BR34" t="s">
        <v>437</v>
      </c>
      <c r="BS34">
        <v>0</v>
      </c>
      <c r="BT34">
        <f>IF(BS34&lt;&gt;0, BS34, BQ34)</f>
        <v>0</v>
      </c>
      <c r="BU34">
        <f>1-BT34/BI34</f>
        <v>0</v>
      </c>
      <c r="BV34">
        <f>(BI34-BH34)/(BI34-BT34)</f>
        <v>0</v>
      </c>
      <c r="BW34">
        <f>(BC34-BI34)/(BC34-BT34)</f>
        <v>0</v>
      </c>
      <c r="BX34">
        <f>(BI34-BH34)/(BI34-BB34)</f>
        <v>0</v>
      </c>
      <c r="BY34">
        <f>(BC34-BI34)/(BC34-BB34)</f>
        <v>0</v>
      </c>
      <c r="BZ34">
        <f>(BV34*BT34/BH34)</f>
        <v>0</v>
      </c>
      <c r="CA34">
        <f>(1-BZ34)</f>
        <v>0</v>
      </c>
      <c r="CB34">
        <v>205</v>
      </c>
      <c r="CC34">
        <v>290.0000000000001</v>
      </c>
      <c r="CD34">
        <v>1.42</v>
      </c>
      <c r="CE34">
        <v>245</v>
      </c>
      <c r="CF34">
        <v>10126.2</v>
      </c>
      <c r="CG34">
        <v>1.21</v>
      </c>
      <c r="CH34">
        <v>0.21</v>
      </c>
      <c r="CI34">
        <v>300.0000000000001</v>
      </c>
      <c r="CJ34">
        <v>23.9</v>
      </c>
      <c r="CK34">
        <v>3.425775101193484</v>
      </c>
      <c r="CL34">
        <v>2.028220428051648</v>
      </c>
      <c r="CM34">
        <v>-2.247386861494518</v>
      </c>
      <c r="CN34">
        <v>1.77933841202106</v>
      </c>
      <c r="CO34">
        <v>0.05390338325961119</v>
      </c>
      <c r="CP34">
        <v>-0.008365275417130143</v>
      </c>
      <c r="CQ34">
        <v>289.9999999999999</v>
      </c>
      <c r="CR34">
        <v>1.85</v>
      </c>
      <c r="CS34">
        <v>615</v>
      </c>
      <c r="CT34">
        <v>10122.7</v>
      </c>
      <c r="CU34">
        <v>1.21</v>
      </c>
      <c r="CV34">
        <v>0.64</v>
      </c>
      <c r="DJ34">
        <f>$B$11*EI34+$C$11*EJ34+$F$11*EU34*(1-EX34)</f>
        <v>0</v>
      </c>
      <c r="DK34">
        <f>DJ34*DL34</f>
        <v>0</v>
      </c>
      <c r="DL34">
        <f>($B$11*$D$9+$C$11*$D$9+$F$11*((FH34+EZ34)/MAX(FH34+EZ34+FI34, 0.1)*$I$9+FI34/MAX(FH34+EZ34+FI34, 0.1)*$J$9))/($B$11+$C$11+$F$11)</f>
        <v>0</v>
      </c>
      <c r="DM34">
        <f>($B$11*$K$9+$C$11*$K$9+$F$11*((FH34+EZ34)/MAX(FH34+EZ34+FI34, 0.1)*$P$9+FI34/MAX(FH34+EZ34+FI34, 0.1)*$Q$9))/($B$11+$C$11+$F$11)</f>
        <v>0</v>
      </c>
      <c r="DN34">
        <v>2</v>
      </c>
      <c r="DO34">
        <v>0.5</v>
      </c>
      <c r="DP34" t="s">
        <v>438</v>
      </c>
      <c r="DQ34">
        <v>2</v>
      </c>
      <c r="DR34" t="b">
        <v>1</v>
      </c>
      <c r="DS34">
        <v>1740485058.5</v>
      </c>
      <c r="DT34">
        <v>300.564</v>
      </c>
      <c r="DU34">
        <v>300.026</v>
      </c>
      <c r="DV34">
        <v>11.9075</v>
      </c>
      <c r="DW34">
        <v>11.9099</v>
      </c>
      <c r="DX34">
        <v>300.492</v>
      </c>
      <c r="DY34">
        <v>11.9128</v>
      </c>
      <c r="DZ34">
        <v>400.16</v>
      </c>
      <c r="EA34">
        <v>101.165</v>
      </c>
      <c r="EB34">
        <v>0.09989149999999999</v>
      </c>
      <c r="EC34">
        <v>19.2852</v>
      </c>
      <c r="ED34">
        <v>19.0444</v>
      </c>
      <c r="EE34">
        <v>999.9</v>
      </c>
      <c r="EF34">
        <v>0</v>
      </c>
      <c r="EG34">
        <v>0</v>
      </c>
      <c r="EH34">
        <v>10041.9</v>
      </c>
      <c r="EI34">
        <v>0</v>
      </c>
      <c r="EJ34">
        <v>0.0122315</v>
      </c>
      <c r="EK34">
        <v>0.538361</v>
      </c>
      <c r="EL34">
        <v>304.186</v>
      </c>
      <c r="EM34">
        <v>303.642</v>
      </c>
      <c r="EN34">
        <v>-0.00241375</v>
      </c>
      <c r="EO34">
        <v>300.026</v>
      </c>
      <c r="EP34">
        <v>11.9099</v>
      </c>
      <c r="EQ34">
        <v>1.20461</v>
      </c>
      <c r="ER34">
        <v>1.20486</v>
      </c>
      <c r="ES34">
        <v>9.65869</v>
      </c>
      <c r="ET34">
        <v>9.661709999999999</v>
      </c>
      <c r="EU34">
        <v>0.0499998</v>
      </c>
      <c r="EV34">
        <v>0</v>
      </c>
      <c r="EW34">
        <v>0</v>
      </c>
      <c r="EX34">
        <v>0</v>
      </c>
      <c r="EY34">
        <v>1.27</v>
      </c>
      <c r="EZ34">
        <v>0.0499998</v>
      </c>
      <c r="FA34">
        <v>44.1</v>
      </c>
      <c r="FB34">
        <v>0.96</v>
      </c>
      <c r="FC34">
        <v>34.187</v>
      </c>
      <c r="FD34">
        <v>39.875</v>
      </c>
      <c r="FE34">
        <v>36.625</v>
      </c>
      <c r="FF34">
        <v>39.75</v>
      </c>
      <c r="FG34">
        <v>36.812</v>
      </c>
      <c r="FH34">
        <v>0</v>
      </c>
      <c r="FI34">
        <v>0</v>
      </c>
      <c r="FJ34">
        <v>0</v>
      </c>
      <c r="FK34">
        <v>2049.700000047684</v>
      </c>
      <c r="FL34">
        <v>0</v>
      </c>
      <c r="FM34">
        <v>2.668799999999999</v>
      </c>
      <c r="FN34">
        <v>-4.117692071352256</v>
      </c>
      <c r="FO34">
        <v>3.688461405191731</v>
      </c>
      <c r="FP34">
        <v>48.0292</v>
      </c>
      <c r="FQ34">
        <v>15</v>
      </c>
      <c r="FR34">
        <v>1740484041.5</v>
      </c>
      <c r="FS34" t="s">
        <v>471</v>
      </c>
      <c r="FT34">
        <v>1740484041.5</v>
      </c>
      <c r="FU34">
        <v>1740484029</v>
      </c>
      <c r="FV34">
        <v>10</v>
      </c>
      <c r="FW34">
        <v>-0.115</v>
      </c>
      <c r="FX34">
        <v>0.001</v>
      </c>
      <c r="FY34">
        <v>-0.275</v>
      </c>
      <c r="FZ34">
        <v>-0.005</v>
      </c>
      <c r="GA34">
        <v>103</v>
      </c>
      <c r="GB34">
        <v>12</v>
      </c>
      <c r="GC34">
        <v>0.21</v>
      </c>
      <c r="GD34">
        <v>0.12</v>
      </c>
      <c r="GE34">
        <v>-1.111517662916644</v>
      </c>
      <c r="GF34">
        <v>0.1175652654413371</v>
      </c>
      <c r="GG34">
        <v>0.03286401413009743</v>
      </c>
      <c r="GH34">
        <v>1</v>
      </c>
      <c r="GI34">
        <v>-0.0004239864220468969</v>
      </c>
      <c r="GJ34">
        <v>-0.0004686765514773971</v>
      </c>
      <c r="GK34">
        <v>0.0001399935371357027</v>
      </c>
      <c r="GL34">
        <v>1</v>
      </c>
      <c r="GM34">
        <v>2</v>
      </c>
      <c r="GN34">
        <v>2</v>
      </c>
      <c r="GO34" t="s">
        <v>440</v>
      </c>
      <c r="GP34">
        <v>2.99564</v>
      </c>
      <c r="GQ34">
        <v>2.81086</v>
      </c>
      <c r="GR34">
        <v>0.0769658</v>
      </c>
      <c r="GS34">
        <v>0.0773808</v>
      </c>
      <c r="GT34">
        <v>0.0675531</v>
      </c>
      <c r="GU34">
        <v>0.0686488</v>
      </c>
      <c r="GV34">
        <v>25140.1</v>
      </c>
      <c r="GW34">
        <v>26234.9</v>
      </c>
      <c r="GX34">
        <v>30984.6</v>
      </c>
      <c r="GY34">
        <v>31534</v>
      </c>
      <c r="GZ34">
        <v>45307.1</v>
      </c>
      <c r="HA34">
        <v>42654.5</v>
      </c>
      <c r="HB34">
        <v>44885.9</v>
      </c>
      <c r="HC34">
        <v>42109.1</v>
      </c>
      <c r="HD34">
        <v>1.79703</v>
      </c>
      <c r="HE34">
        <v>2.25915</v>
      </c>
      <c r="HF34">
        <v>-0.0365451</v>
      </c>
      <c r="HG34">
        <v>0</v>
      </c>
      <c r="HH34">
        <v>19.6496</v>
      </c>
      <c r="HI34">
        <v>999.9</v>
      </c>
      <c r="HJ34">
        <v>35.1</v>
      </c>
      <c r="HK34">
        <v>30.2</v>
      </c>
      <c r="HL34">
        <v>14.9531</v>
      </c>
      <c r="HM34">
        <v>62.2124</v>
      </c>
      <c r="HN34">
        <v>8.0649</v>
      </c>
      <c r="HO34">
        <v>1</v>
      </c>
      <c r="HP34">
        <v>-0.119812</v>
      </c>
      <c r="HQ34">
        <v>3.14856</v>
      </c>
      <c r="HR34">
        <v>20.2153</v>
      </c>
      <c r="HS34">
        <v>5.22253</v>
      </c>
      <c r="HT34">
        <v>11.9081</v>
      </c>
      <c r="HU34">
        <v>4.97255</v>
      </c>
      <c r="HV34">
        <v>3.273</v>
      </c>
      <c r="HW34">
        <v>7735.8</v>
      </c>
      <c r="HX34">
        <v>9999</v>
      </c>
      <c r="HY34">
        <v>9999</v>
      </c>
      <c r="HZ34">
        <v>999.9</v>
      </c>
      <c r="IA34">
        <v>1.87958</v>
      </c>
      <c r="IB34">
        <v>1.87978</v>
      </c>
      <c r="IC34">
        <v>1.88187</v>
      </c>
      <c r="ID34">
        <v>1.87487</v>
      </c>
      <c r="IE34">
        <v>1.87828</v>
      </c>
      <c r="IF34">
        <v>1.87775</v>
      </c>
      <c r="IG34">
        <v>1.87482</v>
      </c>
      <c r="IH34">
        <v>1.88244</v>
      </c>
      <c r="II34">
        <v>0</v>
      </c>
      <c r="IJ34">
        <v>0</v>
      </c>
      <c r="IK34">
        <v>0</v>
      </c>
      <c r="IL34">
        <v>0</v>
      </c>
      <c r="IM34" t="s">
        <v>441</v>
      </c>
      <c r="IN34" t="s">
        <v>442</v>
      </c>
      <c r="IO34" t="s">
        <v>443</v>
      </c>
      <c r="IP34" t="s">
        <v>443</v>
      </c>
      <c r="IQ34" t="s">
        <v>443</v>
      </c>
      <c r="IR34" t="s">
        <v>443</v>
      </c>
      <c r="IS34">
        <v>0</v>
      </c>
      <c r="IT34">
        <v>100</v>
      </c>
      <c r="IU34">
        <v>100</v>
      </c>
      <c r="IV34">
        <v>0.07199999999999999</v>
      </c>
      <c r="IW34">
        <v>-0.0053</v>
      </c>
      <c r="IX34">
        <v>-0.5145022863478105</v>
      </c>
      <c r="IY34">
        <v>0.002558256048013158</v>
      </c>
      <c r="IZ34">
        <v>-2.213187444564666E-06</v>
      </c>
      <c r="JA34">
        <v>6.313742598779326E-10</v>
      </c>
      <c r="JB34">
        <v>-0.09460829944680695</v>
      </c>
      <c r="JC34">
        <v>0.01302957520847742</v>
      </c>
      <c r="JD34">
        <v>-0.0006757729996322496</v>
      </c>
      <c r="JE34">
        <v>1.7701685355935E-05</v>
      </c>
      <c r="JF34">
        <v>15</v>
      </c>
      <c r="JG34">
        <v>2137</v>
      </c>
      <c r="JH34">
        <v>3</v>
      </c>
      <c r="JI34">
        <v>20</v>
      </c>
      <c r="JJ34">
        <v>16.9</v>
      </c>
      <c r="JK34">
        <v>17.2</v>
      </c>
      <c r="JL34">
        <v>0.802002</v>
      </c>
      <c r="JM34">
        <v>2.58301</v>
      </c>
      <c r="JN34">
        <v>1.44531</v>
      </c>
      <c r="JO34">
        <v>2.16187</v>
      </c>
      <c r="JP34">
        <v>1.54907</v>
      </c>
      <c r="JQ34">
        <v>2.4646</v>
      </c>
      <c r="JR34">
        <v>35.0825</v>
      </c>
      <c r="JS34">
        <v>24.1225</v>
      </c>
      <c r="JT34">
        <v>18</v>
      </c>
      <c r="JU34">
        <v>326.681</v>
      </c>
      <c r="JV34">
        <v>747.436</v>
      </c>
      <c r="JW34">
        <v>16.5801</v>
      </c>
      <c r="JX34">
        <v>25.4961</v>
      </c>
      <c r="JY34">
        <v>30</v>
      </c>
      <c r="JZ34">
        <v>25.6493</v>
      </c>
      <c r="KA34">
        <v>25.6406</v>
      </c>
      <c r="KB34">
        <v>16.0644</v>
      </c>
      <c r="KC34">
        <v>26.9643</v>
      </c>
      <c r="KD34">
        <v>26.0409</v>
      </c>
      <c r="KE34">
        <v>16.58</v>
      </c>
      <c r="KF34">
        <v>300</v>
      </c>
      <c r="KG34">
        <v>11.9192</v>
      </c>
      <c r="KH34">
        <v>101.431</v>
      </c>
      <c r="KI34">
        <v>100.674</v>
      </c>
    </row>
    <row r="35" spans="1:295">
      <c r="A35">
        <v>19</v>
      </c>
      <c r="B35">
        <v>1740485179</v>
      </c>
      <c r="C35">
        <v>2171</v>
      </c>
      <c r="D35" t="s">
        <v>488</v>
      </c>
      <c r="E35" t="s">
        <v>489</v>
      </c>
      <c r="F35" t="s">
        <v>434</v>
      </c>
      <c r="G35" t="s">
        <v>435</v>
      </c>
      <c r="J35">
        <f>EY35</f>
        <v>0</v>
      </c>
      <c r="K35">
        <v>1740485179</v>
      </c>
      <c r="L35">
        <f>(M35)/1000</f>
        <v>0</v>
      </c>
      <c r="M35">
        <f>IF(DR35, AP35, AJ35)</f>
        <v>0</v>
      </c>
      <c r="N35">
        <f>IF(DR35, AK35, AI35)</f>
        <v>0</v>
      </c>
      <c r="O35">
        <f>DT35 - IF(AW35&gt;1, N35*DN35*100.0/(AY35), 0)</f>
        <v>0</v>
      </c>
      <c r="P35">
        <f>((V35-L35/2)*O35-N35)/(V35+L35/2)</f>
        <v>0</v>
      </c>
      <c r="Q35">
        <f>P35*(EA35+EB35)/1000.0</f>
        <v>0</v>
      </c>
      <c r="R35">
        <f>(DT35 - IF(AW35&gt;1, N35*DN35*100.0/(AY35), 0))*(EA35+EB35)/1000.0</f>
        <v>0</v>
      </c>
      <c r="S35">
        <f>2.0/((1/U35-1/T35)+SIGN(U35)*SQRT((1/U35-1/T35)*(1/U35-1/T35) + 4*DO35/((DO35+1)*(DO35+1))*(2*1/U35*1/T35-1/T35*1/T35)))</f>
        <v>0</v>
      </c>
      <c r="T35">
        <f>IF(LEFT(DP35,1)&lt;&gt;"0",IF(LEFT(DP35,1)="1",3.0,DQ35),$D$5+$E$5*(EH35*EA35/($K$5*1000))+$F$5*(EH35*EA35/($K$5*1000))*MAX(MIN(DN35,$J$5),$I$5)*MAX(MIN(DN35,$J$5),$I$5)+$G$5*MAX(MIN(DN35,$J$5),$I$5)*(EH35*EA35/($K$5*1000))+$H$5*(EH35*EA35/($K$5*1000))*(EH35*EA35/($K$5*1000)))</f>
        <v>0</v>
      </c>
      <c r="U35">
        <f>L35*(1000-(1000*0.61365*exp(17.502*Y35/(240.97+Y35))/(EA35+EB35)+DV35)/2)/(1000*0.61365*exp(17.502*Y35/(240.97+Y35))/(EA35+EB35)-DV35)</f>
        <v>0</v>
      </c>
      <c r="V35">
        <f>1/((DO35+1)/(S35/1.6)+1/(T35/1.37)) + DO35/((DO35+1)/(S35/1.6) + DO35/(T35/1.37))</f>
        <v>0</v>
      </c>
      <c r="W35">
        <f>(DJ35*DM35)</f>
        <v>0</v>
      </c>
      <c r="X35">
        <f>(EC35+(W35+2*0.95*5.67E-8*(((EC35+$B$7)+273)^4-(EC35+273)^4)-44100*L35)/(1.84*29.3*T35+8*0.95*5.67E-8*(EC35+273)^3))</f>
        <v>0</v>
      </c>
      <c r="Y35">
        <f>($C$7*ED35+$D$7*EE35+$E$7*X35)</f>
        <v>0</v>
      </c>
      <c r="Z35">
        <f>0.61365*exp(17.502*Y35/(240.97+Y35))</f>
        <v>0</v>
      </c>
      <c r="AA35">
        <f>(AB35/AC35*100)</f>
        <v>0</v>
      </c>
      <c r="AB35">
        <f>DV35*(EA35+EB35)/1000</f>
        <v>0</v>
      </c>
      <c r="AC35">
        <f>0.61365*exp(17.502*EC35/(240.97+EC35))</f>
        <v>0</v>
      </c>
      <c r="AD35">
        <f>(Z35-DV35*(EA35+EB35)/1000)</f>
        <v>0</v>
      </c>
      <c r="AE35">
        <f>(-L35*44100)</f>
        <v>0</v>
      </c>
      <c r="AF35">
        <f>2*29.3*T35*0.92*(EC35-Y35)</f>
        <v>0</v>
      </c>
      <c r="AG35">
        <f>2*0.95*5.67E-8*(((EC35+$B$7)+273)^4-(Y35+273)^4)</f>
        <v>0</v>
      </c>
      <c r="AH35">
        <f>W35+AG35+AE35+AF35</f>
        <v>0</v>
      </c>
      <c r="AI35">
        <f>DZ35*AW35*(DU35-DT35*(1000-AW35*DW35)/(1000-AW35*DV35))/(100*DN35)</f>
        <v>0</v>
      </c>
      <c r="AJ35">
        <f>1000*DZ35*AW35*(DV35-DW35)/(100*DN35*(1000-AW35*DV35))</f>
        <v>0</v>
      </c>
      <c r="AK35">
        <f>(AL35 - AM35 - EA35*1E3/(8.314*(EC35+273.15)) * AO35/DZ35 * AN35) * DZ35/(100*DN35) * (1000 - DW35)/1000</f>
        <v>0</v>
      </c>
      <c r="AL35">
        <v>202.4670648349048</v>
      </c>
      <c r="AM35">
        <v>202.9225878787879</v>
      </c>
      <c r="AN35">
        <v>-5.4719482505021E-05</v>
      </c>
      <c r="AO35">
        <v>66.14935224974602</v>
      </c>
      <c r="AP35">
        <f>(AR35 - AQ35 + EA35*1E3/(8.314*(EC35+273.15)) * AT35/DZ35 * AS35) * DZ35/(100*DN35) * 1000/(1000 - AR35)</f>
        <v>0</v>
      </c>
      <c r="AQ35">
        <v>12.04130709205027</v>
      </c>
      <c r="AR35">
        <v>12.02625594405595</v>
      </c>
      <c r="AS35">
        <v>-4.45313849385251E-06</v>
      </c>
      <c r="AT35">
        <v>77.18284796940715</v>
      </c>
      <c r="AU35">
        <v>44</v>
      </c>
      <c r="AV35">
        <v>11</v>
      </c>
      <c r="AW35">
        <f>IF(AU35*$H$13&gt;=AY35,1.0,(AY35/(AY35-AU35*$H$13)))</f>
        <v>0</v>
      </c>
      <c r="AX35">
        <f>(AW35-1)*100</f>
        <v>0</v>
      </c>
      <c r="AY35">
        <f>MAX(0,($B$13+$C$13*EH35)/(1+$D$13*EH35)*EA35/(EC35+273)*$E$13)</f>
        <v>0</v>
      </c>
      <c r="AZ35" t="s">
        <v>437</v>
      </c>
      <c r="BA35" t="s">
        <v>437</v>
      </c>
      <c r="BB35">
        <v>0</v>
      </c>
      <c r="BC35">
        <v>0</v>
      </c>
      <c r="BD35">
        <f>1-BB35/BC35</f>
        <v>0</v>
      </c>
      <c r="BE35">
        <v>0</v>
      </c>
      <c r="BF35" t="s">
        <v>437</v>
      </c>
      <c r="BG35" t="s">
        <v>437</v>
      </c>
      <c r="BH35">
        <v>0</v>
      </c>
      <c r="BI35">
        <v>0</v>
      </c>
      <c r="BJ35">
        <f>1-BH35/BI35</f>
        <v>0</v>
      </c>
      <c r="BK35">
        <v>0.5</v>
      </c>
      <c r="BL35">
        <f>DK35</f>
        <v>0</v>
      </c>
      <c r="BM35">
        <f>N35</f>
        <v>0</v>
      </c>
      <c r="BN35">
        <f>BJ35*BK35*BL35</f>
        <v>0</v>
      </c>
      <c r="BO35">
        <f>(BM35-BE35)/BL35</f>
        <v>0</v>
      </c>
      <c r="BP35">
        <f>(BC35-BI35)/BI35</f>
        <v>0</v>
      </c>
      <c r="BQ35">
        <f>BB35/(BD35+BB35/BI35)</f>
        <v>0</v>
      </c>
      <c r="BR35" t="s">
        <v>437</v>
      </c>
      <c r="BS35">
        <v>0</v>
      </c>
      <c r="BT35">
        <f>IF(BS35&lt;&gt;0, BS35, BQ35)</f>
        <v>0</v>
      </c>
      <c r="BU35">
        <f>1-BT35/BI35</f>
        <v>0</v>
      </c>
      <c r="BV35">
        <f>(BI35-BH35)/(BI35-BT35)</f>
        <v>0</v>
      </c>
      <c r="BW35">
        <f>(BC35-BI35)/(BC35-BT35)</f>
        <v>0</v>
      </c>
      <c r="BX35">
        <f>(BI35-BH35)/(BI35-BB35)</f>
        <v>0</v>
      </c>
      <c r="BY35">
        <f>(BC35-BI35)/(BC35-BB35)</f>
        <v>0</v>
      </c>
      <c r="BZ35">
        <f>(BV35*BT35/BH35)</f>
        <v>0</v>
      </c>
      <c r="CA35">
        <f>(1-BZ35)</f>
        <v>0</v>
      </c>
      <c r="CB35">
        <v>205</v>
      </c>
      <c r="CC35">
        <v>290.0000000000001</v>
      </c>
      <c r="CD35">
        <v>1.42</v>
      </c>
      <c r="CE35">
        <v>245</v>
      </c>
      <c r="CF35">
        <v>10126.2</v>
      </c>
      <c r="CG35">
        <v>1.21</v>
      </c>
      <c r="CH35">
        <v>0.21</v>
      </c>
      <c r="CI35">
        <v>300.0000000000001</v>
      </c>
      <c r="CJ35">
        <v>23.9</v>
      </c>
      <c r="CK35">
        <v>3.425775101193484</v>
      </c>
      <c r="CL35">
        <v>2.028220428051648</v>
      </c>
      <c r="CM35">
        <v>-2.247386861494518</v>
      </c>
      <c r="CN35">
        <v>1.77933841202106</v>
      </c>
      <c r="CO35">
        <v>0.05390338325961119</v>
      </c>
      <c r="CP35">
        <v>-0.008365275417130143</v>
      </c>
      <c r="CQ35">
        <v>289.9999999999999</v>
      </c>
      <c r="CR35">
        <v>1.85</v>
      </c>
      <c r="CS35">
        <v>615</v>
      </c>
      <c r="CT35">
        <v>10122.7</v>
      </c>
      <c r="CU35">
        <v>1.21</v>
      </c>
      <c r="CV35">
        <v>0.64</v>
      </c>
      <c r="DJ35">
        <f>$B$11*EI35+$C$11*EJ35+$F$11*EU35*(1-EX35)</f>
        <v>0</v>
      </c>
      <c r="DK35">
        <f>DJ35*DL35</f>
        <v>0</v>
      </c>
      <c r="DL35">
        <f>($B$11*$D$9+$C$11*$D$9+$F$11*((FH35+EZ35)/MAX(FH35+EZ35+FI35, 0.1)*$I$9+FI35/MAX(FH35+EZ35+FI35, 0.1)*$J$9))/($B$11+$C$11+$F$11)</f>
        <v>0</v>
      </c>
      <c r="DM35">
        <f>($B$11*$K$9+$C$11*$K$9+$F$11*((FH35+EZ35)/MAX(FH35+EZ35+FI35, 0.1)*$P$9+FI35/MAX(FH35+EZ35+FI35, 0.1)*$Q$9))/($B$11+$C$11+$F$11)</f>
        <v>0</v>
      </c>
      <c r="DN35">
        <v>2</v>
      </c>
      <c r="DO35">
        <v>0.5</v>
      </c>
      <c r="DP35" t="s">
        <v>438</v>
      </c>
      <c r="DQ35">
        <v>2</v>
      </c>
      <c r="DR35" t="b">
        <v>1</v>
      </c>
      <c r="DS35">
        <v>1740485179</v>
      </c>
      <c r="DT35">
        <v>200.479</v>
      </c>
      <c r="DU35">
        <v>199.988</v>
      </c>
      <c r="DV35">
        <v>12.0266</v>
      </c>
      <c r="DW35">
        <v>12.0396</v>
      </c>
      <c r="DX35">
        <v>200.565</v>
      </c>
      <c r="DY35">
        <v>12.0315</v>
      </c>
      <c r="DZ35">
        <v>400.05</v>
      </c>
      <c r="EA35">
        <v>101.163</v>
      </c>
      <c r="EB35">
        <v>0.0999924</v>
      </c>
      <c r="EC35">
        <v>19.2489</v>
      </c>
      <c r="ED35">
        <v>19.0299</v>
      </c>
      <c r="EE35">
        <v>999.9</v>
      </c>
      <c r="EF35">
        <v>0</v>
      </c>
      <c r="EG35">
        <v>0</v>
      </c>
      <c r="EH35">
        <v>10038.1</v>
      </c>
      <c r="EI35">
        <v>0</v>
      </c>
      <c r="EJ35">
        <v>0.0122315</v>
      </c>
      <c r="EK35">
        <v>0.491211</v>
      </c>
      <c r="EL35">
        <v>202.92</v>
      </c>
      <c r="EM35">
        <v>202.425</v>
      </c>
      <c r="EN35">
        <v>-0.0129709</v>
      </c>
      <c r="EO35">
        <v>199.988</v>
      </c>
      <c r="EP35">
        <v>12.0396</v>
      </c>
      <c r="EQ35">
        <v>1.21665</v>
      </c>
      <c r="ER35">
        <v>1.21796</v>
      </c>
      <c r="ES35">
        <v>9.806800000000001</v>
      </c>
      <c r="ET35">
        <v>9.82288</v>
      </c>
      <c r="EU35">
        <v>0.0499998</v>
      </c>
      <c r="EV35">
        <v>0</v>
      </c>
      <c r="EW35">
        <v>0</v>
      </c>
      <c r="EX35">
        <v>0</v>
      </c>
      <c r="EY35">
        <v>6.1</v>
      </c>
      <c r="EZ35">
        <v>0.0499998</v>
      </c>
      <c r="FA35">
        <v>43.55</v>
      </c>
      <c r="FB35">
        <v>0.48</v>
      </c>
      <c r="FC35">
        <v>33.437</v>
      </c>
      <c r="FD35">
        <v>38.812</v>
      </c>
      <c r="FE35">
        <v>36.062</v>
      </c>
      <c r="FF35">
        <v>38.437</v>
      </c>
      <c r="FG35">
        <v>36.187</v>
      </c>
      <c r="FH35">
        <v>0</v>
      </c>
      <c r="FI35">
        <v>0</v>
      </c>
      <c r="FJ35">
        <v>0</v>
      </c>
      <c r="FK35">
        <v>2170.299999952316</v>
      </c>
      <c r="FL35">
        <v>0</v>
      </c>
      <c r="FM35">
        <v>3.657692307692308</v>
      </c>
      <c r="FN35">
        <v>11.25264976925784</v>
      </c>
      <c r="FO35">
        <v>-8.255726633120569</v>
      </c>
      <c r="FP35">
        <v>48.08000000000001</v>
      </c>
      <c r="FQ35">
        <v>15</v>
      </c>
      <c r="FR35">
        <v>1740484041.5</v>
      </c>
      <c r="FS35" t="s">
        <v>471</v>
      </c>
      <c r="FT35">
        <v>1740484041.5</v>
      </c>
      <c r="FU35">
        <v>1740484029</v>
      </c>
      <c r="FV35">
        <v>10</v>
      </c>
      <c r="FW35">
        <v>-0.115</v>
      </c>
      <c r="FX35">
        <v>0.001</v>
      </c>
      <c r="FY35">
        <v>-0.275</v>
      </c>
      <c r="FZ35">
        <v>-0.005</v>
      </c>
      <c r="GA35">
        <v>103</v>
      </c>
      <c r="GB35">
        <v>12</v>
      </c>
      <c r="GC35">
        <v>0.21</v>
      </c>
      <c r="GD35">
        <v>0.12</v>
      </c>
      <c r="GE35">
        <v>-1.02529445537991</v>
      </c>
      <c r="GF35">
        <v>0.1362176677638045</v>
      </c>
      <c r="GG35">
        <v>0.04166667978022587</v>
      </c>
      <c r="GH35">
        <v>1</v>
      </c>
      <c r="GI35">
        <v>-0.0032384368607496</v>
      </c>
      <c r="GJ35">
        <v>0.002034158758322606</v>
      </c>
      <c r="GK35">
        <v>0.0003059111084231415</v>
      </c>
      <c r="GL35">
        <v>1</v>
      </c>
      <c r="GM35">
        <v>2</v>
      </c>
      <c r="GN35">
        <v>2</v>
      </c>
      <c r="GO35" t="s">
        <v>440</v>
      </c>
      <c r="GP35">
        <v>2.99554</v>
      </c>
      <c r="GQ35">
        <v>2.81093</v>
      </c>
      <c r="GR35">
        <v>0.0545965</v>
      </c>
      <c r="GS35">
        <v>0.0548405</v>
      </c>
      <c r="GT35">
        <v>0.06806959999999999</v>
      </c>
      <c r="GU35">
        <v>0.0692203</v>
      </c>
      <c r="GV35">
        <v>25748.3</v>
      </c>
      <c r="GW35">
        <v>26875.3</v>
      </c>
      <c r="GX35">
        <v>30983.3</v>
      </c>
      <c r="GY35">
        <v>31533.6</v>
      </c>
      <c r="GZ35">
        <v>45280.9</v>
      </c>
      <c r="HA35">
        <v>42627.6</v>
      </c>
      <c r="HB35">
        <v>44884.8</v>
      </c>
      <c r="HC35">
        <v>42108.4</v>
      </c>
      <c r="HD35">
        <v>1.79688</v>
      </c>
      <c r="HE35">
        <v>2.2595</v>
      </c>
      <c r="HF35">
        <v>-0.0387728</v>
      </c>
      <c r="HG35">
        <v>0</v>
      </c>
      <c r="HH35">
        <v>19.672</v>
      </c>
      <c r="HI35">
        <v>999.9</v>
      </c>
      <c r="HJ35">
        <v>34.9</v>
      </c>
      <c r="HK35">
        <v>30.2</v>
      </c>
      <c r="HL35">
        <v>14.8675</v>
      </c>
      <c r="HM35">
        <v>62.1424</v>
      </c>
      <c r="HN35">
        <v>7.82051</v>
      </c>
      <c r="HO35">
        <v>1</v>
      </c>
      <c r="HP35">
        <v>-0.121113</v>
      </c>
      <c r="HQ35">
        <v>3.14559</v>
      </c>
      <c r="HR35">
        <v>20.2173</v>
      </c>
      <c r="HS35">
        <v>5.22223</v>
      </c>
      <c r="HT35">
        <v>11.9081</v>
      </c>
      <c r="HU35">
        <v>4.97265</v>
      </c>
      <c r="HV35">
        <v>3.27293</v>
      </c>
      <c r="HW35">
        <v>7738.7</v>
      </c>
      <c r="HX35">
        <v>9999</v>
      </c>
      <c r="HY35">
        <v>9999</v>
      </c>
      <c r="HZ35">
        <v>999.9</v>
      </c>
      <c r="IA35">
        <v>1.87958</v>
      </c>
      <c r="IB35">
        <v>1.87975</v>
      </c>
      <c r="IC35">
        <v>1.88187</v>
      </c>
      <c r="ID35">
        <v>1.87487</v>
      </c>
      <c r="IE35">
        <v>1.87826</v>
      </c>
      <c r="IF35">
        <v>1.87772</v>
      </c>
      <c r="IG35">
        <v>1.87479</v>
      </c>
      <c r="IH35">
        <v>1.88244</v>
      </c>
      <c r="II35">
        <v>0</v>
      </c>
      <c r="IJ35">
        <v>0</v>
      </c>
      <c r="IK35">
        <v>0</v>
      </c>
      <c r="IL35">
        <v>0</v>
      </c>
      <c r="IM35" t="s">
        <v>441</v>
      </c>
      <c r="IN35" t="s">
        <v>442</v>
      </c>
      <c r="IO35" t="s">
        <v>443</v>
      </c>
      <c r="IP35" t="s">
        <v>443</v>
      </c>
      <c r="IQ35" t="s">
        <v>443</v>
      </c>
      <c r="IR35" t="s">
        <v>443</v>
      </c>
      <c r="IS35">
        <v>0</v>
      </c>
      <c r="IT35">
        <v>100</v>
      </c>
      <c r="IU35">
        <v>100</v>
      </c>
      <c r="IV35">
        <v>-0.08599999999999999</v>
      </c>
      <c r="IW35">
        <v>-0.0049</v>
      </c>
      <c r="IX35">
        <v>-0.5145022863478105</v>
      </c>
      <c r="IY35">
        <v>0.002558256048013158</v>
      </c>
      <c r="IZ35">
        <v>-2.213187444564666E-06</v>
      </c>
      <c r="JA35">
        <v>6.313742598779326E-10</v>
      </c>
      <c r="JB35">
        <v>-0.09460829944680695</v>
      </c>
      <c r="JC35">
        <v>0.01302957520847742</v>
      </c>
      <c r="JD35">
        <v>-0.0006757729996322496</v>
      </c>
      <c r="JE35">
        <v>1.7701685355935E-05</v>
      </c>
      <c r="JF35">
        <v>15</v>
      </c>
      <c r="JG35">
        <v>2137</v>
      </c>
      <c r="JH35">
        <v>3</v>
      </c>
      <c r="JI35">
        <v>20</v>
      </c>
      <c r="JJ35">
        <v>19</v>
      </c>
      <c r="JK35">
        <v>19.2</v>
      </c>
      <c r="JL35">
        <v>0.5896</v>
      </c>
      <c r="JM35">
        <v>2.60132</v>
      </c>
      <c r="JN35">
        <v>1.44531</v>
      </c>
      <c r="JO35">
        <v>2.16187</v>
      </c>
      <c r="JP35">
        <v>1.54907</v>
      </c>
      <c r="JQ35">
        <v>2.34497</v>
      </c>
      <c r="JR35">
        <v>35.0825</v>
      </c>
      <c r="JS35">
        <v>24.1225</v>
      </c>
      <c r="JT35">
        <v>18</v>
      </c>
      <c r="JU35">
        <v>326.487</v>
      </c>
      <c r="JV35">
        <v>747.421</v>
      </c>
      <c r="JW35">
        <v>16.5797</v>
      </c>
      <c r="JX35">
        <v>25.47</v>
      </c>
      <c r="JY35">
        <v>30</v>
      </c>
      <c r="JZ35">
        <v>25.6241</v>
      </c>
      <c r="KA35">
        <v>25.6162</v>
      </c>
      <c r="KB35">
        <v>11.8045</v>
      </c>
      <c r="KC35">
        <v>25.5229</v>
      </c>
      <c r="KD35">
        <v>26.0409</v>
      </c>
      <c r="KE35">
        <v>16.58</v>
      </c>
      <c r="KF35">
        <v>200</v>
      </c>
      <c r="KG35">
        <v>12.0433</v>
      </c>
      <c r="KH35">
        <v>101.428</v>
      </c>
      <c r="KI35">
        <v>100.673</v>
      </c>
    </row>
    <row r="36" spans="1:295">
      <c r="A36">
        <v>20</v>
      </c>
      <c r="B36">
        <v>1740485299.5</v>
      </c>
      <c r="C36">
        <v>2291.5</v>
      </c>
      <c r="D36" t="s">
        <v>490</v>
      </c>
      <c r="E36" t="s">
        <v>491</v>
      </c>
      <c r="F36" t="s">
        <v>434</v>
      </c>
      <c r="G36" t="s">
        <v>435</v>
      </c>
      <c r="J36">
        <f>EY36</f>
        <v>0</v>
      </c>
      <c r="K36">
        <v>1740485299.5</v>
      </c>
      <c r="L36">
        <f>(M36)/1000</f>
        <v>0</v>
      </c>
      <c r="M36">
        <f>IF(DR36, AP36, AJ36)</f>
        <v>0</v>
      </c>
      <c r="N36">
        <f>IF(DR36, AK36, AI36)</f>
        <v>0</v>
      </c>
      <c r="O36">
        <f>DT36 - IF(AW36&gt;1, N36*DN36*100.0/(AY36), 0)</f>
        <v>0</v>
      </c>
      <c r="P36">
        <f>((V36-L36/2)*O36-N36)/(V36+L36/2)</f>
        <v>0</v>
      </c>
      <c r="Q36">
        <f>P36*(EA36+EB36)/1000.0</f>
        <v>0</v>
      </c>
      <c r="R36">
        <f>(DT36 - IF(AW36&gt;1, N36*DN36*100.0/(AY36), 0))*(EA36+EB36)/1000.0</f>
        <v>0</v>
      </c>
      <c r="S36">
        <f>2.0/((1/U36-1/T36)+SIGN(U36)*SQRT((1/U36-1/T36)*(1/U36-1/T36) + 4*DO36/((DO36+1)*(DO36+1))*(2*1/U36*1/T36-1/T36*1/T36)))</f>
        <v>0</v>
      </c>
      <c r="T36">
        <f>IF(LEFT(DP36,1)&lt;&gt;"0",IF(LEFT(DP36,1)="1",3.0,DQ36),$D$5+$E$5*(EH36*EA36/($K$5*1000))+$F$5*(EH36*EA36/($K$5*1000))*MAX(MIN(DN36,$J$5),$I$5)*MAX(MIN(DN36,$J$5),$I$5)+$G$5*MAX(MIN(DN36,$J$5),$I$5)*(EH36*EA36/($K$5*1000))+$H$5*(EH36*EA36/($K$5*1000))*(EH36*EA36/($K$5*1000)))</f>
        <v>0</v>
      </c>
      <c r="U36">
        <f>L36*(1000-(1000*0.61365*exp(17.502*Y36/(240.97+Y36))/(EA36+EB36)+DV36)/2)/(1000*0.61365*exp(17.502*Y36/(240.97+Y36))/(EA36+EB36)-DV36)</f>
        <v>0</v>
      </c>
      <c r="V36">
        <f>1/((DO36+1)/(S36/1.6)+1/(T36/1.37)) + DO36/((DO36+1)/(S36/1.6) + DO36/(T36/1.37))</f>
        <v>0</v>
      </c>
      <c r="W36">
        <f>(DJ36*DM36)</f>
        <v>0</v>
      </c>
      <c r="X36">
        <f>(EC36+(W36+2*0.95*5.67E-8*(((EC36+$B$7)+273)^4-(EC36+273)^4)-44100*L36)/(1.84*29.3*T36+8*0.95*5.67E-8*(EC36+273)^3))</f>
        <v>0</v>
      </c>
      <c r="Y36">
        <f>($C$7*ED36+$D$7*EE36+$E$7*X36)</f>
        <v>0</v>
      </c>
      <c r="Z36">
        <f>0.61365*exp(17.502*Y36/(240.97+Y36))</f>
        <v>0</v>
      </c>
      <c r="AA36">
        <f>(AB36/AC36*100)</f>
        <v>0</v>
      </c>
      <c r="AB36">
        <f>DV36*(EA36+EB36)/1000</f>
        <v>0</v>
      </c>
      <c r="AC36">
        <f>0.61365*exp(17.502*EC36/(240.97+EC36))</f>
        <v>0</v>
      </c>
      <c r="AD36">
        <f>(Z36-DV36*(EA36+EB36)/1000)</f>
        <v>0</v>
      </c>
      <c r="AE36">
        <f>(-L36*44100)</f>
        <v>0</v>
      </c>
      <c r="AF36">
        <f>2*29.3*T36*0.92*(EC36-Y36)</f>
        <v>0</v>
      </c>
      <c r="AG36">
        <f>2*0.95*5.67E-8*(((EC36+$B$7)+273)^4-(Y36+273)^4)</f>
        <v>0</v>
      </c>
      <c r="AH36">
        <f>W36+AG36+AE36+AF36</f>
        <v>0</v>
      </c>
      <c r="AI36">
        <f>DZ36*AW36*(DU36-DT36*(1000-AW36*DW36)/(1000-AW36*DV36))/(100*DN36)</f>
        <v>0</v>
      </c>
      <c r="AJ36">
        <f>1000*DZ36*AW36*(DV36-DW36)/(100*DN36*(1000-AW36*DV36))</f>
        <v>0</v>
      </c>
      <c r="AK36">
        <f>(AL36 - AM36 - EA36*1E3/(8.314*(EC36+273.15)) * AO36/DZ36 * AN36) * DZ36/(100*DN36) * (1000 - DW36)/1000</f>
        <v>0</v>
      </c>
      <c r="AL36">
        <v>101.2007187556907</v>
      </c>
      <c r="AM36">
        <v>101.5222787878788</v>
      </c>
      <c r="AN36">
        <v>-0.0004166545257271851</v>
      </c>
      <c r="AO36">
        <v>66.14935224974602</v>
      </c>
      <c r="AP36">
        <f>(AR36 - AQ36 + EA36*1E3/(8.314*(EC36+273.15)) * AT36/DZ36 * AS36) * DZ36/(100*DN36) * 1000/(1000 - AR36)</f>
        <v>0</v>
      </c>
      <c r="AQ36">
        <v>11.91391592817406</v>
      </c>
      <c r="AR36">
        <v>11.9363132867133</v>
      </c>
      <c r="AS36">
        <v>-2.288777802614529E-05</v>
      </c>
      <c r="AT36">
        <v>77.18284796940715</v>
      </c>
      <c r="AU36">
        <v>44</v>
      </c>
      <c r="AV36">
        <v>11</v>
      </c>
      <c r="AW36">
        <f>IF(AU36*$H$13&gt;=AY36,1.0,(AY36/(AY36-AU36*$H$13)))</f>
        <v>0</v>
      </c>
      <c r="AX36">
        <f>(AW36-1)*100</f>
        <v>0</v>
      </c>
      <c r="AY36">
        <f>MAX(0,($B$13+$C$13*EH36)/(1+$D$13*EH36)*EA36/(EC36+273)*$E$13)</f>
        <v>0</v>
      </c>
      <c r="AZ36" t="s">
        <v>437</v>
      </c>
      <c r="BA36" t="s">
        <v>437</v>
      </c>
      <c r="BB36">
        <v>0</v>
      </c>
      <c r="BC36">
        <v>0</v>
      </c>
      <c r="BD36">
        <f>1-BB36/BC36</f>
        <v>0</v>
      </c>
      <c r="BE36">
        <v>0</v>
      </c>
      <c r="BF36" t="s">
        <v>437</v>
      </c>
      <c r="BG36" t="s">
        <v>437</v>
      </c>
      <c r="BH36">
        <v>0</v>
      </c>
      <c r="BI36">
        <v>0</v>
      </c>
      <c r="BJ36">
        <f>1-BH36/BI36</f>
        <v>0</v>
      </c>
      <c r="BK36">
        <v>0.5</v>
      </c>
      <c r="BL36">
        <f>DK36</f>
        <v>0</v>
      </c>
      <c r="BM36">
        <f>N36</f>
        <v>0</v>
      </c>
      <c r="BN36">
        <f>BJ36*BK36*BL36</f>
        <v>0</v>
      </c>
      <c r="BO36">
        <f>(BM36-BE36)/BL36</f>
        <v>0</v>
      </c>
      <c r="BP36">
        <f>(BC36-BI36)/BI36</f>
        <v>0</v>
      </c>
      <c r="BQ36">
        <f>BB36/(BD36+BB36/BI36)</f>
        <v>0</v>
      </c>
      <c r="BR36" t="s">
        <v>437</v>
      </c>
      <c r="BS36">
        <v>0</v>
      </c>
      <c r="BT36">
        <f>IF(BS36&lt;&gt;0, BS36, BQ36)</f>
        <v>0</v>
      </c>
      <c r="BU36">
        <f>1-BT36/BI36</f>
        <v>0</v>
      </c>
      <c r="BV36">
        <f>(BI36-BH36)/(BI36-BT36)</f>
        <v>0</v>
      </c>
      <c r="BW36">
        <f>(BC36-BI36)/(BC36-BT36)</f>
        <v>0</v>
      </c>
      <c r="BX36">
        <f>(BI36-BH36)/(BI36-BB36)</f>
        <v>0</v>
      </c>
      <c r="BY36">
        <f>(BC36-BI36)/(BC36-BB36)</f>
        <v>0</v>
      </c>
      <c r="BZ36">
        <f>(BV36*BT36/BH36)</f>
        <v>0</v>
      </c>
      <c r="CA36">
        <f>(1-BZ36)</f>
        <v>0</v>
      </c>
      <c r="CB36">
        <v>205</v>
      </c>
      <c r="CC36">
        <v>290.0000000000001</v>
      </c>
      <c r="CD36">
        <v>1.42</v>
      </c>
      <c r="CE36">
        <v>245</v>
      </c>
      <c r="CF36">
        <v>10126.2</v>
      </c>
      <c r="CG36">
        <v>1.21</v>
      </c>
      <c r="CH36">
        <v>0.21</v>
      </c>
      <c r="CI36">
        <v>300.0000000000001</v>
      </c>
      <c r="CJ36">
        <v>23.9</v>
      </c>
      <c r="CK36">
        <v>3.425775101193484</v>
      </c>
      <c r="CL36">
        <v>2.028220428051648</v>
      </c>
      <c r="CM36">
        <v>-2.247386861494518</v>
      </c>
      <c r="CN36">
        <v>1.77933841202106</v>
      </c>
      <c r="CO36">
        <v>0.05390338325961119</v>
      </c>
      <c r="CP36">
        <v>-0.008365275417130143</v>
      </c>
      <c r="CQ36">
        <v>289.9999999999999</v>
      </c>
      <c r="CR36">
        <v>1.85</v>
      </c>
      <c r="CS36">
        <v>615</v>
      </c>
      <c r="CT36">
        <v>10122.7</v>
      </c>
      <c r="CU36">
        <v>1.21</v>
      </c>
      <c r="CV36">
        <v>0.64</v>
      </c>
      <c r="DJ36">
        <f>$B$11*EI36+$C$11*EJ36+$F$11*EU36*(1-EX36)</f>
        <v>0</v>
      </c>
      <c r="DK36">
        <f>DJ36*DL36</f>
        <v>0</v>
      </c>
      <c r="DL36">
        <f>($B$11*$D$9+$C$11*$D$9+$F$11*((FH36+EZ36)/MAX(FH36+EZ36+FI36, 0.1)*$I$9+FI36/MAX(FH36+EZ36+FI36, 0.1)*$J$9))/($B$11+$C$11+$F$11)</f>
        <v>0</v>
      </c>
      <c r="DM36">
        <f>($B$11*$K$9+$C$11*$K$9+$F$11*((FH36+EZ36)/MAX(FH36+EZ36+FI36, 0.1)*$P$9+FI36/MAX(FH36+EZ36+FI36, 0.1)*$Q$9))/($B$11+$C$11+$F$11)</f>
        <v>0</v>
      </c>
      <c r="DN36">
        <v>2</v>
      </c>
      <c r="DO36">
        <v>0.5</v>
      </c>
      <c r="DP36" t="s">
        <v>438</v>
      </c>
      <c r="DQ36">
        <v>2</v>
      </c>
      <c r="DR36" t="b">
        <v>1</v>
      </c>
      <c r="DS36">
        <v>1740485299.5</v>
      </c>
      <c r="DT36">
        <v>100.317</v>
      </c>
      <c r="DU36">
        <v>99.9969</v>
      </c>
      <c r="DV36">
        <v>11.9351</v>
      </c>
      <c r="DW36">
        <v>11.9109</v>
      </c>
      <c r="DX36">
        <v>100.596</v>
      </c>
      <c r="DY36">
        <v>11.9403</v>
      </c>
      <c r="DZ36">
        <v>400.144</v>
      </c>
      <c r="EA36">
        <v>101.156</v>
      </c>
      <c r="EB36">
        <v>0.100112</v>
      </c>
      <c r="EC36">
        <v>19.2219</v>
      </c>
      <c r="ED36">
        <v>19.0017</v>
      </c>
      <c r="EE36">
        <v>999.9</v>
      </c>
      <c r="EF36">
        <v>0</v>
      </c>
      <c r="EG36">
        <v>0</v>
      </c>
      <c r="EH36">
        <v>10038.8</v>
      </c>
      <c r="EI36">
        <v>0</v>
      </c>
      <c r="EJ36">
        <v>0.0122315</v>
      </c>
      <c r="EK36">
        <v>0.320305</v>
      </c>
      <c r="EL36">
        <v>101.529</v>
      </c>
      <c r="EM36">
        <v>101.202</v>
      </c>
      <c r="EN36">
        <v>0.0242043</v>
      </c>
      <c r="EO36">
        <v>99.9969</v>
      </c>
      <c r="EP36">
        <v>11.9109</v>
      </c>
      <c r="EQ36">
        <v>1.20731</v>
      </c>
      <c r="ER36">
        <v>1.20486</v>
      </c>
      <c r="ES36">
        <v>9.69195</v>
      </c>
      <c r="ET36">
        <v>9.661709999999999</v>
      </c>
      <c r="EU36">
        <v>0.0499998</v>
      </c>
      <c r="EV36">
        <v>0</v>
      </c>
      <c r="EW36">
        <v>0</v>
      </c>
      <c r="EX36">
        <v>0</v>
      </c>
      <c r="EY36">
        <v>9.16</v>
      </c>
      <c r="EZ36">
        <v>0.0499998</v>
      </c>
      <c r="FA36">
        <v>45.92</v>
      </c>
      <c r="FB36">
        <v>0.54</v>
      </c>
      <c r="FC36">
        <v>33.937</v>
      </c>
      <c r="FD36">
        <v>40.375</v>
      </c>
      <c r="FE36">
        <v>36.875</v>
      </c>
      <c r="FF36">
        <v>40.625</v>
      </c>
      <c r="FG36">
        <v>36.937</v>
      </c>
      <c r="FH36">
        <v>0</v>
      </c>
      <c r="FI36">
        <v>0</v>
      </c>
      <c r="FJ36">
        <v>0</v>
      </c>
      <c r="FK36">
        <v>2290.900000095367</v>
      </c>
      <c r="FL36">
        <v>0</v>
      </c>
      <c r="FM36">
        <v>0.8955999999999998</v>
      </c>
      <c r="FN36">
        <v>5.670000686737195</v>
      </c>
      <c r="FO36">
        <v>4.549999588667085</v>
      </c>
      <c r="FP36">
        <v>48.99760000000001</v>
      </c>
      <c r="FQ36">
        <v>15</v>
      </c>
      <c r="FR36">
        <v>1740484041.5</v>
      </c>
      <c r="FS36" t="s">
        <v>471</v>
      </c>
      <c r="FT36">
        <v>1740484041.5</v>
      </c>
      <c r="FU36">
        <v>1740484029</v>
      </c>
      <c r="FV36">
        <v>10</v>
      </c>
      <c r="FW36">
        <v>-0.115</v>
      </c>
      <c r="FX36">
        <v>0.001</v>
      </c>
      <c r="FY36">
        <v>-0.275</v>
      </c>
      <c r="FZ36">
        <v>-0.005</v>
      </c>
      <c r="GA36">
        <v>103</v>
      </c>
      <c r="GB36">
        <v>12</v>
      </c>
      <c r="GC36">
        <v>0.21</v>
      </c>
      <c r="GD36">
        <v>0.12</v>
      </c>
      <c r="GE36">
        <v>-0.6439878306431053</v>
      </c>
      <c r="GF36">
        <v>-0.00361414390193582</v>
      </c>
      <c r="GG36">
        <v>0.03818506133156413</v>
      </c>
      <c r="GH36">
        <v>1</v>
      </c>
      <c r="GI36">
        <v>0.002382935999014087</v>
      </c>
      <c r="GJ36">
        <v>0.01779776533683175</v>
      </c>
      <c r="GK36">
        <v>0.002875192308046169</v>
      </c>
      <c r="GL36">
        <v>1</v>
      </c>
      <c r="GM36">
        <v>2</v>
      </c>
      <c r="GN36">
        <v>2</v>
      </c>
      <c r="GO36" t="s">
        <v>440</v>
      </c>
      <c r="GP36">
        <v>2.99563</v>
      </c>
      <c r="GQ36">
        <v>2.81105</v>
      </c>
      <c r="GR36">
        <v>0.0288168</v>
      </c>
      <c r="GS36">
        <v>0.0288618</v>
      </c>
      <c r="GT36">
        <v>0.0676744</v>
      </c>
      <c r="GU36">
        <v>0.0686549</v>
      </c>
      <c r="GV36">
        <v>26451</v>
      </c>
      <c r="GW36">
        <v>27614.9</v>
      </c>
      <c r="GX36">
        <v>30984</v>
      </c>
      <c r="GY36">
        <v>31534.7</v>
      </c>
      <c r="GZ36">
        <v>45300.6</v>
      </c>
      <c r="HA36">
        <v>42655</v>
      </c>
      <c r="HB36">
        <v>44885.5</v>
      </c>
      <c r="HC36">
        <v>42110</v>
      </c>
      <c r="HD36">
        <v>1.79727</v>
      </c>
      <c r="HE36">
        <v>2.2592</v>
      </c>
      <c r="HF36">
        <v>-0.0383332</v>
      </c>
      <c r="HG36">
        <v>0</v>
      </c>
      <c r="HH36">
        <v>19.6366</v>
      </c>
      <c r="HI36">
        <v>999.9</v>
      </c>
      <c r="HJ36">
        <v>34.8</v>
      </c>
      <c r="HK36">
        <v>30.2</v>
      </c>
      <c r="HL36">
        <v>14.8265</v>
      </c>
      <c r="HM36">
        <v>61.9925</v>
      </c>
      <c r="HN36">
        <v>7.66026</v>
      </c>
      <c r="HO36">
        <v>1</v>
      </c>
      <c r="HP36">
        <v>-0.122459</v>
      </c>
      <c r="HQ36">
        <v>3.12405</v>
      </c>
      <c r="HR36">
        <v>20.2178</v>
      </c>
      <c r="HS36">
        <v>5.22253</v>
      </c>
      <c r="HT36">
        <v>11.9081</v>
      </c>
      <c r="HU36">
        <v>4.9725</v>
      </c>
      <c r="HV36">
        <v>3.273</v>
      </c>
      <c r="HW36">
        <v>7741.9</v>
      </c>
      <c r="HX36">
        <v>9999</v>
      </c>
      <c r="HY36">
        <v>9999</v>
      </c>
      <c r="HZ36">
        <v>999.9</v>
      </c>
      <c r="IA36">
        <v>1.87958</v>
      </c>
      <c r="IB36">
        <v>1.87976</v>
      </c>
      <c r="IC36">
        <v>1.88187</v>
      </c>
      <c r="ID36">
        <v>1.87486</v>
      </c>
      <c r="IE36">
        <v>1.87826</v>
      </c>
      <c r="IF36">
        <v>1.8777</v>
      </c>
      <c r="IG36">
        <v>1.87483</v>
      </c>
      <c r="IH36">
        <v>1.88241</v>
      </c>
      <c r="II36">
        <v>0</v>
      </c>
      <c r="IJ36">
        <v>0</v>
      </c>
      <c r="IK36">
        <v>0</v>
      </c>
      <c r="IL36">
        <v>0</v>
      </c>
      <c r="IM36" t="s">
        <v>441</v>
      </c>
      <c r="IN36" t="s">
        <v>442</v>
      </c>
      <c r="IO36" t="s">
        <v>443</v>
      </c>
      <c r="IP36" t="s">
        <v>443</v>
      </c>
      <c r="IQ36" t="s">
        <v>443</v>
      </c>
      <c r="IR36" t="s">
        <v>443</v>
      </c>
      <c r="IS36">
        <v>0</v>
      </c>
      <c r="IT36">
        <v>100</v>
      </c>
      <c r="IU36">
        <v>100</v>
      </c>
      <c r="IV36">
        <v>-0.279</v>
      </c>
      <c r="IW36">
        <v>-0.0052</v>
      </c>
      <c r="IX36">
        <v>-0.5145022863478105</v>
      </c>
      <c r="IY36">
        <v>0.002558256048013158</v>
      </c>
      <c r="IZ36">
        <v>-2.213187444564666E-06</v>
      </c>
      <c r="JA36">
        <v>6.313742598779326E-10</v>
      </c>
      <c r="JB36">
        <v>-0.09460829944680695</v>
      </c>
      <c r="JC36">
        <v>0.01302957520847742</v>
      </c>
      <c r="JD36">
        <v>-0.0006757729996322496</v>
      </c>
      <c r="JE36">
        <v>1.7701685355935E-05</v>
      </c>
      <c r="JF36">
        <v>15</v>
      </c>
      <c r="JG36">
        <v>2137</v>
      </c>
      <c r="JH36">
        <v>3</v>
      </c>
      <c r="JI36">
        <v>20</v>
      </c>
      <c r="JJ36">
        <v>21</v>
      </c>
      <c r="JK36">
        <v>21.2</v>
      </c>
      <c r="JL36">
        <v>0.369873</v>
      </c>
      <c r="JM36">
        <v>2.62207</v>
      </c>
      <c r="JN36">
        <v>1.44531</v>
      </c>
      <c r="JO36">
        <v>2.16187</v>
      </c>
      <c r="JP36">
        <v>1.54907</v>
      </c>
      <c r="JQ36">
        <v>2.42065</v>
      </c>
      <c r="JR36">
        <v>35.1055</v>
      </c>
      <c r="JS36">
        <v>24.1225</v>
      </c>
      <c r="JT36">
        <v>18</v>
      </c>
      <c r="JU36">
        <v>326.549</v>
      </c>
      <c r="JV36">
        <v>746.848</v>
      </c>
      <c r="JW36">
        <v>16.5796</v>
      </c>
      <c r="JX36">
        <v>25.4532</v>
      </c>
      <c r="JY36">
        <v>30</v>
      </c>
      <c r="JZ36">
        <v>25.6027</v>
      </c>
      <c r="KA36">
        <v>25.5956</v>
      </c>
      <c r="KB36">
        <v>7.41195</v>
      </c>
      <c r="KC36">
        <v>26.4386</v>
      </c>
      <c r="KD36">
        <v>26.0409</v>
      </c>
      <c r="KE36">
        <v>16.58</v>
      </c>
      <c r="KF36">
        <v>100</v>
      </c>
      <c r="KG36">
        <v>11.8731</v>
      </c>
      <c r="KH36">
        <v>101.43</v>
      </c>
      <c r="KI36">
        <v>100.677</v>
      </c>
    </row>
    <row r="37" spans="1:295">
      <c r="A37">
        <v>21</v>
      </c>
      <c r="B37">
        <v>1740485420</v>
      </c>
      <c r="C37">
        <v>2412</v>
      </c>
      <c r="D37" t="s">
        <v>492</v>
      </c>
      <c r="E37" t="s">
        <v>493</v>
      </c>
      <c r="F37" t="s">
        <v>434</v>
      </c>
      <c r="G37" t="s">
        <v>435</v>
      </c>
      <c r="J37">
        <f>EY37</f>
        <v>0</v>
      </c>
      <c r="K37">
        <v>1740485420</v>
      </c>
      <c r="L37">
        <f>(M37)/1000</f>
        <v>0</v>
      </c>
      <c r="M37">
        <f>IF(DR37, AP37, AJ37)</f>
        <v>0</v>
      </c>
      <c r="N37">
        <f>IF(DR37, AK37, AI37)</f>
        <v>0</v>
      </c>
      <c r="O37">
        <f>DT37 - IF(AW37&gt;1, N37*DN37*100.0/(AY37), 0)</f>
        <v>0</v>
      </c>
      <c r="P37">
        <f>((V37-L37/2)*O37-N37)/(V37+L37/2)</f>
        <v>0</v>
      </c>
      <c r="Q37">
        <f>P37*(EA37+EB37)/1000.0</f>
        <v>0</v>
      </c>
      <c r="R37">
        <f>(DT37 - IF(AW37&gt;1, N37*DN37*100.0/(AY37), 0))*(EA37+EB37)/1000.0</f>
        <v>0</v>
      </c>
      <c r="S37">
        <f>2.0/((1/U37-1/T37)+SIGN(U37)*SQRT((1/U37-1/T37)*(1/U37-1/T37) + 4*DO37/((DO37+1)*(DO37+1))*(2*1/U37*1/T37-1/T37*1/T37)))</f>
        <v>0</v>
      </c>
      <c r="T37">
        <f>IF(LEFT(DP37,1)&lt;&gt;"0",IF(LEFT(DP37,1)="1",3.0,DQ37),$D$5+$E$5*(EH37*EA37/($K$5*1000))+$F$5*(EH37*EA37/($K$5*1000))*MAX(MIN(DN37,$J$5),$I$5)*MAX(MIN(DN37,$J$5),$I$5)+$G$5*MAX(MIN(DN37,$J$5),$I$5)*(EH37*EA37/($K$5*1000))+$H$5*(EH37*EA37/($K$5*1000))*(EH37*EA37/($K$5*1000)))</f>
        <v>0</v>
      </c>
      <c r="U37">
        <f>L37*(1000-(1000*0.61365*exp(17.502*Y37/(240.97+Y37))/(EA37+EB37)+DV37)/2)/(1000*0.61365*exp(17.502*Y37/(240.97+Y37))/(EA37+EB37)-DV37)</f>
        <v>0</v>
      </c>
      <c r="V37">
        <f>1/((DO37+1)/(S37/1.6)+1/(T37/1.37)) + DO37/((DO37+1)/(S37/1.6) + DO37/(T37/1.37))</f>
        <v>0</v>
      </c>
      <c r="W37">
        <f>(DJ37*DM37)</f>
        <v>0</v>
      </c>
      <c r="X37">
        <f>(EC37+(W37+2*0.95*5.67E-8*(((EC37+$B$7)+273)^4-(EC37+273)^4)-44100*L37)/(1.84*29.3*T37+8*0.95*5.67E-8*(EC37+273)^3))</f>
        <v>0</v>
      </c>
      <c r="Y37">
        <f>($C$7*ED37+$D$7*EE37+$E$7*X37)</f>
        <v>0</v>
      </c>
      <c r="Z37">
        <f>0.61365*exp(17.502*Y37/(240.97+Y37))</f>
        <v>0</v>
      </c>
      <c r="AA37">
        <f>(AB37/AC37*100)</f>
        <v>0</v>
      </c>
      <c r="AB37">
        <f>DV37*(EA37+EB37)/1000</f>
        <v>0</v>
      </c>
      <c r="AC37">
        <f>0.61365*exp(17.502*EC37/(240.97+EC37))</f>
        <v>0</v>
      </c>
      <c r="AD37">
        <f>(Z37-DV37*(EA37+EB37)/1000)</f>
        <v>0</v>
      </c>
      <c r="AE37">
        <f>(-L37*44100)</f>
        <v>0</v>
      </c>
      <c r="AF37">
        <f>2*29.3*T37*0.92*(EC37-Y37)</f>
        <v>0</v>
      </c>
      <c r="AG37">
        <f>2*0.95*5.67E-8*(((EC37+$B$7)+273)^4-(Y37+273)^4)</f>
        <v>0</v>
      </c>
      <c r="AH37">
        <f>W37+AG37+AE37+AF37</f>
        <v>0</v>
      </c>
      <c r="AI37">
        <f>DZ37*AW37*(DU37-DT37*(1000-AW37*DW37)/(1000-AW37*DV37))/(100*DN37)</f>
        <v>0</v>
      </c>
      <c r="AJ37">
        <f>1000*DZ37*AW37*(DV37-DW37)/(100*DN37*(1000-AW37*DV37))</f>
        <v>0</v>
      </c>
      <c r="AK37">
        <f>(AL37 - AM37 - EA37*1E3/(8.314*(EC37+273.15)) * AO37/DZ37 * AN37) * DZ37/(100*DN37) * (1000 - DW37)/1000</f>
        <v>0</v>
      </c>
      <c r="AL37">
        <v>50.63448656379008</v>
      </c>
      <c r="AM37">
        <v>50.71120121212121</v>
      </c>
      <c r="AN37">
        <v>-0.0002630884744654678</v>
      </c>
      <c r="AO37">
        <v>66.14935224974602</v>
      </c>
      <c r="AP37">
        <f>(AR37 - AQ37 + EA37*1E3/(8.314*(EC37+273.15)) * AT37/DZ37 * AS37) * DZ37/(100*DN37) * 1000/(1000 - AR37)</f>
        <v>0</v>
      </c>
      <c r="AQ37">
        <v>11.88339829314539</v>
      </c>
      <c r="AR37">
        <v>11.8858020979021</v>
      </c>
      <c r="AS37">
        <v>-4.118775031533386E-06</v>
      </c>
      <c r="AT37">
        <v>77.18284796940715</v>
      </c>
      <c r="AU37">
        <v>43</v>
      </c>
      <c r="AV37">
        <v>11</v>
      </c>
      <c r="AW37">
        <f>IF(AU37*$H$13&gt;=AY37,1.0,(AY37/(AY37-AU37*$H$13)))</f>
        <v>0</v>
      </c>
      <c r="AX37">
        <f>(AW37-1)*100</f>
        <v>0</v>
      </c>
      <c r="AY37">
        <f>MAX(0,($B$13+$C$13*EH37)/(1+$D$13*EH37)*EA37/(EC37+273)*$E$13)</f>
        <v>0</v>
      </c>
      <c r="AZ37" t="s">
        <v>437</v>
      </c>
      <c r="BA37" t="s">
        <v>437</v>
      </c>
      <c r="BB37">
        <v>0</v>
      </c>
      <c r="BC37">
        <v>0</v>
      </c>
      <c r="BD37">
        <f>1-BB37/BC37</f>
        <v>0</v>
      </c>
      <c r="BE37">
        <v>0</v>
      </c>
      <c r="BF37" t="s">
        <v>437</v>
      </c>
      <c r="BG37" t="s">
        <v>437</v>
      </c>
      <c r="BH37">
        <v>0</v>
      </c>
      <c r="BI37">
        <v>0</v>
      </c>
      <c r="BJ37">
        <f>1-BH37/BI37</f>
        <v>0</v>
      </c>
      <c r="BK37">
        <v>0.5</v>
      </c>
      <c r="BL37">
        <f>DK37</f>
        <v>0</v>
      </c>
      <c r="BM37">
        <f>N37</f>
        <v>0</v>
      </c>
      <c r="BN37">
        <f>BJ37*BK37*BL37</f>
        <v>0</v>
      </c>
      <c r="BO37">
        <f>(BM37-BE37)/BL37</f>
        <v>0</v>
      </c>
      <c r="BP37">
        <f>(BC37-BI37)/BI37</f>
        <v>0</v>
      </c>
      <c r="BQ37">
        <f>BB37/(BD37+BB37/BI37)</f>
        <v>0</v>
      </c>
      <c r="BR37" t="s">
        <v>437</v>
      </c>
      <c r="BS37">
        <v>0</v>
      </c>
      <c r="BT37">
        <f>IF(BS37&lt;&gt;0, BS37, BQ37)</f>
        <v>0</v>
      </c>
      <c r="BU37">
        <f>1-BT37/BI37</f>
        <v>0</v>
      </c>
      <c r="BV37">
        <f>(BI37-BH37)/(BI37-BT37)</f>
        <v>0</v>
      </c>
      <c r="BW37">
        <f>(BC37-BI37)/(BC37-BT37)</f>
        <v>0</v>
      </c>
      <c r="BX37">
        <f>(BI37-BH37)/(BI37-BB37)</f>
        <v>0</v>
      </c>
      <c r="BY37">
        <f>(BC37-BI37)/(BC37-BB37)</f>
        <v>0</v>
      </c>
      <c r="BZ37">
        <f>(BV37*BT37/BH37)</f>
        <v>0</v>
      </c>
      <c r="CA37">
        <f>(1-BZ37)</f>
        <v>0</v>
      </c>
      <c r="CB37">
        <v>205</v>
      </c>
      <c r="CC37">
        <v>290.0000000000001</v>
      </c>
      <c r="CD37">
        <v>1.42</v>
      </c>
      <c r="CE37">
        <v>245</v>
      </c>
      <c r="CF37">
        <v>10126.2</v>
      </c>
      <c r="CG37">
        <v>1.21</v>
      </c>
      <c r="CH37">
        <v>0.21</v>
      </c>
      <c r="CI37">
        <v>300.0000000000001</v>
      </c>
      <c r="CJ37">
        <v>23.9</v>
      </c>
      <c r="CK37">
        <v>3.425775101193484</v>
      </c>
      <c r="CL37">
        <v>2.028220428051648</v>
      </c>
      <c r="CM37">
        <v>-2.247386861494518</v>
      </c>
      <c r="CN37">
        <v>1.77933841202106</v>
      </c>
      <c r="CO37">
        <v>0.05390338325961119</v>
      </c>
      <c r="CP37">
        <v>-0.008365275417130143</v>
      </c>
      <c r="CQ37">
        <v>289.9999999999999</v>
      </c>
      <c r="CR37">
        <v>1.85</v>
      </c>
      <c r="CS37">
        <v>615</v>
      </c>
      <c r="CT37">
        <v>10122.7</v>
      </c>
      <c r="CU37">
        <v>1.21</v>
      </c>
      <c r="CV37">
        <v>0.64</v>
      </c>
      <c r="DJ37">
        <f>$B$11*EI37+$C$11*EJ37+$F$11*EU37*(1-EX37)</f>
        <v>0</v>
      </c>
      <c r="DK37">
        <f>DJ37*DL37</f>
        <v>0</v>
      </c>
      <c r="DL37">
        <f>($B$11*$D$9+$C$11*$D$9+$F$11*((FH37+EZ37)/MAX(FH37+EZ37+FI37, 0.1)*$I$9+FI37/MAX(FH37+EZ37+FI37, 0.1)*$J$9))/($B$11+$C$11+$F$11)</f>
        <v>0</v>
      </c>
      <c r="DM37">
        <f>($B$11*$K$9+$C$11*$K$9+$F$11*((FH37+EZ37)/MAX(FH37+EZ37+FI37, 0.1)*$P$9+FI37/MAX(FH37+EZ37+FI37, 0.1)*$Q$9))/($B$11+$C$11+$F$11)</f>
        <v>0</v>
      </c>
      <c r="DN37">
        <v>2</v>
      </c>
      <c r="DO37">
        <v>0.5</v>
      </c>
      <c r="DP37" t="s">
        <v>438</v>
      </c>
      <c r="DQ37">
        <v>2</v>
      </c>
      <c r="DR37" t="b">
        <v>1</v>
      </c>
      <c r="DS37">
        <v>1740485420</v>
      </c>
      <c r="DT37">
        <v>50.1159</v>
      </c>
      <c r="DU37">
        <v>50.0217</v>
      </c>
      <c r="DV37">
        <v>11.8861</v>
      </c>
      <c r="DW37">
        <v>11.904</v>
      </c>
      <c r="DX37">
        <v>50.5067</v>
      </c>
      <c r="DY37">
        <v>11.8916</v>
      </c>
      <c r="DZ37">
        <v>399.97</v>
      </c>
      <c r="EA37">
        <v>101.151</v>
      </c>
      <c r="EB37">
        <v>0.09994400000000001</v>
      </c>
      <c r="EC37">
        <v>19.2623</v>
      </c>
      <c r="ED37">
        <v>19.061</v>
      </c>
      <c r="EE37">
        <v>999.9</v>
      </c>
      <c r="EF37">
        <v>0</v>
      </c>
      <c r="EG37">
        <v>0</v>
      </c>
      <c r="EH37">
        <v>10031.2</v>
      </c>
      <c r="EI37">
        <v>0</v>
      </c>
      <c r="EJ37">
        <v>0.0122315</v>
      </c>
      <c r="EK37">
        <v>0.0941925</v>
      </c>
      <c r="EL37">
        <v>50.7187</v>
      </c>
      <c r="EM37">
        <v>50.6243</v>
      </c>
      <c r="EN37">
        <v>-0.0178413</v>
      </c>
      <c r="EO37">
        <v>50.0217</v>
      </c>
      <c r="EP37">
        <v>11.904</v>
      </c>
      <c r="EQ37">
        <v>1.2023</v>
      </c>
      <c r="ER37">
        <v>1.2041</v>
      </c>
      <c r="ES37">
        <v>9.630000000000001</v>
      </c>
      <c r="ET37">
        <v>9.652340000000001</v>
      </c>
      <c r="EU37">
        <v>0.0499998</v>
      </c>
      <c r="EV37">
        <v>0</v>
      </c>
      <c r="EW37">
        <v>0</v>
      </c>
      <c r="EX37">
        <v>0</v>
      </c>
      <c r="EY37">
        <v>12.81</v>
      </c>
      <c r="EZ37">
        <v>0.0499998</v>
      </c>
      <c r="FA37">
        <v>42.34</v>
      </c>
      <c r="FB37">
        <v>1.81</v>
      </c>
      <c r="FC37">
        <v>34.5</v>
      </c>
      <c r="FD37">
        <v>41.312</v>
      </c>
      <c r="FE37">
        <v>37.562</v>
      </c>
      <c r="FF37">
        <v>41.937</v>
      </c>
      <c r="FG37">
        <v>37.5</v>
      </c>
      <c r="FH37">
        <v>0</v>
      </c>
      <c r="FI37">
        <v>0</v>
      </c>
      <c r="FJ37">
        <v>0</v>
      </c>
      <c r="FK37">
        <v>2410.900000095367</v>
      </c>
      <c r="FL37">
        <v>0</v>
      </c>
      <c r="FM37">
        <v>2.4052</v>
      </c>
      <c r="FN37">
        <v>18.6176922756657</v>
      </c>
      <c r="FO37">
        <v>-33.67384595084228</v>
      </c>
      <c r="FP37">
        <v>47.508</v>
      </c>
      <c r="FQ37">
        <v>15</v>
      </c>
      <c r="FR37">
        <v>1740484041.5</v>
      </c>
      <c r="FS37" t="s">
        <v>471</v>
      </c>
      <c r="FT37">
        <v>1740484041.5</v>
      </c>
      <c r="FU37">
        <v>1740484029</v>
      </c>
      <c r="FV37">
        <v>10</v>
      </c>
      <c r="FW37">
        <v>-0.115</v>
      </c>
      <c r="FX37">
        <v>0.001</v>
      </c>
      <c r="FY37">
        <v>-0.275</v>
      </c>
      <c r="FZ37">
        <v>-0.005</v>
      </c>
      <c r="GA37">
        <v>103</v>
      </c>
      <c r="GB37">
        <v>12</v>
      </c>
      <c r="GC37">
        <v>0.21</v>
      </c>
      <c r="GD37">
        <v>0.12</v>
      </c>
      <c r="GE37">
        <v>-0.2801203129110901</v>
      </c>
      <c r="GF37">
        <v>0.1942542621725116</v>
      </c>
      <c r="GG37">
        <v>0.06125879806298581</v>
      </c>
      <c r="GH37">
        <v>1</v>
      </c>
      <c r="GI37">
        <v>0.0005739243304557856</v>
      </c>
      <c r="GJ37">
        <v>-0.0005202275963368945</v>
      </c>
      <c r="GK37">
        <v>0.0001647686550148027</v>
      </c>
      <c r="GL37">
        <v>1</v>
      </c>
      <c r="GM37">
        <v>2</v>
      </c>
      <c r="GN37">
        <v>2</v>
      </c>
      <c r="GO37" t="s">
        <v>440</v>
      </c>
      <c r="GP37">
        <v>2.99544</v>
      </c>
      <c r="GQ37">
        <v>2.81082</v>
      </c>
      <c r="GR37">
        <v>0.0146886</v>
      </c>
      <c r="GS37">
        <v>0.0146556</v>
      </c>
      <c r="GT37">
        <v>0.0674633</v>
      </c>
      <c r="GU37">
        <v>0.0686252</v>
      </c>
      <c r="GV37">
        <v>26836.3</v>
      </c>
      <c r="GW37">
        <v>28019.8</v>
      </c>
      <c r="GX37">
        <v>30984.5</v>
      </c>
      <c r="GY37">
        <v>31535.6</v>
      </c>
      <c r="GZ37">
        <v>45311.5</v>
      </c>
      <c r="HA37">
        <v>42657.4</v>
      </c>
      <c r="HB37">
        <v>44886.2</v>
      </c>
      <c r="HC37">
        <v>42111.1</v>
      </c>
      <c r="HD37">
        <v>1.79735</v>
      </c>
      <c r="HE37">
        <v>2.25962</v>
      </c>
      <c r="HF37">
        <v>-0.0347197</v>
      </c>
      <c r="HG37">
        <v>0</v>
      </c>
      <c r="HH37">
        <v>19.6359</v>
      </c>
      <c r="HI37">
        <v>999.9</v>
      </c>
      <c r="HJ37">
        <v>34.7</v>
      </c>
      <c r="HK37">
        <v>30.2</v>
      </c>
      <c r="HL37">
        <v>14.7843</v>
      </c>
      <c r="HM37">
        <v>62.2825</v>
      </c>
      <c r="HN37">
        <v>7.91266</v>
      </c>
      <c r="HO37">
        <v>1</v>
      </c>
      <c r="HP37">
        <v>-0.124253</v>
      </c>
      <c r="HQ37">
        <v>3.1196</v>
      </c>
      <c r="HR37">
        <v>20.217</v>
      </c>
      <c r="HS37">
        <v>5.21939</v>
      </c>
      <c r="HT37">
        <v>11.9081</v>
      </c>
      <c r="HU37">
        <v>4.9714</v>
      </c>
      <c r="HV37">
        <v>3.27225</v>
      </c>
      <c r="HW37">
        <v>7744.8</v>
      </c>
      <c r="HX37">
        <v>9999</v>
      </c>
      <c r="HY37">
        <v>9999</v>
      </c>
      <c r="HZ37">
        <v>999.9</v>
      </c>
      <c r="IA37">
        <v>1.87958</v>
      </c>
      <c r="IB37">
        <v>1.87976</v>
      </c>
      <c r="IC37">
        <v>1.88187</v>
      </c>
      <c r="ID37">
        <v>1.87486</v>
      </c>
      <c r="IE37">
        <v>1.87828</v>
      </c>
      <c r="IF37">
        <v>1.8777</v>
      </c>
      <c r="IG37">
        <v>1.8748</v>
      </c>
      <c r="IH37">
        <v>1.88239</v>
      </c>
      <c r="II37">
        <v>0</v>
      </c>
      <c r="IJ37">
        <v>0</v>
      </c>
      <c r="IK37">
        <v>0</v>
      </c>
      <c r="IL37">
        <v>0</v>
      </c>
      <c r="IM37" t="s">
        <v>441</v>
      </c>
      <c r="IN37" t="s">
        <v>442</v>
      </c>
      <c r="IO37" t="s">
        <v>443</v>
      </c>
      <c r="IP37" t="s">
        <v>443</v>
      </c>
      <c r="IQ37" t="s">
        <v>443</v>
      </c>
      <c r="IR37" t="s">
        <v>443</v>
      </c>
      <c r="IS37">
        <v>0</v>
      </c>
      <c r="IT37">
        <v>100</v>
      </c>
      <c r="IU37">
        <v>100</v>
      </c>
      <c r="IV37">
        <v>-0.391</v>
      </c>
      <c r="IW37">
        <v>-0.0055</v>
      </c>
      <c r="IX37">
        <v>-0.5145022863478105</v>
      </c>
      <c r="IY37">
        <v>0.002558256048013158</v>
      </c>
      <c r="IZ37">
        <v>-2.213187444564666E-06</v>
      </c>
      <c r="JA37">
        <v>6.313742598779326E-10</v>
      </c>
      <c r="JB37">
        <v>-0.09460829944680695</v>
      </c>
      <c r="JC37">
        <v>0.01302957520847742</v>
      </c>
      <c r="JD37">
        <v>-0.0006757729996322496</v>
      </c>
      <c r="JE37">
        <v>1.7701685355935E-05</v>
      </c>
      <c r="JF37">
        <v>15</v>
      </c>
      <c r="JG37">
        <v>2137</v>
      </c>
      <c r="JH37">
        <v>3</v>
      </c>
      <c r="JI37">
        <v>20</v>
      </c>
      <c r="JJ37">
        <v>23</v>
      </c>
      <c r="JK37">
        <v>23.2</v>
      </c>
      <c r="JL37">
        <v>0.26001</v>
      </c>
      <c r="JM37">
        <v>2.63794</v>
      </c>
      <c r="JN37">
        <v>1.44531</v>
      </c>
      <c r="JO37">
        <v>2.16187</v>
      </c>
      <c r="JP37">
        <v>1.55029</v>
      </c>
      <c r="JQ37">
        <v>2.45483</v>
      </c>
      <c r="JR37">
        <v>35.1055</v>
      </c>
      <c r="JS37">
        <v>24.1225</v>
      </c>
      <c r="JT37">
        <v>18</v>
      </c>
      <c r="JU37">
        <v>326.482</v>
      </c>
      <c r="JV37">
        <v>746.9450000000001</v>
      </c>
      <c r="JW37">
        <v>16.5802</v>
      </c>
      <c r="JX37">
        <v>25.4345</v>
      </c>
      <c r="JY37">
        <v>30</v>
      </c>
      <c r="JZ37">
        <v>25.5834</v>
      </c>
      <c r="KA37">
        <v>25.5743</v>
      </c>
      <c r="KB37">
        <v>5.22477</v>
      </c>
      <c r="KC37">
        <v>25.8356</v>
      </c>
      <c r="KD37">
        <v>26.0409</v>
      </c>
      <c r="KE37">
        <v>16.58</v>
      </c>
      <c r="KF37">
        <v>50</v>
      </c>
      <c r="KG37">
        <v>12.0287</v>
      </c>
      <c r="KH37">
        <v>101.432</v>
      </c>
      <c r="KI37">
        <v>100.679</v>
      </c>
    </row>
    <row r="38" spans="1:295">
      <c r="A38">
        <v>22</v>
      </c>
      <c r="B38">
        <v>1740485540.5</v>
      </c>
      <c r="C38">
        <v>2532.5</v>
      </c>
      <c r="D38" t="s">
        <v>494</v>
      </c>
      <c r="E38" t="s">
        <v>495</v>
      </c>
      <c r="F38" t="s">
        <v>434</v>
      </c>
      <c r="G38" t="s">
        <v>435</v>
      </c>
      <c r="J38">
        <f>EY38</f>
        <v>0</v>
      </c>
      <c r="K38">
        <v>1740485540.5</v>
      </c>
      <c r="L38">
        <f>(M38)/1000</f>
        <v>0</v>
      </c>
      <c r="M38">
        <f>IF(DR38, AP38, AJ38)</f>
        <v>0</v>
      </c>
      <c r="N38">
        <f>IF(DR38, AK38, AI38)</f>
        <v>0</v>
      </c>
      <c r="O38">
        <f>DT38 - IF(AW38&gt;1, N38*DN38*100.0/(AY38), 0)</f>
        <v>0</v>
      </c>
      <c r="P38">
        <f>((V38-L38/2)*O38-N38)/(V38+L38/2)</f>
        <v>0</v>
      </c>
      <c r="Q38">
        <f>P38*(EA38+EB38)/1000.0</f>
        <v>0</v>
      </c>
      <c r="R38">
        <f>(DT38 - IF(AW38&gt;1, N38*DN38*100.0/(AY38), 0))*(EA38+EB38)/1000.0</f>
        <v>0</v>
      </c>
      <c r="S38">
        <f>2.0/((1/U38-1/T38)+SIGN(U38)*SQRT((1/U38-1/T38)*(1/U38-1/T38) + 4*DO38/((DO38+1)*(DO38+1))*(2*1/U38*1/T38-1/T38*1/T38)))</f>
        <v>0</v>
      </c>
      <c r="T38">
        <f>IF(LEFT(DP38,1)&lt;&gt;"0",IF(LEFT(DP38,1)="1",3.0,DQ38),$D$5+$E$5*(EH38*EA38/($K$5*1000))+$F$5*(EH38*EA38/($K$5*1000))*MAX(MIN(DN38,$J$5),$I$5)*MAX(MIN(DN38,$J$5),$I$5)+$G$5*MAX(MIN(DN38,$J$5),$I$5)*(EH38*EA38/($K$5*1000))+$H$5*(EH38*EA38/($K$5*1000))*(EH38*EA38/($K$5*1000)))</f>
        <v>0</v>
      </c>
      <c r="U38">
        <f>L38*(1000-(1000*0.61365*exp(17.502*Y38/(240.97+Y38))/(EA38+EB38)+DV38)/2)/(1000*0.61365*exp(17.502*Y38/(240.97+Y38))/(EA38+EB38)-DV38)</f>
        <v>0</v>
      </c>
      <c r="V38">
        <f>1/((DO38+1)/(S38/1.6)+1/(T38/1.37)) + DO38/((DO38+1)/(S38/1.6) + DO38/(T38/1.37))</f>
        <v>0</v>
      </c>
      <c r="W38">
        <f>(DJ38*DM38)</f>
        <v>0</v>
      </c>
      <c r="X38">
        <f>(EC38+(W38+2*0.95*5.67E-8*(((EC38+$B$7)+273)^4-(EC38+273)^4)-44100*L38)/(1.84*29.3*T38+8*0.95*5.67E-8*(EC38+273)^3))</f>
        <v>0</v>
      </c>
      <c r="Y38">
        <f>($C$7*ED38+$D$7*EE38+$E$7*X38)</f>
        <v>0</v>
      </c>
      <c r="Z38">
        <f>0.61365*exp(17.502*Y38/(240.97+Y38))</f>
        <v>0</v>
      </c>
      <c r="AA38">
        <f>(AB38/AC38*100)</f>
        <v>0</v>
      </c>
      <c r="AB38">
        <f>DV38*(EA38+EB38)/1000</f>
        <v>0</v>
      </c>
      <c r="AC38">
        <f>0.61365*exp(17.502*EC38/(240.97+EC38))</f>
        <v>0</v>
      </c>
      <c r="AD38">
        <f>(Z38-DV38*(EA38+EB38)/1000)</f>
        <v>0</v>
      </c>
      <c r="AE38">
        <f>(-L38*44100)</f>
        <v>0</v>
      </c>
      <c r="AF38">
        <f>2*29.3*T38*0.92*(EC38-Y38)</f>
        <v>0</v>
      </c>
      <c r="AG38">
        <f>2*0.95*5.67E-8*(((EC38+$B$7)+273)^4-(Y38+273)^4)</f>
        <v>0</v>
      </c>
      <c r="AH38">
        <f>W38+AG38+AE38+AF38</f>
        <v>0</v>
      </c>
      <c r="AI38">
        <f>DZ38*AW38*(DU38-DT38*(1000-AW38*DW38)/(1000-AW38*DV38))/(100*DN38)</f>
        <v>0</v>
      </c>
      <c r="AJ38">
        <f>1000*DZ38*AW38*(DV38-DW38)/(100*DN38*(1000-AW38*DV38))</f>
        <v>0</v>
      </c>
      <c r="AK38">
        <f>(AL38 - AM38 - EA38*1E3/(8.314*(EC38+273.15)) * AO38/DZ38 * AN38) * DZ38/(100*DN38) * (1000 - DW38)/1000</f>
        <v>0</v>
      </c>
      <c r="AL38">
        <v>-1.263317783747213</v>
      </c>
      <c r="AM38">
        <v>-1.240087272727272</v>
      </c>
      <c r="AN38">
        <v>-3.714004282022913E-05</v>
      </c>
      <c r="AO38">
        <v>66.14935224974602</v>
      </c>
      <c r="AP38">
        <f>(AR38 - AQ38 + EA38*1E3/(8.314*(EC38+273.15)) * AT38/DZ38 * AS38) * DZ38/(100*DN38) * 1000/(1000 - AR38)</f>
        <v>0</v>
      </c>
      <c r="AQ38">
        <v>11.98689801601112</v>
      </c>
      <c r="AR38">
        <v>11.98223986013986</v>
      </c>
      <c r="AS38">
        <v>-1.547446957657883E-06</v>
      </c>
      <c r="AT38">
        <v>77.18284796940715</v>
      </c>
      <c r="AU38">
        <v>43</v>
      </c>
      <c r="AV38">
        <v>11</v>
      </c>
      <c r="AW38">
        <f>IF(AU38*$H$13&gt;=AY38,1.0,(AY38/(AY38-AU38*$H$13)))</f>
        <v>0</v>
      </c>
      <c r="AX38">
        <f>(AW38-1)*100</f>
        <v>0</v>
      </c>
      <c r="AY38">
        <f>MAX(0,($B$13+$C$13*EH38)/(1+$D$13*EH38)*EA38/(EC38+273)*$E$13)</f>
        <v>0</v>
      </c>
      <c r="AZ38" t="s">
        <v>437</v>
      </c>
      <c r="BA38" t="s">
        <v>437</v>
      </c>
      <c r="BB38">
        <v>0</v>
      </c>
      <c r="BC38">
        <v>0</v>
      </c>
      <c r="BD38">
        <f>1-BB38/BC38</f>
        <v>0</v>
      </c>
      <c r="BE38">
        <v>0</v>
      </c>
      <c r="BF38" t="s">
        <v>437</v>
      </c>
      <c r="BG38" t="s">
        <v>437</v>
      </c>
      <c r="BH38">
        <v>0</v>
      </c>
      <c r="BI38">
        <v>0</v>
      </c>
      <c r="BJ38">
        <f>1-BH38/BI38</f>
        <v>0</v>
      </c>
      <c r="BK38">
        <v>0.5</v>
      </c>
      <c r="BL38">
        <f>DK38</f>
        <v>0</v>
      </c>
      <c r="BM38">
        <f>N38</f>
        <v>0</v>
      </c>
      <c r="BN38">
        <f>BJ38*BK38*BL38</f>
        <v>0</v>
      </c>
      <c r="BO38">
        <f>(BM38-BE38)/BL38</f>
        <v>0</v>
      </c>
      <c r="BP38">
        <f>(BC38-BI38)/BI38</f>
        <v>0</v>
      </c>
      <c r="BQ38">
        <f>BB38/(BD38+BB38/BI38)</f>
        <v>0</v>
      </c>
      <c r="BR38" t="s">
        <v>437</v>
      </c>
      <c r="BS38">
        <v>0</v>
      </c>
      <c r="BT38">
        <f>IF(BS38&lt;&gt;0, BS38, BQ38)</f>
        <v>0</v>
      </c>
      <c r="BU38">
        <f>1-BT38/BI38</f>
        <v>0</v>
      </c>
      <c r="BV38">
        <f>(BI38-BH38)/(BI38-BT38)</f>
        <v>0</v>
      </c>
      <c r="BW38">
        <f>(BC38-BI38)/(BC38-BT38)</f>
        <v>0</v>
      </c>
      <c r="BX38">
        <f>(BI38-BH38)/(BI38-BB38)</f>
        <v>0</v>
      </c>
      <c r="BY38">
        <f>(BC38-BI38)/(BC38-BB38)</f>
        <v>0</v>
      </c>
      <c r="BZ38">
        <f>(BV38*BT38/BH38)</f>
        <v>0</v>
      </c>
      <c r="CA38">
        <f>(1-BZ38)</f>
        <v>0</v>
      </c>
      <c r="CB38">
        <v>205</v>
      </c>
      <c r="CC38">
        <v>290.0000000000001</v>
      </c>
      <c r="CD38">
        <v>1.42</v>
      </c>
      <c r="CE38">
        <v>245</v>
      </c>
      <c r="CF38">
        <v>10126.2</v>
      </c>
      <c r="CG38">
        <v>1.21</v>
      </c>
      <c r="CH38">
        <v>0.21</v>
      </c>
      <c r="CI38">
        <v>300.0000000000001</v>
      </c>
      <c r="CJ38">
        <v>23.9</v>
      </c>
      <c r="CK38">
        <v>3.425775101193484</v>
      </c>
      <c r="CL38">
        <v>2.028220428051648</v>
      </c>
      <c r="CM38">
        <v>-2.247386861494518</v>
      </c>
      <c r="CN38">
        <v>1.77933841202106</v>
      </c>
      <c r="CO38">
        <v>0.05390338325961119</v>
      </c>
      <c r="CP38">
        <v>-0.008365275417130143</v>
      </c>
      <c r="CQ38">
        <v>289.9999999999999</v>
      </c>
      <c r="CR38">
        <v>1.85</v>
      </c>
      <c r="CS38">
        <v>615</v>
      </c>
      <c r="CT38">
        <v>10122.7</v>
      </c>
      <c r="CU38">
        <v>1.21</v>
      </c>
      <c r="CV38">
        <v>0.64</v>
      </c>
      <c r="DJ38">
        <f>$B$11*EI38+$C$11*EJ38+$F$11*EU38*(1-EX38)</f>
        <v>0</v>
      </c>
      <c r="DK38">
        <f>DJ38*DL38</f>
        <v>0</v>
      </c>
      <c r="DL38">
        <f>($B$11*$D$9+$C$11*$D$9+$F$11*((FH38+EZ38)/MAX(FH38+EZ38+FI38, 0.1)*$I$9+FI38/MAX(FH38+EZ38+FI38, 0.1)*$J$9))/($B$11+$C$11+$F$11)</f>
        <v>0</v>
      </c>
      <c r="DM38">
        <f>($B$11*$K$9+$C$11*$K$9+$F$11*((FH38+EZ38)/MAX(FH38+EZ38+FI38, 0.1)*$P$9+FI38/MAX(FH38+EZ38+FI38, 0.1)*$Q$9))/($B$11+$C$11+$F$11)</f>
        <v>0</v>
      </c>
      <c r="DN38">
        <v>2</v>
      </c>
      <c r="DO38">
        <v>0.5</v>
      </c>
      <c r="DP38" t="s">
        <v>438</v>
      </c>
      <c r="DQ38">
        <v>2</v>
      </c>
      <c r="DR38" t="b">
        <v>1</v>
      </c>
      <c r="DS38">
        <v>1740485540.5</v>
      </c>
      <c r="DT38">
        <v>-1.22748</v>
      </c>
      <c r="DU38">
        <v>-1.25659</v>
      </c>
      <c r="DV38">
        <v>11.9825</v>
      </c>
      <c r="DW38">
        <v>11.9889</v>
      </c>
      <c r="DX38">
        <v>-0.711159</v>
      </c>
      <c r="DY38">
        <v>11.9875</v>
      </c>
      <c r="DZ38">
        <v>399.934</v>
      </c>
      <c r="EA38">
        <v>101.147</v>
      </c>
      <c r="EB38">
        <v>0.0999623</v>
      </c>
      <c r="EC38">
        <v>19.2761</v>
      </c>
      <c r="ED38">
        <v>19.051</v>
      </c>
      <c r="EE38">
        <v>999.9</v>
      </c>
      <c r="EF38">
        <v>0</v>
      </c>
      <c r="EG38">
        <v>0</v>
      </c>
      <c r="EH38">
        <v>10058.1</v>
      </c>
      <c r="EI38">
        <v>0</v>
      </c>
      <c r="EJ38">
        <v>0.0122315</v>
      </c>
      <c r="EK38">
        <v>0.0291046</v>
      </c>
      <c r="EL38">
        <v>-1.24237</v>
      </c>
      <c r="EM38">
        <v>-1.27183</v>
      </c>
      <c r="EN38">
        <v>-0.00638199</v>
      </c>
      <c r="EO38">
        <v>-1.25659</v>
      </c>
      <c r="EP38">
        <v>11.9889</v>
      </c>
      <c r="EQ38">
        <v>1.212</v>
      </c>
      <c r="ER38">
        <v>1.21264</v>
      </c>
      <c r="ES38">
        <v>9.74972</v>
      </c>
      <c r="ET38">
        <v>9.75766</v>
      </c>
      <c r="EU38">
        <v>0.0499998</v>
      </c>
      <c r="EV38">
        <v>0</v>
      </c>
      <c r="EW38">
        <v>0</v>
      </c>
      <c r="EX38">
        <v>0</v>
      </c>
      <c r="EY38">
        <v>3.27</v>
      </c>
      <c r="EZ38">
        <v>0.0499998</v>
      </c>
      <c r="FA38">
        <v>50.99</v>
      </c>
      <c r="FB38">
        <v>0.63</v>
      </c>
      <c r="FC38">
        <v>33.375</v>
      </c>
      <c r="FD38">
        <v>38.125</v>
      </c>
      <c r="FE38">
        <v>35.5</v>
      </c>
      <c r="FF38">
        <v>37.562</v>
      </c>
      <c r="FG38">
        <v>35.875</v>
      </c>
      <c r="FH38">
        <v>0</v>
      </c>
      <c r="FI38">
        <v>0</v>
      </c>
      <c r="FJ38">
        <v>0</v>
      </c>
      <c r="FK38">
        <v>2531.5</v>
      </c>
      <c r="FL38">
        <v>0</v>
      </c>
      <c r="FM38">
        <v>3.292307692307693</v>
      </c>
      <c r="FN38">
        <v>-11.87145254545005</v>
      </c>
      <c r="FO38">
        <v>9.315213416403338</v>
      </c>
      <c r="FP38">
        <v>47.93038461538462</v>
      </c>
      <c r="FQ38">
        <v>15</v>
      </c>
      <c r="FR38">
        <v>1740484041.5</v>
      </c>
      <c r="FS38" t="s">
        <v>471</v>
      </c>
      <c r="FT38">
        <v>1740484041.5</v>
      </c>
      <c r="FU38">
        <v>1740484029</v>
      </c>
      <c r="FV38">
        <v>10</v>
      </c>
      <c r="FW38">
        <v>-0.115</v>
      </c>
      <c r="FX38">
        <v>0.001</v>
      </c>
      <c r="FY38">
        <v>-0.275</v>
      </c>
      <c r="FZ38">
        <v>-0.005</v>
      </c>
      <c r="GA38">
        <v>103</v>
      </c>
      <c r="GB38">
        <v>12</v>
      </c>
      <c r="GC38">
        <v>0.21</v>
      </c>
      <c r="GD38">
        <v>0.12</v>
      </c>
      <c r="GE38">
        <v>-0.08795459708611349</v>
      </c>
      <c r="GF38">
        <v>0.1799183564923221</v>
      </c>
      <c r="GG38">
        <v>0.0477270500109605</v>
      </c>
      <c r="GH38">
        <v>1</v>
      </c>
      <c r="GI38">
        <v>-0.001198020726272671</v>
      </c>
      <c r="GJ38">
        <v>0.0005900272903261504</v>
      </c>
      <c r="GK38">
        <v>0.0001653621618863255</v>
      </c>
      <c r="GL38">
        <v>1</v>
      </c>
      <c r="GM38">
        <v>2</v>
      </c>
      <c r="GN38">
        <v>2</v>
      </c>
      <c r="GO38" t="s">
        <v>440</v>
      </c>
      <c r="GP38">
        <v>2.99541</v>
      </c>
      <c r="GQ38">
        <v>2.81107</v>
      </c>
      <c r="GR38">
        <v>-0.000207472</v>
      </c>
      <c r="GS38">
        <v>-0.000369189</v>
      </c>
      <c r="GT38">
        <v>0.06788089999999999</v>
      </c>
      <c r="GU38">
        <v>0.0689994</v>
      </c>
      <c r="GV38">
        <v>27241.7</v>
      </c>
      <c r="GW38">
        <v>28447.6</v>
      </c>
      <c r="GX38">
        <v>30983.9</v>
      </c>
      <c r="GY38">
        <v>31536</v>
      </c>
      <c r="GZ38">
        <v>45290.9</v>
      </c>
      <c r="HA38">
        <v>42640.9</v>
      </c>
      <c r="HB38">
        <v>44885.9</v>
      </c>
      <c r="HC38">
        <v>42111.7</v>
      </c>
      <c r="HD38">
        <v>1.79792</v>
      </c>
      <c r="HE38">
        <v>2.25958</v>
      </c>
      <c r="HF38">
        <v>-0.0372455</v>
      </c>
      <c r="HG38">
        <v>0</v>
      </c>
      <c r="HH38">
        <v>19.6678</v>
      </c>
      <c r="HI38">
        <v>999.9</v>
      </c>
      <c r="HJ38">
        <v>34.6</v>
      </c>
      <c r="HK38">
        <v>30.2</v>
      </c>
      <c r="HL38">
        <v>14.7424</v>
      </c>
      <c r="HM38">
        <v>62.1025</v>
      </c>
      <c r="HN38">
        <v>8.133010000000001</v>
      </c>
      <c r="HO38">
        <v>1</v>
      </c>
      <c r="HP38">
        <v>-0.125907</v>
      </c>
      <c r="HQ38">
        <v>3.13387</v>
      </c>
      <c r="HR38">
        <v>20.2158</v>
      </c>
      <c r="HS38">
        <v>5.22238</v>
      </c>
      <c r="HT38">
        <v>11.9081</v>
      </c>
      <c r="HU38">
        <v>4.9725</v>
      </c>
      <c r="HV38">
        <v>3.273</v>
      </c>
      <c r="HW38">
        <v>7748</v>
      </c>
      <c r="HX38">
        <v>9999</v>
      </c>
      <c r="HY38">
        <v>9999</v>
      </c>
      <c r="HZ38">
        <v>999.9</v>
      </c>
      <c r="IA38">
        <v>1.87962</v>
      </c>
      <c r="IB38">
        <v>1.87983</v>
      </c>
      <c r="IC38">
        <v>1.88187</v>
      </c>
      <c r="ID38">
        <v>1.87496</v>
      </c>
      <c r="IE38">
        <v>1.8783</v>
      </c>
      <c r="IF38">
        <v>1.87774</v>
      </c>
      <c r="IG38">
        <v>1.87484</v>
      </c>
      <c r="IH38">
        <v>1.88246</v>
      </c>
      <c r="II38">
        <v>0</v>
      </c>
      <c r="IJ38">
        <v>0</v>
      </c>
      <c r="IK38">
        <v>0</v>
      </c>
      <c r="IL38">
        <v>0</v>
      </c>
      <c r="IM38" t="s">
        <v>441</v>
      </c>
      <c r="IN38" t="s">
        <v>442</v>
      </c>
      <c r="IO38" t="s">
        <v>443</v>
      </c>
      <c r="IP38" t="s">
        <v>443</v>
      </c>
      <c r="IQ38" t="s">
        <v>443</v>
      </c>
      <c r="IR38" t="s">
        <v>443</v>
      </c>
      <c r="IS38">
        <v>0</v>
      </c>
      <c r="IT38">
        <v>100</v>
      </c>
      <c r="IU38">
        <v>100</v>
      </c>
      <c r="IV38">
        <v>-0.516</v>
      </c>
      <c r="IW38">
        <v>-0.005</v>
      </c>
      <c r="IX38">
        <v>-0.5145022863478105</v>
      </c>
      <c r="IY38">
        <v>0.002558256048013158</v>
      </c>
      <c r="IZ38">
        <v>-2.213187444564666E-06</v>
      </c>
      <c r="JA38">
        <v>6.313742598779326E-10</v>
      </c>
      <c r="JB38">
        <v>-0.09460829944680695</v>
      </c>
      <c r="JC38">
        <v>0.01302957520847742</v>
      </c>
      <c r="JD38">
        <v>-0.0006757729996322496</v>
      </c>
      <c r="JE38">
        <v>1.7701685355935E-05</v>
      </c>
      <c r="JF38">
        <v>15</v>
      </c>
      <c r="JG38">
        <v>2137</v>
      </c>
      <c r="JH38">
        <v>3</v>
      </c>
      <c r="JI38">
        <v>20</v>
      </c>
      <c r="JJ38">
        <v>25</v>
      </c>
      <c r="JK38">
        <v>25.2</v>
      </c>
      <c r="JL38">
        <v>0.0305176</v>
      </c>
      <c r="JM38">
        <v>4.99634</v>
      </c>
      <c r="JN38">
        <v>1.44531</v>
      </c>
      <c r="JO38">
        <v>2.16187</v>
      </c>
      <c r="JP38">
        <v>1.54907</v>
      </c>
      <c r="JQ38">
        <v>2.38647</v>
      </c>
      <c r="JR38">
        <v>35.1516</v>
      </c>
      <c r="JS38">
        <v>24.1138</v>
      </c>
      <c r="JT38">
        <v>18</v>
      </c>
      <c r="JU38">
        <v>326.608</v>
      </c>
      <c r="JV38">
        <v>746.583</v>
      </c>
      <c r="JW38">
        <v>16.5799</v>
      </c>
      <c r="JX38">
        <v>25.411</v>
      </c>
      <c r="JY38">
        <v>30.0002</v>
      </c>
      <c r="JZ38">
        <v>25.5598</v>
      </c>
      <c r="KA38">
        <v>25.5519</v>
      </c>
      <c r="KB38">
        <v>0</v>
      </c>
      <c r="KC38">
        <v>25.5446</v>
      </c>
      <c r="KD38">
        <v>26.0409</v>
      </c>
      <c r="KE38">
        <v>16.58</v>
      </c>
      <c r="KF38">
        <v>0</v>
      </c>
      <c r="KG38">
        <v>11.9738</v>
      </c>
      <c r="KH38">
        <v>101.431</v>
      </c>
      <c r="KI38">
        <v>100.681</v>
      </c>
    </row>
    <row r="39" spans="1:295">
      <c r="A39">
        <v>23</v>
      </c>
      <c r="B39">
        <v>1740485661</v>
      </c>
      <c r="C39">
        <v>2653</v>
      </c>
      <c r="D39" t="s">
        <v>496</v>
      </c>
      <c r="E39" t="s">
        <v>497</v>
      </c>
      <c r="F39" t="s">
        <v>434</v>
      </c>
      <c r="G39" t="s">
        <v>435</v>
      </c>
      <c r="J39">
        <f>EY39</f>
        <v>0</v>
      </c>
      <c r="K39">
        <v>1740485661</v>
      </c>
      <c r="L39">
        <f>(M39)/1000</f>
        <v>0</v>
      </c>
      <c r="M39">
        <f>IF(DR39, AP39, AJ39)</f>
        <v>0</v>
      </c>
      <c r="N39">
        <f>IF(DR39, AK39, AI39)</f>
        <v>0</v>
      </c>
      <c r="O39">
        <f>DT39 - IF(AW39&gt;1, N39*DN39*100.0/(AY39), 0)</f>
        <v>0</v>
      </c>
      <c r="P39">
        <f>((V39-L39/2)*O39-N39)/(V39+L39/2)</f>
        <v>0</v>
      </c>
      <c r="Q39">
        <f>P39*(EA39+EB39)/1000.0</f>
        <v>0</v>
      </c>
      <c r="R39">
        <f>(DT39 - IF(AW39&gt;1, N39*DN39*100.0/(AY39), 0))*(EA39+EB39)/1000.0</f>
        <v>0</v>
      </c>
      <c r="S39">
        <f>2.0/((1/U39-1/T39)+SIGN(U39)*SQRT((1/U39-1/T39)*(1/U39-1/T39) + 4*DO39/((DO39+1)*(DO39+1))*(2*1/U39*1/T39-1/T39*1/T39)))</f>
        <v>0</v>
      </c>
      <c r="T39">
        <f>IF(LEFT(DP39,1)&lt;&gt;"0",IF(LEFT(DP39,1)="1",3.0,DQ39),$D$5+$E$5*(EH39*EA39/($K$5*1000))+$F$5*(EH39*EA39/($K$5*1000))*MAX(MIN(DN39,$J$5),$I$5)*MAX(MIN(DN39,$J$5),$I$5)+$G$5*MAX(MIN(DN39,$J$5),$I$5)*(EH39*EA39/($K$5*1000))+$H$5*(EH39*EA39/($K$5*1000))*(EH39*EA39/($K$5*1000)))</f>
        <v>0</v>
      </c>
      <c r="U39">
        <f>L39*(1000-(1000*0.61365*exp(17.502*Y39/(240.97+Y39))/(EA39+EB39)+DV39)/2)/(1000*0.61365*exp(17.502*Y39/(240.97+Y39))/(EA39+EB39)-DV39)</f>
        <v>0</v>
      </c>
      <c r="V39">
        <f>1/((DO39+1)/(S39/1.6)+1/(T39/1.37)) + DO39/((DO39+1)/(S39/1.6) + DO39/(T39/1.37))</f>
        <v>0</v>
      </c>
      <c r="W39">
        <f>(DJ39*DM39)</f>
        <v>0</v>
      </c>
      <c r="X39">
        <f>(EC39+(W39+2*0.95*5.67E-8*(((EC39+$B$7)+273)^4-(EC39+273)^4)-44100*L39)/(1.84*29.3*T39+8*0.95*5.67E-8*(EC39+273)^3))</f>
        <v>0</v>
      </c>
      <c r="Y39">
        <f>($C$7*ED39+$D$7*EE39+$E$7*X39)</f>
        <v>0</v>
      </c>
      <c r="Z39">
        <f>0.61365*exp(17.502*Y39/(240.97+Y39))</f>
        <v>0</v>
      </c>
      <c r="AA39">
        <f>(AB39/AC39*100)</f>
        <v>0</v>
      </c>
      <c r="AB39">
        <f>DV39*(EA39+EB39)/1000</f>
        <v>0</v>
      </c>
      <c r="AC39">
        <f>0.61365*exp(17.502*EC39/(240.97+EC39))</f>
        <v>0</v>
      </c>
      <c r="AD39">
        <f>(Z39-DV39*(EA39+EB39)/1000)</f>
        <v>0</v>
      </c>
      <c r="AE39">
        <f>(-L39*44100)</f>
        <v>0</v>
      </c>
      <c r="AF39">
        <f>2*29.3*T39*0.92*(EC39-Y39)</f>
        <v>0</v>
      </c>
      <c r="AG39">
        <f>2*0.95*5.67E-8*(((EC39+$B$7)+273)^4-(Y39+273)^4)</f>
        <v>0</v>
      </c>
      <c r="AH39">
        <f>W39+AG39+AE39+AF39</f>
        <v>0</v>
      </c>
      <c r="AI39">
        <f>DZ39*AW39*(DU39-DT39*(1000-AW39*DW39)/(1000-AW39*DV39))/(100*DN39)</f>
        <v>0</v>
      </c>
      <c r="AJ39">
        <f>1000*DZ39*AW39*(DV39-DW39)/(100*DN39*(1000-AW39*DV39))</f>
        <v>0</v>
      </c>
      <c r="AK39">
        <f>(AL39 - AM39 - EA39*1E3/(8.314*(EC39+273.15)) * AO39/DZ39 * AN39) * DZ39/(100*DN39) * (1000 - DW39)/1000</f>
        <v>0</v>
      </c>
      <c r="AL39">
        <v>51.15897921314372</v>
      </c>
      <c r="AM39">
        <v>51.31285999999999</v>
      </c>
      <c r="AN39">
        <v>-0.03065278189577471</v>
      </c>
      <c r="AO39">
        <v>66.14935224974602</v>
      </c>
      <c r="AP39">
        <f>(AR39 - AQ39 + EA39*1E3/(8.314*(EC39+273.15)) * AT39/DZ39 * AS39) * DZ39/(100*DN39) * 1000/(1000 - AR39)</f>
        <v>0</v>
      </c>
      <c r="AQ39">
        <v>11.98599645276789</v>
      </c>
      <c r="AR39">
        <v>11.9830076923077</v>
      </c>
      <c r="AS39">
        <v>-2.025329632943344E-06</v>
      </c>
      <c r="AT39">
        <v>77.18284796940715</v>
      </c>
      <c r="AU39">
        <v>44</v>
      </c>
      <c r="AV39">
        <v>11</v>
      </c>
      <c r="AW39">
        <f>IF(AU39*$H$13&gt;=AY39,1.0,(AY39/(AY39-AU39*$H$13)))</f>
        <v>0</v>
      </c>
      <c r="AX39">
        <f>(AW39-1)*100</f>
        <v>0</v>
      </c>
      <c r="AY39">
        <f>MAX(0,($B$13+$C$13*EH39)/(1+$D$13*EH39)*EA39/(EC39+273)*$E$13)</f>
        <v>0</v>
      </c>
      <c r="AZ39" t="s">
        <v>437</v>
      </c>
      <c r="BA39" t="s">
        <v>437</v>
      </c>
      <c r="BB39">
        <v>0</v>
      </c>
      <c r="BC39">
        <v>0</v>
      </c>
      <c r="BD39">
        <f>1-BB39/BC39</f>
        <v>0</v>
      </c>
      <c r="BE39">
        <v>0</v>
      </c>
      <c r="BF39" t="s">
        <v>437</v>
      </c>
      <c r="BG39" t="s">
        <v>437</v>
      </c>
      <c r="BH39">
        <v>0</v>
      </c>
      <c r="BI39">
        <v>0</v>
      </c>
      <c r="BJ39">
        <f>1-BH39/BI39</f>
        <v>0</v>
      </c>
      <c r="BK39">
        <v>0.5</v>
      </c>
      <c r="BL39">
        <f>DK39</f>
        <v>0</v>
      </c>
      <c r="BM39">
        <f>N39</f>
        <v>0</v>
      </c>
      <c r="BN39">
        <f>BJ39*BK39*BL39</f>
        <v>0</v>
      </c>
      <c r="BO39">
        <f>(BM39-BE39)/BL39</f>
        <v>0</v>
      </c>
      <c r="BP39">
        <f>(BC39-BI39)/BI39</f>
        <v>0</v>
      </c>
      <c r="BQ39">
        <f>BB39/(BD39+BB39/BI39)</f>
        <v>0</v>
      </c>
      <c r="BR39" t="s">
        <v>437</v>
      </c>
      <c r="BS39">
        <v>0</v>
      </c>
      <c r="BT39">
        <f>IF(BS39&lt;&gt;0, BS39, BQ39)</f>
        <v>0</v>
      </c>
      <c r="BU39">
        <f>1-BT39/BI39</f>
        <v>0</v>
      </c>
      <c r="BV39">
        <f>(BI39-BH39)/(BI39-BT39)</f>
        <v>0</v>
      </c>
      <c r="BW39">
        <f>(BC39-BI39)/(BC39-BT39)</f>
        <v>0</v>
      </c>
      <c r="BX39">
        <f>(BI39-BH39)/(BI39-BB39)</f>
        <v>0</v>
      </c>
      <c r="BY39">
        <f>(BC39-BI39)/(BC39-BB39)</f>
        <v>0</v>
      </c>
      <c r="BZ39">
        <f>(BV39*BT39/BH39)</f>
        <v>0</v>
      </c>
      <c r="CA39">
        <f>(1-BZ39)</f>
        <v>0</v>
      </c>
      <c r="CB39">
        <v>205</v>
      </c>
      <c r="CC39">
        <v>290.0000000000001</v>
      </c>
      <c r="CD39">
        <v>1.42</v>
      </c>
      <c r="CE39">
        <v>245</v>
      </c>
      <c r="CF39">
        <v>10126.2</v>
      </c>
      <c r="CG39">
        <v>1.21</v>
      </c>
      <c r="CH39">
        <v>0.21</v>
      </c>
      <c r="CI39">
        <v>300.0000000000001</v>
      </c>
      <c r="CJ39">
        <v>23.9</v>
      </c>
      <c r="CK39">
        <v>3.425775101193484</v>
      </c>
      <c r="CL39">
        <v>2.028220428051648</v>
      </c>
      <c r="CM39">
        <v>-2.247386861494518</v>
      </c>
      <c r="CN39">
        <v>1.77933841202106</v>
      </c>
      <c r="CO39">
        <v>0.05390338325961119</v>
      </c>
      <c r="CP39">
        <v>-0.008365275417130143</v>
      </c>
      <c r="CQ39">
        <v>289.9999999999999</v>
      </c>
      <c r="CR39">
        <v>1.85</v>
      </c>
      <c r="CS39">
        <v>615</v>
      </c>
      <c r="CT39">
        <v>10122.7</v>
      </c>
      <c r="CU39">
        <v>1.21</v>
      </c>
      <c r="CV39">
        <v>0.64</v>
      </c>
      <c r="DJ39">
        <f>$B$11*EI39+$C$11*EJ39+$F$11*EU39*(1-EX39)</f>
        <v>0</v>
      </c>
      <c r="DK39">
        <f>DJ39*DL39</f>
        <v>0</v>
      </c>
      <c r="DL39">
        <f>($B$11*$D$9+$C$11*$D$9+$F$11*((FH39+EZ39)/MAX(FH39+EZ39+FI39, 0.1)*$I$9+FI39/MAX(FH39+EZ39+FI39, 0.1)*$J$9))/($B$11+$C$11+$F$11)</f>
        <v>0</v>
      </c>
      <c r="DM39">
        <f>($B$11*$K$9+$C$11*$K$9+$F$11*((FH39+EZ39)/MAX(FH39+EZ39+FI39, 0.1)*$P$9+FI39/MAX(FH39+EZ39+FI39, 0.1)*$Q$9))/($B$11+$C$11+$F$11)</f>
        <v>0</v>
      </c>
      <c r="DN39">
        <v>2</v>
      </c>
      <c r="DO39">
        <v>0.5</v>
      </c>
      <c r="DP39" t="s">
        <v>438</v>
      </c>
      <c r="DQ39">
        <v>2</v>
      </c>
      <c r="DR39" t="b">
        <v>1</v>
      </c>
      <c r="DS39">
        <v>1740485661</v>
      </c>
      <c r="DT39">
        <v>50.6875</v>
      </c>
      <c r="DU39">
        <v>50.4855</v>
      </c>
      <c r="DV39">
        <v>11.9828</v>
      </c>
      <c r="DW39">
        <v>11.9855</v>
      </c>
      <c r="DX39">
        <v>51.0771</v>
      </c>
      <c r="DY39">
        <v>11.9878</v>
      </c>
      <c r="DZ39">
        <v>399.903</v>
      </c>
      <c r="EA39">
        <v>101.146</v>
      </c>
      <c r="EB39">
        <v>0.0999024</v>
      </c>
      <c r="EC39">
        <v>19.243</v>
      </c>
      <c r="ED39">
        <v>19.0375</v>
      </c>
      <c r="EE39">
        <v>999.9</v>
      </c>
      <c r="EF39">
        <v>0</v>
      </c>
      <c r="EG39">
        <v>0</v>
      </c>
      <c r="EH39">
        <v>10046.9</v>
      </c>
      <c r="EI39">
        <v>0</v>
      </c>
      <c r="EJ39">
        <v>0.0122315</v>
      </c>
      <c r="EK39">
        <v>0.202072</v>
      </c>
      <c r="EL39">
        <v>51.3023</v>
      </c>
      <c r="EM39">
        <v>51.0979</v>
      </c>
      <c r="EN39">
        <v>-0.00272274</v>
      </c>
      <c r="EO39">
        <v>50.4855</v>
      </c>
      <c r="EP39">
        <v>11.9855</v>
      </c>
      <c r="EQ39">
        <v>1.21201</v>
      </c>
      <c r="ER39">
        <v>1.21229</v>
      </c>
      <c r="ES39">
        <v>9.74994</v>
      </c>
      <c r="ET39">
        <v>9.75333</v>
      </c>
      <c r="EU39">
        <v>0.0499998</v>
      </c>
      <c r="EV39">
        <v>0</v>
      </c>
      <c r="EW39">
        <v>0</v>
      </c>
      <c r="EX39">
        <v>0</v>
      </c>
      <c r="EY39">
        <v>4.52</v>
      </c>
      <c r="EZ39">
        <v>0.0499998</v>
      </c>
      <c r="FA39">
        <v>45.05</v>
      </c>
      <c r="FB39">
        <v>0.51</v>
      </c>
      <c r="FC39">
        <v>33.75</v>
      </c>
      <c r="FD39">
        <v>39.875</v>
      </c>
      <c r="FE39">
        <v>36.625</v>
      </c>
      <c r="FF39">
        <v>39.812</v>
      </c>
      <c r="FG39">
        <v>36.625</v>
      </c>
      <c r="FH39">
        <v>0</v>
      </c>
      <c r="FI39">
        <v>0</v>
      </c>
      <c r="FJ39">
        <v>0</v>
      </c>
      <c r="FK39">
        <v>2652.099999904633</v>
      </c>
      <c r="FL39">
        <v>0</v>
      </c>
      <c r="FM39">
        <v>3.534399999999999</v>
      </c>
      <c r="FN39">
        <v>22.04384614071433</v>
      </c>
      <c r="FO39">
        <v>-10.52461539447185</v>
      </c>
      <c r="FP39">
        <v>46.07319999999999</v>
      </c>
      <c r="FQ39">
        <v>15</v>
      </c>
      <c r="FR39">
        <v>1740484041.5</v>
      </c>
      <c r="FS39" t="s">
        <v>471</v>
      </c>
      <c r="FT39">
        <v>1740484041.5</v>
      </c>
      <c r="FU39">
        <v>1740484029</v>
      </c>
      <c r="FV39">
        <v>10</v>
      </c>
      <c r="FW39">
        <v>-0.115</v>
      </c>
      <c r="FX39">
        <v>0.001</v>
      </c>
      <c r="FY39">
        <v>-0.275</v>
      </c>
      <c r="FZ39">
        <v>-0.005</v>
      </c>
      <c r="GA39">
        <v>103</v>
      </c>
      <c r="GB39">
        <v>12</v>
      </c>
      <c r="GC39">
        <v>0.21</v>
      </c>
      <c r="GD39">
        <v>0.12</v>
      </c>
      <c r="GE39">
        <v>-0.02937869984194237</v>
      </c>
      <c r="GF39">
        <v>0.08838457737505426</v>
      </c>
      <c r="GG39">
        <v>0.07141109319974395</v>
      </c>
      <c r="GH39">
        <v>1</v>
      </c>
      <c r="GI39">
        <v>-0.0008661565984032316</v>
      </c>
      <c r="GJ39">
        <v>0.001640823045451769</v>
      </c>
      <c r="GK39">
        <v>0.0002641623374307934</v>
      </c>
      <c r="GL39">
        <v>1</v>
      </c>
      <c r="GM39">
        <v>2</v>
      </c>
      <c r="GN39">
        <v>2</v>
      </c>
      <c r="GO39" t="s">
        <v>440</v>
      </c>
      <c r="GP39">
        <v>2.99538</v>
      </c>
      <c r="GQ39">
        <v>2.81091</v>
      </c>
      <c r="GR39">
        <v>0.014854</v>
      </c>
      <c r="GS39">
        <v>0.0147914</v>
      </c>
      <c r="GT39">
        <v>0.06788379999999999</v>
      </c>
      <c r="GU39">
        <v>0.06898650000000001</v>
      </c>
      <c r="GV39">
        <v>26832.6</v>
      </c>
      <c r="GW39">
        <v>28017.7</v>
      </c>
      <c r="GX39">
        <v>30985.3</v>
      </c>
      <c r="GY39">
        <v>31537.4</v>
      </c>
      <c r="GZ39">
        <v>45292.4</v>
      </c>
      <c r="HA39">
        <v>42643.2</v>
      </c>
      <c r="HB39">
        <v>44887.5</v>
      </c>
      <c r="HC39">
        <v>42113.4</v>
      </c>
      <c r="HD39">
        <v>1.79718</v>
      </c>
      <c r="HE39">
        <v>2.26015</v>
      </c>
      <c r="HF39">
        <v>-0.0396259</v>
      </c>
      <c r="HG39">
        <v>0</v>
      </c>
      <c r="HH39">
        <v>19.6937</v>
      </c>
      <c r="HI39">
        <v>999.9</v>
      </c>
      <c r="HJ39">
        <v>34.5</v>
      </c>
      <c r="HK39">
        <v>30.3</v>
      </c>
      <c r="HL39">
        <v>14.785</v>
      </c>
      <c r="HM39">
        <v>62.1226</v>
      </c>
      <c r="HN39">
        <v>8.056889999999999</v>
      </c>
      <c r="HO39">
        <v>1</v>
      </c>
      <c r="HP39">
        <v>-0.12716</v>
      </c>
      <c r="HQ39">
        <v>3.15678</v>
      </c>
      <c r="HR39">
        <v>20.2169</v>
      </c>
      <c r="HS39">
        <v>5.22283</v>
      </c>
      <c r="HT39">
        <v>11.9081</v>
      </c>
      <c r="HU39">
        <v>4.9724</v>
      </c>
      <c r="HV39">
        <v>3.273</v>
      </c>
      <c r="HW39">
        <v>7750.9</v>
      </c>
      <c r="HX39">
        <v>9999</v>
      </c>
      <c r="HY39">
        <v>9999</v>
      </c>
      <c r="HZ39">
        <v>999.9</v>
      </c>
      <c r="IA39">
        <v>1.87958</v>
      </c>
      <c r="IB39">
        <v>1.87978</v>
      </c>
      <c r="IC39">
        <v>1.88187</v>
      </c>
      <c r="ID39">
        <v>1.87488</v>
      </c>
      <c r="IE39">
        <v>1.87823</v>
      </c>
      <c r="IF39">
        <v>1.87762</v>
      </c>
      <c r="IG39">
        <v>1.8748</v>
      </c>
      <c r="IH39">
        <v>1.88238</v>
      </c>
      <c r="II39">
        <v>0</v>
      </c>
      <c r="IJ39">
        <v>0</v>
      </c>
      <c r="IK39">
        <v>0</v>
      </c>
      <c r="IL39">
        <v>0</v>
      </c>
      <c r="IM39" t="s">
        <v>441</v>
      </c>
      <c r="IN39" t="s">
        <v>442</v>
      </c>
      <c r="IO39" t="s">
        <v>443</v>
      </c>
      <c r="IP39" t="s">
        <v>443</v>
      </c>
      <c r="IQ39" t="s">
        <v>443</v>
      </c>
      <c r="IR39" t="s">
        <v>443</v>
      </c>
      <c r="IS39">
        <v>0</v>
      </c>
      <c r="IT39">
        <v>100</v>
      </c>
      <c r="IU39">
        <v>100</v>
      </c>
      <c r="IV39">
        <v>-0.39</v>
      </c>
      <c r="IW39">
        <v>-0.005</v>
      </c>
      <c r="IX39">
        <v>-0.5145022863478105</v>
      </c>
      <c r="IY39">
        <v>0.002558256048013158</v>
      </c>
      <c r="IZ39">
        <v>-2.213187444564666E-06</v>
      </c>
      <c r="JA39">
        <v>6.313742598779326E-10</v>
      </c>
      <c r="JB39">
        <v>-0.09460829944680695</v>
      </c>
      <c r="JC39">
        <v>0.01302957520847742</v>
      </c>
      <c r="JD39">
        <v>-0.0006757729996322496</v>
      </c>
      <c r="JE39">
        <v>1.7701685355935E-05</v>
      </c>
      <c r="JF39">
        <v>15</v>
      </c>
      <c r="JG39">
        <v>2137</v>
      </c>
      <c r="JH39">
        <v>3</v>
      </c>
      <c r="JI39">
        <v>20</v>
      </c>
      <c r="JJ39">
        <v>27</v>
      </c>
      <c r="JK39">
        <v>27.2</v>
      </c>
      <c r="JL39">
        <v>0.2771</v>
      </c>
      <c r="JM39">
        <v>2.64893</v>
      </c>
      <c r="JN39">
        <v>1.44531</v>
      </c>
      <c r="JO39">
        <v>2.16187</v>
      </c>
      <c r="JP39">
        <v>1.54907</v>
      </c>
      <c r="JQ39">
        <v>2.35962</v>
      </c>
      <c r="JR39">
        <v>35.1978</v>
      </c>
      <c r="JS39">
        <v>24.1225</v>
      </c>
      <c r="JT39">
        <v>18</v>
      </c>
      <c r="JU39">
        <v>326.203</v>
      </c>
      <c r="JV39">
        <v>746.87</v>
      </c>
      <c r="JW39">
        <v>16.5807</v>
      </c>
      <c r="JX39">
        <v>25.4003</v>
      </c>
      <c r="JY39">
        <v>30.0001</v>
      </c>
      <c r="JZ39">
        <v>25.5433</v>
      </c>
      <c r="KA39">
        <v>25.534</v>
      </c>
      <c r="KB39">
        <v>5.56307</v>
      </c>
      <c r="KC39">
        <v>25.5446</v>
      </c>
      <c r="KD39">
        <v>26.0409</v>
      </c>
      <c r="KE39">
        <v>16.58</v>
      </c>
      <c r="KF39">
        <v>50</v>
      </c>
      <c r="KG39">
        <v>11.9738</v>
      </c>
      <c r="KH39">
        <v>101.434</v>
      </c>
      <c r="KI39">
        <v>100.685</v>
      </c>
    </row>
    <row r="40" spans="1:295">
      <c r="A40">
        <v>24</v>
      </c>
      <c r="B40">
        <v>1740485781.5</v>
      </c>
      <c r="C40">
        <v>2773.5</v>
      </c>
      <c r="D40" t="s">
        <v>498</v>
      </c>
      <c r="E40" t="s">
        <v>499</v>
      </c>
      <c r="F40" t="s">
        <v>434</v>
      </c>
      <c r="G40" t="s">
        <v>435</v>
      </c>
      <c r="J40">
        <f>EY40</f>
        <v>0</v>
      </c>
      <c r="K40">
        <v>1740485781.5</v>
      </c>
      <c r="L40">
        <f>(M40)/1000</f>
        <v>0</v>
      </c>
      <c r="M40">
        <f>IF(DR40, AP40, AJ40)</f>
        <v>0</v>
      </c>
      <c r="N40">
        <f>IF(DR40, AK40, AI40)</f>
        <v>0</v>
      </c>
      <c r="O40">
        <f>DT40 - IF(AW40&gt;1, N40*DN40*100.0/(AY40), 0)</f>
        <v>0</v>
      </c>
      <c r="P40">
        <f>((V40-L40/2)*O40-N40)/(V40+L40/2)</f>
        <v>0</v>
      </c>
      <c r="Q40">
        <f>P40*(EA40+EB40)/1000.0</f>
        <v>0</v>
      </c>
      <c r="R40">
        <f>(DT40 - IF(AW40&gt;1, N40*DN40*100.0/(AY40), 0))*(EA40+EB40)/1000.0</f>
        <v>0</v>
      </c>
      <c r="S40">
        <f>2.0/((1/U40-1/T40)+SIGN(U40)*SQRT((1/U40-1/T40)*(1/U40-1/T40) + 4*DO40/((DO40+1)*(DO40+1))*(2*1/U40*1/T40-1/T40*1/T40)))</f>
        <v>0</v>
      </c>
      <c r="T40">
        <f>IF(LEFT(DP40,1)&lt;&gt;"0",IF(LEFT(DP40,1)="1",3.0,DQ40),$D$5+$E$5*(EH40*EA40/($K$5*1000))+$F$5*(EH40*EA40/($K$5*1000))*MAX(MIN(DN40,$J$5),$I$5)*MAX(MIN(DN40,$J$5),$I$5)+$G$5*MAX(MIN(DN40,$J$5),$I$5)*(EH40*EA40/($K$5*1000))+$H$5*(EH40*EA40/($K$5*1000))*(EH40*EA40/($K$5*1000)))</f>
        <v>0</v>
      </c>
      <c r="U40">
        <f>L40*(1000-(1000*0.61365*exp(17.502*Y40/(240.97+Y40))/(EA40+EB40)+DV40)/2)/(1000*0.61365*exp(17.502*Y40/(240.97+Y40))/(EA40+EB40)-DV40)</f>
        <v>0</v>
      </c>
      <c r="V40">
        <f>1/((DO40+1)/(S40/1.6)+1/(T40/1.37)) + DO40/((DO40+1)/(S40/1.6) + DO40/(T40/1.37))</f>
        <v>0</v>
      </c>
      <c r="W40">
        <f>(DJ40*DM40)</f>
        <v>0</v>
      </c>
      <c r="X40">
        <f>(EC40+(W40+2*0.95*5.67E-8*(((EC40+$B$7)+273)^4-(EC40+273)^4)-44100*L40)/(1.84*29.3*T40+8*0.95*5.67E-8*(EC40+273)^3))</f>
        <v>0</v>
      </c>
      <c r="Y40">
        <f>($C$7*ED40+$D$7*EE40+$E$7*X40)</f>
        <v>0</v>
      </c>
      <c r="Z40">
        <f>0.61365*exp(17.502*Y40/(240.97+Y40))</f>
        <v>0</v>
      </c>
      <c r="AA40">
        <f>(AB40/AC40*100)</f>
        <v>0</v>
      </c>
      <c r="AB40">
        <f>DV40*(EA40+EB40)/1000</f>
        <v>0</v>
      </c>
      <c r="AC40">
        <f>0.61365*exp(17.502*EC40/(240.97+EC40))</f>
        <v>0</v>
      </c>
      <c r="AD40">
        <f>(Z40-DV40*(EA40+EB40)/1000)</f>
        <v>0</v>
      </c>
      <c r="AE40">
        <f>(-L40*44100)</f>
        <v>0</v>
      </c>
      <c r="AF40">
        <f>2*29.3*T40*0.92*(EC40-Y40)</f>
        <v>0</v>
      </c>
      <c r="AG40">
        <f>2*0.95*5.67E-8*(((EC40+$B$7)+273)^4-(Y40+273)^4)</f>
        <v>0</v>
      </c>
      <c r="AH40">
        <f>W40+AG40+AE40+AF40</f>
        <v>0</v>
      </c>
      <c r="AI40">
        <f>DZ40*AW40*(DU40-DT40*(1000-AW40*DW40)/(1000-AW40*DV40))/(100*DN40)</f>
        <v>0</v>
      </c>
      <c r="AJ40">
        <f>1000*DZ40*AW40*(DV40-DW40)/(100*DN40*(1000-AW40*DV40))</f>
        <v>0</v>
      </c>
      <c r="AK40">
        <f>(AL40 - AM40 - EA40*1E3/(8.314*(EC40+273.15)) * AO40/DZ40 * AN40) * DZ40/(100*DN40) * (1000 - DW40)/1000</f>
        <v>0</v>
      </c>
      <c r="AL40">
        <v>101.3466929883321</v>
      </c>
      <c r="AM40">
        <v>101.4376787878787</v>
      </c>
      <c r="AN40">
        <v>-0.0001979871718839006</v>
      </c>
      <c r="AO40">
        <v>66.14935224974602</v>
      </c>
      <c r="AP40">
        <f>(AR40 - AQ40 + EA40*1E3/(8.314*(EC40+273.15)) * AT40/DZ40 * AS40) * DZ40/(100*DN40) * 1000/(1000 - AR40)</f>
        <v>0</v>
      </c>
      <c r="AQ40">
        <v>11.98079563553482</v>
      </c>
      <c r="AR40">
        <v>11.97583006993007</v>
      </c>
      <c r="AS40">
        <v>-1.85896208739E-07</v>
      </c>
      <c r="AT40">
        <v>77.18284796940715</v>
      </c>
      <c r="AU40">
        <v>43</v>
      </c>
      <c r="AV40">
        <v>11</v>
      </c>
      <c r="AW40">
        <f>IF(AU40*$H$13&gt;=AY40,1.0,(AY40/(AY40-AU40*$H$13)))</f>
        <v>0</v>
      </c>
      <c r="AX40">
        <f>(AW40-1)*100</f>
        <v>0</v>
      </c>
      <c r="AY40">
        <f>MAX(0,($B$13+$C$13*EH40)/(1+$D$13*EH40)*EA40/(EC40+273)*$E$13)</f>
        <v>0</v>
      </c>
      <c r="AZ40" t="s">
        <v>437</v>
      </c>
      <c r="BA40" t="s">
        <v>437</v>
      </c>
      <c r="BB40">
        <v>0</v>
      </c>
      <c r="BC40">
        <v>0</v>
      </c>
      <c r="BD40">
        <f>1-BB40/BC40</f>
        <v>0</v>
      </c>
      <c r="BE40">
        <v>0</v>
      </c>
      <c r="BF40" t="s">
        <v>437</v>
      </c>
      <c r="BG40" t="s">
        <v>437</v>
      </c>
      <c r="BH40">
        <v>0</v>
      </c>
      <c r="BI40">
        <v>0</v>
      </c>
      <c r="BJ40">
        <f>1-BH40/BI40</f>
        <v>0</v>
      </c>
      <c r="BK40">
        <v>0.5</v>
      </c>
      <c r="BL40">
        <f>DK40</f>
        <v>0</v>
      </c>
      <c r="BM40">
        <f>N40</f>
        <v>0</v>
      </c>
      <c r="BN40">
        <f>BJ40*BK40*BL40</f>
        <v>0</v>
      </c>
      <c r="BO40">
        <f>(BM40-BE40)/BL40</f>
        <v>0</v>
      </c>
      <c r="BP40">
        <f>(BC40-BI40)/BI40</f>
        <v>0</v>
      </c>
      <c r="BQ40">
        <f>BB40/(BD40+BB40/BI40)</f>
        <v>0</v>
      </c>
      <c r="BR40" t="s">
        <v>437</v>
      </c>
      <c r="BS40">
        <v>0</v>
      </c>
      <c r="BT40">
        <f>IF(BS40&lt;&gt;0, BS40, BQ40)</f>
        <v>0</v>
      </c>
      <c r="BU40">
        <f>1-BT40/BI40</f>
        <v>0</v>
      </c>
      <c r="BV40">
        <f>(BI40-BH40)/(BI40-BT40)</f>
        <v>0</v>
      </c>
      <c r="BW40">
        <f>(BC40-BI40)/(BC40-BT40)</f>
        <v>0</v>
      </c>
      <c r="BX40">
        <f>(BI40-BH40)/(BI40-BB40)</f>
        <v>0</v>
      </c>
      <c r="BY40">
        <f>(BC40-BI40)/(BC40-BB40)</f>
        <v>0</v>
      </c>
      <c r="BZ40">
        <f>(BV40*BT40/BH40)</f>
        <v>0</v>
      </c>
      <c r="CA40">
        <f>(1-BZ40)</f>
        <v>0</v>
      </c>
      <c r="CB40">
        <v>205</v>
      </c>
      <c r="CC40">
        <v>290.0000000000001</v>
      </c>
      <c r="CD40">
        <v>1.42</v>
      </c>
      <c r="CE40">
        <v>245</v>
      </c>
      <c r="CF40">
        <v>10126.2</v>
      </c>
      <c r="CG40">
        <v>1.21</v>
      </c>
      <c r="CH40">
        <v>0.21</v>
      </c>
      <c r="CI40">
        <v>300.0000000000001</v>
      </c>
      <c r="CJ40">
        <v>23.9</v>
      </c>
      <c r="CK40">
        <v>3.425775101193484</v>
      </c>
      <c r="CL40">
        <v>2.028220428051648</v>
      </c>
      <c r="CM40">
        <v>-2.247386861494518</v>
      </c>
      <c r="CN40">
        <v>1.77933841202106</v>
      </c>
      <c r="CO40">
        <v>0.05390338325961119</v>
      </c>
      <c r="CP40">
        <v>-0.008365275417130143</v>
      </c>
      <c r="CQ40">
        <v>289.9999999999999</v>
      </c>
      <c r="CR40">
        <v>1.85</v>
      </c>
      <c r="CS40">
        <v>615</v>
      </c>
      <c r="CT40">
        <v>10122.7</v>
      </c>
      <c r="CU40">
        <v>1.21</v>
      </c>
      <c r="CV40">
        <v>0.64</v>
      </c>
      <c r="DJ40">
        <f>$B$11*EI40+$C$11*EJ40+$F$11*EU40*(1-EX40)</f>
        <v>0</v>
      </c>
      <c r="DK40">
        <f>DJ40*DL40</f>
        <v>0</v>
      </c>
      <c r="DL40">
        <f>($B$11*$D$9+$C$11*$D$9+$F$11*((FH40+EZ40)/MAX(FH40+EZ40+FI40, 0.1)*$I$9+FI40/MAX(FH40+EZ40+FI40, 0.1)*$J$9))/($B$11+$C$11+$F$11)</f>
        <v>0</v>
      </c>
      <c r="DM40">
        <f>($B$11*$K$9+$C$11*$K$9+$F$11*((FH40+EZ40)/MAX(FH40+EZ40+FI40, 0.1)*$P$9+FI40/MAX(FH40+EZ40+FI40, 0.1)*$Q$9))/($B$11+$C$11+$F$11)</f>
        <v>0</v>
      </c>
      <c r="DN40">
        <v>2</v>
      </c>
      <c r="DO40">
        <v>0.5</v>
      </c>
      <c r="DP40" t="s">
        <v>438</v>
      </c>
      <c r="DQ40">
        <v>2</v>
      </c>
      <c r="DR40" t="b">
        <v>1</v>
      </c>
      <c r="DS40">
        <v>1740485781.5</v>
      </c>
      <c r="DT40">
        <v>100.207</v>
      </c>
      <c r="DU40">
        <v>100.132</v>
      </c>
      <c r="DV40">
        <v>11.9759</v>
      </c>
      <c r="DW40">
        <v>11.9802</v>
      </c>
      <c r="DX40">
        <v>100.486</v>
      </c>
      <c r="DY40">
        <v>11.9809</v>
      </c>
      <c r="DZ40">
        <v>399.988</v>
      </c>
      <c r="EA40">
        <v>101.144</v>
      </c>
      <c r="EB40">
        <v>0.100075</v>
      </c>
      <c r="EC40">
        <v>19.2635</v>
      </c>
      <c r="ED40">
        <v>19.0438</v>
      </c>
      <c r="EE40">
        <v>999.9</v>
      </c>
      <c r="EF40">
        <v>0</v>
      </c>
      <c r="EG40">
        <v>0</v>
      </c>
      <c r="EH40">
        <v>10053.8</v>
      </c>
      <c r="EI40">
        <v>0</v>
      </c>
      <c r="EJ40">
        <v>0.0122315</v>
      </c>
      <c r="EK40">
        <v>0.0754852</v>
      </c>
      <c r="EL40">
        <v>101.422</v>
      </c>
      <c r="EM40">
        <v>101.346</v>
      </c>
      <c r="EN40">
        <v>-0.00430393</v>
      </c>
      <c r="EO40">
        <v>100.132</v>
      </c>
      <c r="EP40">
        <v>11.9802</v>
      </c>
      <c r="EQ40">
        <v>1.21129</v>
      </c>
      <c r="ER40">
        <v>1.21173</v>
      </c>
      <c r="ES40">
        <v>9.74109</v>
      </c>
      <c r="ET40">
        <v>9.74644</v>
      </c>
      <c r="EU40">
        <v>0.0499998</v>
      </c>
      <c r="EV40">
        <v>0</v>
      </c>
      <c r="EW40">
        <v>0</v>
      </c>
      <c r="EX40">
        <v>0</v>
      </c>
      <c r="EY40">
        <v>-6.78</v>
      </c>
      <c r="EZ40">
        <v>0.0499998</v>
      </c>
      <c r="FA40">
        <v>57.39</v>
      </c>
      <c r="FB40">
        <v>1.7</v>
      </c>
      <c r="FC40">
        <v>34.25</v>
      </c>
      <c r="FD40">
        <v>40.937</v>
      </c>
      <c r="FE40">
        <v>37.312</v>
      </c>
      <c r="FF40">
        <v>41.375</v>
      </c>
      <c r="FG40">
        <v>37.25</v>
      </c>
      <c r="FH40">
        <v>0</v>
      </c>
      <c r="FI40">
        <v>0</v>
      </c>
      <c r="FJ40">
        <v>0</v>
      </c>
      <c r="FK40">
        <v>2772.700000047684</v>
      </c>
      <c r="FL40">
        <v>0</v>
      </c>
      <c r="FM40">
        <v>2.856923076923076</v>
      </c>
      <c r="FN40">
        <v>-15.15282074781637</v>
      </c>
      <c r="FO40">
        <v>18.74803440604005</v>
      </c>
      <c r="FP40">
        <v>47.15846153846154</v>
      </c>
      <c r="FQ40">
        <v>15</v>
      </c>
      <c r="FR40">
        <v>1740484041.5</v>
      </c>
      <c r="FS40" t="s">
        <v>471</v>
      </c>
      <c r="FT40">
        <v>1740484041.5</v>
      </c>
      <c r="FU40">
        <v>1740484029</v>
      </c>
      <c r="FV40">
        <v>10</v>
      </c>
      <c r="FW40">
        <v>-0.115</v>
      </c>
      <c r="FX40">
        <v>0.001</v>
      </c>
      <c r="FY40">
        <v>-0.275</v>
      </c>
      <c r="FZ40">
        <v>-0.005</v>
      </c>
      <c r="GA40">
        <v>103</v>
      </c>
      <c r="GB40">
        <v>12</v>
      </c>
      <c r="GC40">
        <v>0.21</v>
      </c>
      <c r="GD40">
        <v>0.12</v>
      </c>
      <c r="GE40">
        <v>-0.2103145099366594</v>
      </c>
      <c r="GF40">
        <v>0.08407647957200043</v>
      </c>
      <c r="GG40">
        <v>0.03186768745466066</v>
      </c>
      <c r="GH40">
        <v>1</v>
      </c>
      <c r="GI40">
        <v>-0.001027697119872591</v>
      </c>
      <c r="GJ40">
        <v>9.366396298775856E-05</v>
      </c>
      <c r="GK40">
        <v>0.0001740612308990598</v>
      </c>
      <c r="GL40">
        <v>1</v>
      </c>
      <c r="GM40">
        <v>2</v>
      </c>
      <c r="GN40">
        <v>2</v>
      </c>
      <c r="GO40" t="s">
        <v>440</v>
      </c>
      <c r="GP40">
        <v>2.99547</v>
      </c>
      <c r="GQ40">
        <v>2.81115</v>
      </c>
      <c r="GR40">
        <v>0.0287902</v>
      </c>
      <c r="GS40">
        <v>0.028903</v>
      </c>
      <c r="GT40">
        <v>0.0678555</v>
      </c>
      <c r="GU40">
        <v>0.0689646</v>
      </c>
      <c r="GV40">
        <v>26453.8</v>
      </c>
      <c r="GW40">
        <v>27617.4</v>
      </c>
      <c r="GX40">
        <v>30986.1</v>
      </c>
      <c r="GY40">
        <v>31538.5</v>
      </c>
      <c r="GZ40">
        <v>45295.1</v>
      </c>
      <c r="HA40">
        <v>42646.1</v>
      </c>
      <c r="HB40">
        <v>44888.6</v>
      </c>
      <c r="HC40">
        <v>42115.1</v>
      </c>
      <c r="HD40">
        <v>1.79807</v>
      </c>
      <c r="HE40">
        <v>2.26043</v>
      </c>
      <c r="HF40">
        <v>-0.0379309</v>
      </c>
      <c r="HG40">
        <v>0</v>
      </c>
      <c r="HH40">
        <v>19.672</v>
      </c>
      <c r="HI40">
        <v>999.9</v>
      </c>
      <c r="HJ40">
        <v>34.5</v>
      </c>
      <c r="HK40">
        <v>30.3</v>
      </c>
      <c r="HL40">
        <v>14.7842</v>
      </c>
      <c r="HM40">
        <v>61.9426</v>
      </c>
      <c r="HN40">
        <v>7.92869</v>
      </c>
      <c r="HO40">
        <v>1</v>
      </c>
      <c r="HP40">
        <v>-0.128552</v>
      </c>
      <c r="HQ40">
        <v>3.11644</v>
      </c>
      <c r="HR40">
        <v>20.2177</v>
      </c>
      <c r="HS40">
        <v>5.22208</v>
      </c>
      <c r="HT40">
        <v>11.9081</v>
      </c>
      <c r="HU40">
        <v>4.97285</v>
      </c>
      <c r="HV40">
        <v>3.273</v>
      </c>
      <c r="HW40">
        <v>7754.1</v>
      </c>
      <c r="HX40">
        <v>9999</v>
      </c>
      <c r="HY40">
        <v>9999</v>
      </c>
      <c r="HZ40">
        <v>999.9</v>
      </c>
      <c r="IA40">
        <v>1.87958</v>
      </c>
      <c r="IB40">
        <v>1.87974</v>
      </c>
      <c r="IC40">
        <v>1.88187</v>
      </c>
      <c r="ID40">
        <v>1.87487</v>
      </c>
      <c r="IE40">
        <v>1.87824</v>
      </c>
      <c r="IF40">
        <v>1.87773</v>
      </c>
      <c r="IG40">
        <v>1.87476</v>
      </c>
      <c r="IH40">
        <v>1.88241</v>
      </c>
      <c r="II40">
        <v>0</v>
      </c>
      <c r="IJ40">
        <v>0</v>
      </c>
      <c r="IK40">
        <v>0</v>
      </c>
      <c r="IL40">
        <v>0</v>
      </c>
      <c r="IM40" t="s">
        <v>441</v>
      </c>
      <c r="IN40" t="s">
        <v>442</v>
      </c>
      <c r="IO40" t="s">
        <v>443</v>
      </c>
      <c r="IP40" t="s">
        <v>443</v>
      </c>
      <c r="IQ40" t="s">
        <v>443</v>
      </c>
      <c r="IR40" t="s">
        <v>443</v>
      </c>
      <c r="IS40">
        <v>0</v>
      </c>
      <c r="IT40">
        <v>100</v>
      </c>
      <c r="IU40">
        <v>100</v>
      </c>
      <c r="IV40">
        <v>-0.279</v>
      </c>
      <c r="IW40">
        <v>-0.005</v>
      </c>
      <c r="IX40">
        <v>-0.5145022863478105</v>
      </c>
      <c r="IY40">
        <v>0.002558256048013158</v>
      </c>
      <c r="IZ40">
        <v>-2.213187444564666E-06</v>
      </c>
      <c r="JA40">
        <v>6.313742598779326E-10</v>
      </c>
      <c r="JB40">
        <v>-0.09460829944680695</v>
      </c>
      <c r="JC40">
        <v>0.01302957520847742</v>
      </c>
      <c r="JD40">
        <v>-0.0006757729996322496</v>
      </c>
      <c r="JE40">
        <v>1.7701685355935E-05</v>
      </c>
      <c r="JF40">
        <v>15</v>
      </c>
      <c r="JG40">
        <v>2137</v>
      </c>
      <c r="JH40">
        <v>3</v>
      </c>
      <c r="JI40">
        <v>20</v>
      </c>
      <c r="JJ40">
        <v>29</v>
      </c>
      <c r="JK40">
        <v>29.2</v>
      </c>
      <c r="JL40">
        <v>0.375977</v>
      </c>
      <c r="JM40">
        <v>2.64771</v>
      </c>
      <c r="JN40">
        <v>1.44531</v>
      </c>
      <c r="JO40">
        <v>2.16187</v>
      </c>
      <c r="JP40">
        <v>1.54907</v>
      </c>
      <c r="JQ40">
        <v>2.35107</v>
      </c>
      <c r="JR40">
        <v>35.1978</v>
      </c>
      <c r="JS40">
        <v>24.1225</v>
      </c>
      <c r="JT40">
        <v>18</v>
      </c>
      <c r="JU40">
        <v>326.519</v>
      </c>
      <c r="JV40">
        <v>746.942</v>
      </c>
      <c r="JW40">
        <v>16.5796</v>
      </c>
      <c r="JX40">
        <v>25.3853</v>
      </c>
      <c r="JY40">
        <v>30</v>
      </c>
      <c r="JZ40">
        <v>25.5298</v>
      </c>
      <c r="KA40">
        <v>25.521</v>
      </c>
      <c r="KB40">
        <v>7.52673</v>
      </c>
      <c r="KC40">
        <v>25.5446</v>
      </c>
      <c r="KD40">
        <v>26.0409</v>
      </c>
      <c r="KE40">
        <v>16.58</v>
      </c>
      <c r="KF40">
        <v>100</v>
      </c>
      <c r="KG40">
        <v>11.9738</v>
      </c>
      <c r="KH40">
        <v>101.437</v>
      </c>
      <c r="KI40">
        <v>100.689</v>
      </c>
    </row>
    <row r="41" spans="1:295">
      <c r="A41">
        <v>25</v>
      </c>
      <c r="B41">
        <v>1740485902</v>
      </c>
      <c r="C41">
        <v>2894</v>
      </c>
      <c r="D41" t="s">
        <v>500</v>
      </c>
      <c r="E41" t="s">
        <v>501</v>
      </c>
      <c r="F41" t="s">
        <v>434</v>
      </c>
      <c r="G41" t="s">
        <v>435</v>
      </c>
      <c r="J41">
        <f>EY41</f>
        <v>0</v>
      </c>
      <c r="K41">
        <v>1740485902</v>
      </c>
      <c r="L41">
        <f>(M41)/1000</f>
        <v>0</v>
      </c>
      <c r="M41">
        <f>IF(DR41, AP41, AJ41)</f>
        <v>0</v>
      </c>
      <c r="N41">
        <f>IF(DR41, AK41, AI41)</f>
        <v>0</v>
      </c>
      <c r="O41">
        <f>DT41 - IF(AW41&gt;1, N41*DN41*100.0/(AY41), 0)</f>
        <v>0</v>
      </c>
      <c r="P41">
        <f>((V41-L41/2)*O41-N41)/(V41+L41/2)</f>
        <v>0</v>
      </c>
      <c r="Q41">
        <f>P41*(EA41+EB41)/1000.0</f>
        <v>0</v>
      </c>
      <c r="R41">
        <f>(DT41 - IF(AW41&gt;1, N41*DN41*100.0/(AY41), 0))*(EA41+EB41)/1000.0</f>
        <v>0</v>
      </c>
      <c r="S41">
        <f>2.0/((1/U41-1/T41)+SIGN(U41)*SQRT((1/U41-1/T41)*(1/U41-1/T41) + 4*DO41/((DO41+1)*(DO41+1))*(2*1/U41*1/T41-1/T41*1/T41)))</f>
        <v>0</v>
      </c>
      <c r="T41">
        <f>IF(LEFT(DP41,1)&lt;&gt;"0",IF(LEFT(DP41,1)="1",3.0,DQ41),$D$5+$E$5*(EH41*EA41/($K$5*1000))+$F$5*(EH41*EA41/($K$5*1000))*MAX(MIN(DN41,$J$5),$I$5)*MAX(MIN(DN41,$J$5),$I$5)+$G$5*MAX(MIN(DN41,$J$5),$I$5)*(EH41*EA41/($K$5*1000))+$H$5*(EH41*EA41/($K$5*1000))*(EH41*EA41/($K$5*1000)))</f>
        <v>0</v>
      </c>
      <c r="U41">
        <f>L41*(1000-(1000*0.61365*exp(17.502*Y41/(240.97+Y41))/(EA41+EB41)+DV41)/2)/(1000*0.61365*exp(17.502*Y41/(240.97+Y41))/(EA41+EB41)-DV41)</f>
        <v>0</v>
      </c>
      <c r="V41">
        <f>1/((DO41+1)/(S41/1.6)+1/(T41/1.37)) + DO41/((DO41+1)/(S41/1.6) + DO41/(T41/1.37))</f>
        <v>0</v>
      </c>
      <c r="W41">
        <f>(DJ41*DM41)</f>
        <v>0</v>
      </c>
      <c r="X41">
        <f>(EC41+(W41+2*0.95*5.67E-8*(((EC41+$B$7)+273)^4-(EC41+273)^4)-44100*L41)/(1.84*29.3*T41+8*0.95*5.67E-8*(EC41+273)^3))</f>
        <v>0</v>
      </c>
      <c r="Y41">
        <f>($C$7*ED41+$D$7*EE41+$E$7*X41)</f>
        <v>0</v>
      </c>
      <c r="Z41">
        <f>0.61365*exp(17.502*Y41/(240.97+Y41))</f>
        <v>0</v>
      </c>
      <c r="AA41">
        <f>(AB41/AC41*100)</f>
        <v>0</v>
      </c>
      <c r="AB41">
        <f>DV41*(EA41+EB41)/1000</f>
        <v>0</v>
      </c>
      <c r="AC41">
        <f>0.61365*exp(17.502*EC41/(240.97+EC41))</f>
        <v>0</v>
      </c>
      <c r="AD41">
        <f>(Z41-DV41*(EA41+EB41)/1000)</f>
        <v>0</v>
      </c>
      <c r="AE41">
        <f>(-L41*44100)</f>
        <v>0</v>
      </c>
      <c r="AF41">
        <f>2*29.3*T41*0.92*(EC41-Y41)</f>
        <v>0</v>
      </c>
      <c r="AG41">
        <f>2*0.95*5.67E-8*(((EC41+$B$7)+273)^4-(Y41+273)^4)</f>
        <v>0</v>
      </c>
      <c r="AH41">
        <f>W41+AG41+AE41+AF41</f>
        <v>0</v>
      </c>
      <c r="AI41">
        <f>DZ41*AW41*(DU41-DT41*(1000-AW41*DW41)/(1000-AW41*DV41))/(100*DN41)</f>
        <v>0</v>
      </c>
      <c r="AJ41">
        <f>1000*DZ41*AW41*(DV41-DW41)/(100*DN41*(1000-AW41*DV41))</f>
        <v>0</v>
      </c>
      <c r="AK41">
        <f>(AL41 - AM41 - EA41*1E3/(8.314*(EC41+273.15)) * AO41/DZ41 * AN41) * DZ41/(100*DN41) * (1000 - DW41)/1000</f>
        <v>0</v>
      </c>
      <c r="AL41">
        <v>202.4635941969502</v>
      </c>
      <c r="AM41">
        <v>202.7176545454545</v>
      </c>
      <c r="AN41">
        <v>0.008845102210833037</v>
      </c>
      <c r="AO41">
        <v>66.14935224974602</v>
      </c>
      <c r="AP41">
        <f>(AR41 - AQ41 + EA41*1E3/(8.314*(EC41+273.15)) * AT41/DZ41 * AS41) * DZ41/(100*DN41) * 1000/(1000 - AR41)</f>
        <v>0</v>
      </c>
      <c r="AQ41">
        <v>11.97250856462909</v>
      </c>
      <c r="AR41">
        <v>11.9673958041958</v>
      </c>
      <c r="AS41">
        <v>8.487594095521084E-07</v>
      </c>
      <c r="AT41">
        <v>77.18284796940715</v>
      </c>
      <c r="AU41">
        <v>44</v>
      </c>
      <c r="AV41">
        <v>11</v>
      </c>
      <c r="AW41">
        <f>IF(AU41*$H$13&gt;=AY41,1.0,(AY41/(AY41-AU41*$H$13)))</f>
        <v>0</v>
      </c>
      <c r="AX41">
        <f>(AW41-1)*100</f>
        <v>0</v>
      </c>
      <c r="AY41">
        <f>MAX(0,($B$13+$C$13*EH41)/(1+$D$13*EH41)*EA41/(EC41+273)*$E$13)</f>
        <v>0</v>
      </c>
      <c r="AZ41" t="s">
        <v>437</v>
      </c>
      <c r="BA41" t="s">
        <v>437</v>
      </c>
      <c r="BB41">
        <v>0</v>
      </c>
      <c r="BC41">
        <v>0</v>
      </c>
      <c r="BD41">
        <f>1-BB41/BC41</f>
        <v>0</v>
      </c>
      <c r="BE41">
        <v>0</v>
      </c>
      <c r="BF41" t="s">
        <v>437</v>
      </c>
      <c r="BG41" t="s">
        <v>437</v>
      </c>
      <c r="BH41">
        <v>0</v>
      </c>
      <c r="BI41">
        <v>0</v>
      </c>
      <c r="BJ41">
        <f>1-BH41/BI41</f>
        <v>0</v>
      </c>
      <c r="BK41">
        <v>0.5</v>
      </c>
      <c r="BL41">
        <f>DK41</f>
        <v>0</v>
      </c>
      <c r="BM41">
        <f>N41</f>
        <v>0</v>
      </c>
      <c r="BN41">
        <f>BJ41*BK41*BL41</f>
        <v>0</v>
      </c>
      <c r="BO41">
        <f>(BM41-BE41)/BL41</f>
        <v>0</v>
      </c>
      <c r="BP41">
        <f>(BC41-BI41)/BI41</f>
        <v>0</v>
      </c>
      <c r="BQ41">
        <f>BB41/(BD41+BB41/BI41)</f>
        <v>0</v>
      </c>
      <c r="BR41" t="s">
        <v>437</v>
      </c>
      <c r="BS41">
        <v>0</v>
      </c>
      <c r="BT41">
        <f>IF(BS41&lt;&gt;0, BS41, BQ41)</f>
        <v>0</v>
      </c>
      <c r="BU41">
        <f>1-BT41/BI41</f>
        <v>0</v>
      </c>
      <c r="BV41">
        <f>(BI41-BH41)/(BI41-BT41)</f>
        <v>0</v>
      </c>
      <c r="BW41">
        <f>(BC41-BI41)/(BC41-BT41)</f>
        <v>0</v>
      </c>
      <c r="BX41">
        <f>(BI41-BH41)/(BI41-BB41)</f>
        <v>0</v>
      </c>
      <c r="BY41">
        <f>(BC41-BI41)/(BC41-BB41)</f>
        <v>0</v>
      </c>
      <c r="BZ41">
        <f>(BV41*BT41/BH41)</f>
        <v>0</v>
      </c>
      <c r="CA41">
        <f>(1-BZ41)</f>
        <v>0</v>
      </c>
      <c r="CB41">
        <v>205</v>
      </c>
      <c r="CC41">
        <v>290.0000000000001</v>
      </c>
      <c r="CD41">
        <v>1.42</v>
      </c>
      <c r="CE41">
        <v>245</v>
      </c>
      <c r="CF41">
        <v>10126.2</v>
      </c>
      <c r="CG41">
        <v>1.21</v>
      </c>
      <c r="CH41">
        <v>0.21</v>
      </c>
      <c r="CI41">
        <v>300.0000000000001</v>
      </c>
      <c r="CJ41">
        <v>23.9</v>
      </c>
      <c r="CK41">
        <v>3.425775101193484</v>
      </c>
      <c r="CL41">
        <v>2.028220428051648</v>
      </c>
      <c r="CM41">
        <v>-2.247386861494518</v>
      </c>
      <c r="CN41">
        <v>1.77933841202106</v>
      </c>
      <c r="CO41">
        <v>0.05390338325961119</v>
      </c>
      <c r="CP41">
        <v>-0.008365275417130143</v>
      </c>
      <c r="CQ41">
        <v>289.9999999999999</v>
      </c>
      <c r="CR41">
        <v>1.85</v>
      </c>
      <c r="CS41">
        <v>615</v>
      </c>
      <c r="CT41">
        <v>10122.7</v>
      </c>
      <c r="CU41">
        <v>1.21</v>
      </c>
      <c r="CV41">
        <v>0.64</v>
      </c>
      <c r="DJ41">
        <f>$B$11*EI41+$C$11*EJ41+$F$11*EU41*(1-EX41)</f>
        <v>0</v>
      </c>
      <c r="DK41">
        <f>DJ41*DL41</f>
        <v>0</v>
      </c>
      <c r="DL41">
        <f>($B$11*$D$9+$C$11*$D$9+$F$11*((FH41+EZ41)/MAX(FH41+EZ41+FI41, 0.1)*$I$9+FI41/MAX(FH41+EZ41+FI41, 0.1)*$J$9))/($B$11+$C$11+$F$11)</f>
        <v>0</v>
      </c>
      <c r="DM41">
        <f>($B$11*$K$9+$C$11*$K$9+$F$11*((FH41+EZ41)/MAX(FH41+EZ41+FI41, 0.1)*$P$9+FI41/MAX(FH41+EZ41+FI41, 0.1)*$Q$9))/($B$11+$C$11+$F$11)</f>
        <v>0</v>
      </c>
      <c r="DN41">
        <v>2</v>
      </c>
      <c r="DO41">
        <v>0.5</v>
      </c>
      <c r="DP41" t="s">
        <v>438</v>
      </c>
      <c r="DQ41">
        <v>2</v>
      </c>
      <c r="DR41" t="b">
        <v>1</v>
      </c>
      <c r="DS41">
        <v>1740485902</v>
      </c>
      <c r="DT41">
        <v>200.293</v>
      </c>
      <c r="DU41">
        <v>200.02</v>
      </c>
      <c r="DV41">
        <v>11.9672</v>
      </c>
      <c r="DW41">
        <v>11.9718</v>
      </c>
      <c r="DX41">
        <v>200.379</v>
      </c>
      <c r="DY41">
        <v>11.9723</v>
      </c>
      <c r="DZ41">
        <v>400.032</v>
      </c>
      <c r="EA41">
        <v>101.141</v>
      </c>
      <c r="EB41">
        <v>0.0996874</v>
      </c>
      <c r="EC41">
        <v>19.2977</v>
      </c>
      <c r="ED41">
        <v>19.0627</v>
      </c>
      <c r="EE41">
        <v>999.9</v>
      </c>
      <c r="EF41">
        <v>0</v>
      </c>
      <c r="EG41">
        <v>0</v>
      </c>
      <c r="EH41">
        <v>10068.1</v>
      </c>
      <c r="EI41">
        <v>0</v>
      </c>
      <c r="EJ41">
        <v>0.0122315</v>
      </c>
      <c r="EK41">
        <v>0.273331</v>
      </c>
      <c r="EL41">
        <v>202.719</v>
      </c>
      <c r="EM41">
        <v>202.444</v>
      </c>
      <c r="EN41">
        <v>-0.0045557</v>
      </c>
      <c r="EO41">
        <v>200.02</v>
      </c>
      <c r="EP41">
        <v>11.9718</v>
      </c>
      <c r="EQ41">
        <v>1.21038</v>
      </c>
      <c r="ER41">
        <v>1.21084</v>
      </c>
      <c r="ES41">
        <v>9.729799999999999</v>
      </c>
      <c r="ET41">
        <v>9.735469999999999</v>
      </c>
      <c r="EU41">
        <v>0.0499998</v>
      </c>
      <c r="EV41">
        <v>0</v>
      </c>
      <c r="EW41">
        <v>0</v>
      </c>
      <c r="EX41">
        <v>0</v>
      </c>
      <c r="EY41">
        <v>4.71</v>
      </c>
      <c r="EZ41">
        <v>0.0499998</v>
      </c>
      <c r="FA41">
        <v>45.13</v>
      </c>
      <c r="FB41">
        <v>0.83</v>
      </c>
      <c r="FC41">
        <v>34.187</v>
      </c>
      <c r="FD41">
        <v>39.687</v>
      </c>
      <c r="FE41">
        <v>36.625</v>
      </c>
      <c r="FF41">
        <v>39.562</v>
      </c>
      <c r="FG41">
        <v>36.75</v>
      </c>
      <c r="FH41">
        <v>0</v>
      </c>
      <c r="FI41">
        <v>0</v>
      </c>
      <c r="FJ41">
        <v>0</v>
      </c>
      <c r="FK41">
        <v>2893.299999952316</v>
      </c>
      <c r="FL41">
        <v>0</v>
      </c>
      <c r="FM41">
        <v>1.3664</v>
      </c>
      <c r="FN41">
        <v>14.01846182645426</v>
      </c>
      <c r="FO41">
        <v>-1.937692086628351</v>
      </c>
      <c r="FP41">
        <v>48.89200000000001</v>
      </c>
      <c r="FQ41">
        <v>15</v>
      </c>
      <c r="FR41">
        <v>1740484041.5</v>
      </c>
      <c r="FS41" t="s">
        <v>471</v>
      </c>
      <c r="FT41">
        <v>1740484041.5</v>
      </c>
      <c r="FU41">
        <v>1740484029</v>
      </c>
      <c r="FV41">
        <v>10</v>
      </c>
      <c r="FW41">
        <v>-0.115</v>
      </c>
      <c r="FX41">
        <v>0.001</v>
      </c>
      <c r="FY41">
        <v>-0.275</v>
      </c>
      <c r="FZ41">
        <v>-0.005</v>
      </c>
      <c r="GA41">
        <v>103</v>
      </c>
      <c r="GB41">
        <v>12</v>
      </c>
      <c r="GC41">
        <v>0.21</v>
      </c>
      <c r="GD41">
        <v>0.12</v>
      </c>
      <c r="GE41">
        <v>-0.4564256828581185</v>
      </c>
      <c r="GF41">
        <v>-0.2999705638124267</v>
      </c>
      <c r="GG41">
        <v>0.1117179281722392</v>
      </c>
      <c r="GH41">
        <v>1</v>
      </c>
      <c r="GI41">
        <v>-0.0011566083493679</v>
      </c>
      <c r="GJ41">
        <v>0.0001363031991939088</v>
      </c>
      <c r="GK41">
        <v>0.0001837544583737769</v>
      </c>
      <c r="GL41">
        <v>1</v>
      </c>
      <c r="GM41">
        <v>2</v>
      </c>
      <c r="GN41">
        <v>2</v>
      </c>
      <c r="GO41" t="s">
        <v>440</v>
      </c>
      <c r="GP41">
        <v>2.99552</v>
      </c>
      <c r="GQ41">
        <v>2.81088</v>
      </c>
      <c r="GR41">
        <v>0.0545583</v>
      </c>
      <c r="GS41">
        <v>0.0548548</v>
      </c>
      <c r="GT41">
        <v>0.0678188</v>
      </c>
      <c r="GU41">
        <v>0.0689284</v>
      </c>
      <c r="GV41">
        <v>25750.8</v>
      </c>
      <c r="GW41">
        <v>26878.8</v>
      </c>
      <c r="GX41">
        <v>30984.5</v>
      </c>
      <c r="GY41">
        <v>31537.5</v>
      </c>
      <c r="GZ41">
        <v>45295</v>
      </c>
      <c r="HA41">
        <v>42646.3</v>
      </c>
      <c r="HB41">
        <v>44886.6</v>
      </c>
      <c r="HC41">
        <v>42113.6</v>
      </c>
      <c r="HD41">
        <v>1.79815</v>
      </c>
      <c r="HE41">
        <v>2.26057</v>
      </c>
      <c r="HF41">
        <v>-0.0342317</v>
      </c>
      <c r="HG41">
        <v>0</v>
      </c>
      <c r="HH41">
        <v>19.6296</v>
      </c>
      <c r="HI41">
        <v>999.9</v>
      </c>
      <c r="HJ41">
        <v>34.4</v>
      </c>
      <c r="HK41">
        <v>30.3</v>
      </c>
      <c r="HL41">
        <v>14.7428</v>
      </c>
      <c r="HM41">
        <v>61.7226</v>
      </c>
      <c r="HN41">
        <v>7.88461</v>
      </c>
      <c r="HO41">
        <v>1</v>
      </c>
      <c r="HP41">
        <v>-0.129139</v>
      </c>
      <c r="HQ41">
        <v>3.0975</v>
      </c>
      <c r="HR41">
        <v>20.2159</v>
      </c>
      <c r="HS41">
        <v>5.22043</v>
      </c>
      <c r="HT41">
        <v>11.9081</v>
      </c>
      <c r="HU41">
        <v>4.9723</v>
      </c>
      <c r="HV41">
        <v>3.27255</v>
      </c>
      <c r="HW41">
        <v>7757</v>
      </c>
      <c r="HX41">
        <v>9999</v>
      </c>
      <c r="HY41">
        <v>9999</v>
      </c>
      <c r="HZ41">
        <v>999.9</v>
      </c>
      <c r="IA41">
        <v>1.87958</v>
      </c>
      <c r="IB41">
        <v>1.87975</v>
      </c>
      <c r="IC41">
        <v>1.88187</v>
      </c>
      <c r="ID41">
        <v>1.87485</v>
      </c>
      <c r="IE41">
        <v>1.87824</v>
      </c>
      <c r="IF41">
        <v>1.87773</v>
      </c>
      <c r="IG41">
        <v>1.87477</v>
      </c>
      <c r="IH41">
        <v>1.88239</v>
      </c>
      <c r="II41">
        <v>0</v>
      </c>
      <c r="IJ41">
        <v>0</v>
      </c>
      <c r="IK41">
        <v>0</v>
      </c>
      <c r="IL41">
        <v>0</v>
      </c>
      <c r="IM41" t="s">
        <v>441</v>
      </c>
      <c r="IN41" t="s">
        <v>442</v>
      </c>
      <c r="IO41" t="s">
        <v>443</v>
      </c>
      <c r="IP41" t="s">
        <v>443</v>
      </c>
      <c r="IQ41" t="s">
        <v>443</v>
      </c>
      <c r="IR41" t="s">
        <v>443</v>
      </c>
      <c r="IS41">
        <v>0</v>
      </c>
      <c r="IT41">
        <v>100</v>
      </c>
      <c r="IU41">
        <v>100</v>
      </c>
      <c r="IV41">
        <v>-0.08599999999999999</v>
      </c>
      <c r="IW41">
        <v>-0.0051</v>
      </c>
      <c r="IX41">
        <v>-0.5145022863478105</v>
      </c>
      <c r="IY41">
        <v>0.002558256048013158</v>
      </c>
      <c r="IZ41">
        <v>-2.213187444564666E-06</v>
      </c>
      <c r="JA41">
        <v>6.313742598779326E-10</v>
      </c>
      <c r="JB41">
        <v>-0.09460829944680695</v>
      </c>
      <c r="JC41">
        <v>0.01302957520847742</v>
      </c>
      <c r="JD41">
        <v>-0.0006757729996322496</v>
      </c>
      <c r="JE41">
        <v>1.7701685355935E-05</v>
      </c>
      <c r="JF41">
        <v>15</v>
      </c>
      <c r="JG41">
        <v>2137</v>
      </c>
      <c r="JH41">
        <v>3</v>
      </c>
      <c r="JI41">
        <v>20</v>
      </c>
      <c r="JJ41">
        <v>31</v>
      </c>
      <c r="JK41">
        <v>31.2</v>
      </c>
      <c r="JL41">
        <v>0.592041</v>
      </c>
      <c r="JM41">
        <v>2.63916</v>
      </c>
      <c r="JN41">
        <v>1.44531</v>
      </c>
      <c r="JO41">
        <v>2.16187</v>
      </c>
      <c r="JP41">
        <v>1.54907</v>
      </c>
      <c r="JQ41">
        <v>2.32422</v>
      </c>
      <c r="JR41">
        <v>35.1978</v>
      </c>
      <c r="JS41">
        <v>24.1138</v>
      </c>
      <c r="JT41">
        <v>18</v>
      </c>
      <c r="JU41">
        <v>326.474</v>
      </c>
      <c r="JV41">
        <v>746.872</v>
      </c>
      <c r="JW41">
        <v>16.58</v>
      </c>
      <c r="JX41">
        <v>25.364</v>
      </c>
      <c r="JY41">
        <v>30</v>
      </c>
      <c r="JZ41">
        <v>25.5148</v>
      </c>
      <c r="KA41">
        <v>25.5061</v>
      </c>
      <c r="KB41">
        <v>11.8494</v>
      </c>
      <c r="KC41">
        <v>25.5446</v>
      </c>
      <c r="KD41">
        <v>26.0409</v>
      </c>
      <c r="KE41">
        <v>16.58</v>
      </c>
      <c r="KF41">
        <v>200</v>
      </c>
      <c r="KG41">
        <v>11.9738</v>
      </c>
      <c r="KH41">
        <v>101.432</v>
      </c>
      <c r="KI41">
        <v>100.685</v>
      </c>
    </row>
    <row r="42" spans="1:295">
      <c r="A42">
        <v>26</v>
      </c>
      <c r="B42">
        <v>1740486022.5</v>
      </c>
      <c r="C42">
        <v>3014.5</v>
      </c>
      <c r="D42" t="s">
        <v>502</v>
      </c>
      <c r="E42" t="s">
        <v>503</v>
      </c>
      <c r="F42" t="s">
        <v>434</v>
      </c>
      <c r="G42" t="s">
        <v>435</v>
      </c>
      <c r="J42">
        <f>EY42</f>
        <v>0</v>
      </c>
      <c r="K42">
        <v>1740486022.5</v>
      </c>
      <c r="L42">
        <f>(M42)/1000</f>
        <v>0</v>
      </c>
      <c r="M42">
        <f>IF(DR42, AP42, AJ42)</f>
        <v>0</v>
      </c>
      <c r="N42">
        <f>IF(DR42, AK42, AI42)</f>
        <v>0</v>
      </c>
      <c r="O42">
        <f>DT42 - IF(AW42&gt;1, N42*DN42*100.0/(AY42), 0)</f>
        <v>0</v>
      </c>
      <c r="P42">
        <f>((V42-L42/2)*O42-N42)/(V42+L42/2)</f>
        <v>0</v>
      </c>
      <c r="Q42">
        <f>P42*(EA42+EB42)/1000.0</f>
        <v>0</v>
      </c>
      <c r="R42">
        <f>(DT42 - IF(AW42&gt;1, N42*DN42*100.0/(AY42), 0))*(EA42+EB42)/1000.0</f>
        <v>0</v>
      </c>
      <c r="S42">
        <f>2.0/((1/U42-1/T42)+SIGN(U42)*SQRT((1/U42-1/T42)*(1/U42-1/T42) + 4*DO42/((DO42+1)*(DO42+1))*(2*1/U42*1/T42-1/T42*1/T42)))</f>
        <v>0</v>
      </c>
      <c r="T42">
        <f>IF(LEFT(DP42,1)&lt;&gt;"0",IF(LEFT(DP42,1)="1",3.0,DQ42),$D$5+$E$5*(EH42*EA42/($K$5*1000))+$F$5*(EH42*EA42/($K$5*1000))*MAX(MIN(DN42,$J$5),$I$5)*MAX(MIN(DN42,$J$5),$I$5)+$G$5*MAX(MIN(DN42,$J$5),$I$5)*(EH42*EA42/($K$5*1000))+$H$5*(EH42*EA42/($K$5*1000))*(EH42*EA42/($K$5*1000)))</f>
        <v>0</v>
      </c>
      <c r="U42">
        <f>L42*(1000-(1000*0.61365*exp(17.502*Y42/(240.97+Y42))/(EA42+EB42)+DV42)/2)/(1000*0.61365*exp(17.502*Y42/(240.97+Y42))/(EA42+EB42)-DV42)</f>
        <v>0</v>
      </c>
      <c r="V42">
        <f>1/((DO42+1)/(S42/1.6)+1/(T42/1.37)) + DO42/((DO42+1)/(S42/1.6) + DO42/(T42/1.37))</f>
        <v>0</v>
      </c>
      <c r="W42">
        <f>(DJ42*DM42)</f>
        <v>0</v>
      </c>
      <c r="X42">
        <f>(EC42+(W42+2*0.95*5.67E-8*(((EC42+$B$7)+273)^4-(EC42+273)^4)-44100*L42)/(1.84*29.3*T42+8*0.95*5.67E-8*(EC42+273)^3))</f>
        <v>0</v>
      </c>
      <c r="Y42">
        <f>($C$7*ED42+$D$7*EE42+$E$7*X42)</f>
        <v>0</v>
      </c>
      <c r="Z42">
        <f>0.61365*exp(17.502*Y42/(240.97+Y42))</f>
        <v>0</v>
      </c>
      <c r="AA42">
        <f>(AB42/AC42*100)</f>
        <v>0</v>
      </c>
      <c r="AB42">
        <f>DV42*(EA42+EB42)/1000</f>
        <v>0</v>
      </c>
      <c r="AC42">
        <f>0.61365*exp(17.502*EC42/(240.97+EC42))</f>
        <v>0</v>
      </c>
      <c r="AD42">
        <f>(Z42-DV42*(EA42+EB42)/1000)</f>
        <v>0</v>
      </c>
      <c r="AE42">
        <f>(-L42*44100)</f>
        <v>0</v>
      </c>
      <c r="AF42">
        <f>2*29.3*T42*0.92*(EC42-Y42)</f>
        <v>0</v>
      </c>
      <c r="AG42">
        <f>2*0.95*5.67E-8*(((EC42+$B$7)+273)^4-(Y42+273)^4)</f>
        <v>0</v>
      </c>
      <c r="AH42">
        <f>W42+AG42+AE42+AF42</f>
        <v>0</v>
      </c>
      <c r="AI42">
        <f>DZ42*AW42*(DU42-DT42*(1000-AW42*DW42)/(1000-AW42*DV42))/(100*DN42)</f>
        <v>0</v>
      </c>
      <c r="AJ42">
        <f>1000*DZ42*AW42*(DV42-DW42)/(100*DN42*(1000-AW42*DV42))</f>
        <v>0</v>
      </c>
      <c r="AK42">
        <f>(AL42 - AM42 - EA42*1E3/(8.314*(EC42+273.15)) * AO42/DZ42 * AN42) * DZ42/(100*DN42) * (1000 - DW42)/1000</f>
        <v>0</v>
      </c>
      <c r="AL42">
        <v>303.6341526795026</v>
      </c>
      <c r="AM42">
        <v>303.9068909090909</v>
      </c>
      <c r="AN42">
        <v>-0.0001678933093660043</v>
      </c>
      <c r="AO42">
        <v>66.14935224974602</v>
      </c>
      <c r="AP42">
        <f>(AR42 - AQ42 + EA42*1E3/(8.314*(EC42+273.15)) * AT42/DZ42 * AS42) * DZ42/(100*DN42) * 1000/(1000 - AR42)</f>
        <v>0</v>
      </c>
      <c r="AQ42">
        <v>11.98461416219715</v>
      </c>
      <c r="AR42">
        <v>11.97571818181819</v>
      </c>
      <c r="AS42">
        <v>3.219092282330068E-07</v>
      </c>
      <c r="AT42">
        <v>77.18284796940715</v>
      </c>
      <c r="AU42">
        <v>43</v>
      </c>
      <c r="AV42">
        <v>11</v>
      </c>
      <c r="AW42">
        <f>IF(AU42*$H$13&gt;=AY42,1.0,(AY42/(AY42-AU42*$H$13)))</f>
        <v>0</v>
      </c>
      <c r="AX42">
        <f>(AW42-1)*100</f>
        <v>0</v>
      </c>
      <c r="AY42">
        <f>MAX(0,($B$13+$C$13*EH42)/(1+$D$13*EH42)*EA42/(EC42+273)*$E$13)</f>
        <v>0</v>
      </c>
      <c r="AZ42" t="s">
        <v>437</v>
      </c>
      <c r="BA42" t="s">
        <v>437</v>
      </c>
      <c r="BB42">
        <v>0</v>
      </c>
      <c r="BC42">
        <v>0</v>
      </c>
      <c r="BD42">
        <f>1-BB42/BC42</f>
        <v>0</v>
      </c>
      <c r="BE42">
        <v>0</v>
      </c>
      <c r="BF42" t="s">
        <v>437</v>
      </c>
      <c r="BG42" t="s">
        <v>437</v>
      </c>
      <c r="BH42">
        <v>0</v>
      </c>
      <c r="BI42">
        <v>0</v>
      </c>
      <c r="BJ42">
        <f>1-BH42/BI42</f>
        <v>0</v>
      </c>
      <c r="BK42">
        <v>0.5</v>
      </c>
      <c r="BL42">
        <f>DK42</f>
        <v>0</v>
      </c>
      <c r="BM42">
        <f>N42</f>
        <v>0</v>
      </c>
      <c r="BN42">
        <f>BJ42*BK42*BL42</f>
        <v>0</v>
      </c>
      <c r="BO42">
        <f>(BM42-BE42)/BL42</f>
        <v>0</v>
      </c>
      <c r="BP42">
        <f>(BC42-BI42)/BI42</f>
        <v>0</v>
      </c>
      <c r="BQ42">
        <f>BB42/(BD42+BB42/BI42)</f>
        <v>0</v>
      </c>
      <c r="BR42" t="s">
        <v>437</v>
      </c>
      <c r="BS42">
        <v>0</v>
      </c>
      <c r="BT42">
        <f>IF(BS42&lt;&gt;0, BS42, BQ42)</f>
        <v>0</v>
      </c>
      <c r="BU42">
        <f>1-BT42/BI42</f>
        <v>0</v>
      </c>
      <c r="BV42">
        <f>(BI42-BH42)/(BI42-BT42)</f>
        <v>0</v>
      </c>
      <c r="BW42">
        <f>(BC42-BI42)/(BC42-BT42)</f>
        <v>0</v>
      </c>
      <c r="BX42">
        <f>(BI42-BH42)/(BI42-BB42)</f>
        <v>0</v>
      </c>
      <c r="BY42">
        <f>(BC42-BI42)/(BC42-BB42)</f>
        <v>0</v>
      </c>
      <c r="BZ42">
        <f>(BV42*BT42/BH42)</f>
        <v>0</v>
      </c>
      <c r="CA42">
        <f>(1-BZ42)</f>
        <v>0</v>
      </c>
      <c r="CB42">
        <v>205</v>
      </c>
      <c r="CC42">
        <v>290.0000000000001</v>
      </c>
      <c r="CD42">
        <v>1.42</v>
      </c>
      <c r="CE42">
        <v>245</v>
      </c>
      <c r="CF42">
        <v>10126.2</v>
      </c>
      <c r="CG42">
        <v>1.21</v>
      </c>
      <c r="CH42">
        <v>0.21</v>
      </c>
      <c r="CI42">
        <v>300.0000000000001</v>
      </c>
      <c r="CJ42">
        <v>23.9</v>
      </c>
      <c r="CK42">
        <v>3.425775101193484</v>
      </c>
      <c r="CL42">
        <v>2.028220428051648</v>
      </c>
      <c r="CM42">
        <v>-2.247386861494518</v>
      </c>
      <c r="CN42">
        <v>1.77933841202106</v>
      </c>
      <c r="CO42">
        <v>0.05390338325961119</v>
      </c>
      <c r="CP42">
        <v>-0.008365275417130143</v>
      </c>
      <c r="CQ42">
        <v>289.9999999999999</v>
      </c>
      <c r="CR42">
        <v>1.85</v>
      </c>
      <c r="CS42">
        <v>615</v>
      </c>
      <c r="CT42">
        <v>10122.7</v>
      </c>
      <c r="CU42">
        <v>1.21</v>
      </c>
      <c r="CV42">
        <v>0.64</v>
      </c>
      <c r="DJ42">
        <f>$B$11*EI42+$C$11*EJ42+$F$11*EU42*(1-EX42)</f>
        <v>0</v>
      </c>
      <c r="DK42">
        <f>DJ42*DL42</f>
        <v>0</v>
      </c>
      <c r="DL42">
        <f>($B$11*$D$9+$C$11*$D$9+$F$11*((FH42+EZ42)/MAX(FH42+EZ42+FI42, 0.1)*$I$9+FI42/MAX(FH42+EZ42+FI42, 0.1)*$J$9))/($B$11+$C$11+$F$11)</f>
        <v>0</v>
      </c>
      <c r="DM42">
        <f>($B$11*$K$9+$C$11*$K$9+$F$11*((FH42+EZ42)/MAX(FH42+EZ42+FI42, 0.1)*$P$9+FI42/MAX(FH42+EZ42+FI42, 0.1)*$Q$9))/($B$11+$C$11+$F$11)</f>
        <v>0</v>
      </c>
      <c r="DN42">
        <v>2</v>
      </c>
      <c r="DO42">
        <v>0.5</v>
      </c>
      <c r="DP42" t="s">
        <v>438</v>
      </c>
      <c r="DQ42">
        <v>2</v>
      </c>
      <c r="DR42" t="b">
        <v>1</v>
      </c>
      <c r="DS42">
        <v>1740486022.5</v>
      </c>
      <c r="DT42">
        <v>300.274</v>
      </c>
      <c r="DU42">
        <v>299.989</v>
      </c>
      <c r="DV42">
        <v>11.9757</v>
      </c>
      <c r="DW42">
        <v>11.9861</v>
      </c>
      <c r="DX42">
        <v>300.203</v>
      </c>
      <c r="DY42">
        <v>11.9808</v>
      </c>
      <c r="DZ42">
        <v>400.101</v>
      </c>
      <c r="EA42">
        <v>101.137</v>
      </c>
      <c r="EB42">
        <v>0.0999898</v>
      </c>
      <c r="EC42">
        <v>19.2759</v>
      </c>
      <c r="ED42">
        <v>19.0631</v>
      </c>
      <c r="EE42">
        <v>999.9</v>
      </c>
      <c r="EF42">
        <v>0</v>
      </c>
      <c r="EG42">
        <v>0</v>
      </c>
      <c r="EH42">
        <v>10031.9</v>
      </c>
      <c r="EI42">
        <v>0</v>
      </c>
      <c r="EJ42">
        <v>0.0122315</v>
      </c>
      <c r="EK42">
        <v>0.284485</v>
      </c>
      <c r="EL42">
        <v>303.913</v>
      </c>
      <c r="EM42">
        <v>303.629</v>
      </c>
      <c r="EN42">
        <v>-0.0103598</v>
      </c>
      <c r="EO42">
        <v>299.989</v>
      </c>
      <c r="EP42">
        <v>11.9861</v>
      </c>
      <c r="EQ42">
        <v>1.21119</v>
      </c>
      <c r="ER42">
        <v>1.21223</v>
      </c>
      <c r="ES42">
        <v>9.73976</v>
      </c>
      <c r="ET42">
        <v>9.75264</v>
      </c>
      <c r="EU42">
        <v>0.0499998</v>
      </c>
      <c r="EV42">
        <v>0</v>
      </c>
      <c r="EW42">
        <v>0</v>
      </c>
      <c r="EX42">
        <v>0</v>
      </c>
      <c r="EY42">
        <v>-2.19</v>
      </c>
      <c r="EZ42">
        <v>0.0499998</v>
      </c>
      <c r="FA42">
        <v>44.16</v>
      </c>
      <c r="FB42">
        <v>0.76</v>
      </c>
      <c r="FC42">
        <v>33.5</v>
      </c>
      <c r="FD42">
        <v>38.875</v>
      </c>
      <c r="FE42">
        <v>36.125</v>
      </c>
      <c r="FF42">
        <v>38.437</v>
      </c>
      <c r="FG42">
        <v>36.25</v>
      </c>
      <c r="FH42">
        <v>0</v>
      </c>
      <c r="FI42">
        <v>0</v>
      </c>
      <c r="FJ42">
        <v>0</v>
      </c>
      <c r="FK42">
        <v>3013.900000095367</v>
      </c>
      <c r="FL42">
        <v>0</v>
      </c>
      <c r="FM42">
        <v>2.017692307692308</v>
      </c>
      <c r="FN42">
        <v>1.260854716910196</v>
      </c>
      <c r="FO42">
        <v>-11.33196586077595</v>
      </c>
      <c r="FP42">
        <v>46.58615384615386</v>
      </c>
      <c r="FQ42">
        <v>15</v>
      </c>
      <c r="FR42">
        <v>1740484041.5</v>
      </c>
      <c r="FS42" t="s">
        <v>471</v>
      </c>
      <c r="FT42">
        <v>1740484041.5</v>
      </c>
      <c r="FU42">
        <v>1740484029</v>
      </c>
      <c r="FV42">
        <v>10</v>
      </c>
      <c r="FW42">
        <v>-0.115</v>
      </c>
      <c r="FX42">
        <v>0.001</v>
      </c>
      <c r="FY42">
        <v>-0.275</v>
      </c>
      <c r="FZ42">
        <v>-0.005</v>
      </c>
      <c r="GA42">
        <v>103</v>
      </c>
      <c r="GB42">
        <v>12</v>
      </c>
      <c r="GC42">
        <v>0.21</v>
      </c>
      <c r="GD42">
        <v>0.12</v>
      </c>
      <c r="GE42">
        <v>-0.5027924874143379</v>
      </c>
      <c r="GF42">
        <v>0.08874202933998951</v>
      </c>
      <c r="GG42">
        <v>0.05023397772754225</v>
      </c>
      <c r="GH42">
        <v>1</v>
      </c>
      <c r="GI42">
        <v>-0.002643069715650641</v>
      </c>
      <c r="GJ42">
        <v>-4.435766644899282E-05</v>
      </c>
      <c r="GK42">
        <v>0.000858365032384569</v>
      </c>
      <c r="GL42">
        <v>1</v>
      </c>
      <c r="GM42">
        <v>2</v>
      </c>
      <c r="GN42">
        <v>2</v>
      </c>
      <c r="GO42" t="s">
        <v>440</v>
      </c>
      <c r="GP42">
        <v>2.9956</v>
      </c>
      <c r="GQ42">
        <v>2.81087</v>
      </c>
      <c r="GR42">
        <v>0.0769143</v>
      </c>
      <c r="GS42">
        <v>0.0773818</v>
      </c>
      <c r="GT42">
        <v>0.06785339999999999</v>
      </c>
      <c r="GU42">
        <v>0.0689887</v>
      </c>
      <c r="GV42">
        <v>25141.2</v>
      </c>
      <c r="GW42">
        <v>26237.3</v>
      </c>
      <c r="GX42">
        <v>30983.4</v>
      </c>
      <c r="GY42">
        <v>31536.1</v>
      </c>
      <c r="GZ42">
        <v>45291.7</v>
      </c>
      <c r="HA42">
        <v>42642.4</v>
      </c>
      <c r="HB42">
        <v>44884.9</v>
      </c>
      <c r="HC42">
        <v>42112.3</v>
      </c>
      <c r="HD42">
        <v>1.7989</v>
      </c>
      <c r="HE42">
        <v>2.26055</v>
      </c>
      <c r="HF42">
        <v>-0.0361577</v>
      </c>
      <c r="HG42">
        <v>0</v>
      </c>
      <c r="HH42">
        <v>19.6618</v>
      </c>
      <c r="HI42">
        <v>999.9</v>
      </c>
      <c r="HJ42">
        <v>34.4</v>
      </c>
      <c r="HK42">
        <v>30.3</v>
      </c>
      <c r="HL42">
        <v>14.7421</v>
      </c>
      <c r="HM42">
        <v>62.2326</v>
      </c>
      <c r="HN42">
        <v>7.68029</v>
      </c>
      <c r="HO42">
        <v>1</v>
      </c>
      <c r="HP42">
        <v>-0.128425</v>
      </c>
      <c r="HQ42">
        <v>3.11076</v>
      </c>
      <c r="HR42">
        <v>20.2179</v>
      </c>
      <c r="HS42">
        <v>5.22268</v>
      </c>
      <c r="HT42">
        <v>11.9081</v>
      </c>
      <c r="HU42">
        <v>4.97245</v>
      </c>
      <c r="HV42">
        <v>3.273</v>
      </c>
      <c r="HW42">
        <v>7760.2</v>
      </c>
      <c r="HX42">
        <v>9999</v>
      </c>
      <c r="HY42">
        <v>9999</v>
      </c>
      <c r="HZ42">
        <v>999.9</v>
      </c>
      <c r="IA42">
        <v>1.87958</v>
      </c>
      <c r="IB42">
        <v>1.87979</v>
      </c>
      <c r="IC42">
        <v>1.88187</v>
      </c>
      <c r="ID42">
        <v>1.8749</v>
      </c>
      <c r="IE42">
        <v>1.87826</v>
      </c>
      <c r="IF42">
        <v>1.87769</v>
      </c>
      <c r="IG42">
        <v>1.87481</v>
      </c>
      <c r="IH42">
        <v>1.88244</v>
      </c>
      <c r="II42">
        <v>0</v>
      </c>
      <c r="IJ42">
        <v>0</v>
      </c>
      <c r="IK42">
        <v>0</v>
      </c>
      <c r="IL42">
        <v>0</v>
      </c>
      <c r="IM42" t="s">
        <v>441</v>
      </c>
      <c r="IN42" t="s">
        <v>442</v>
      </c>
      <c r="IO42" t="s">
        <v>443</v>
      </c>
      <c r="IP42" t="s">
        <v>443</v>
      </c>
      <c r="IQ42" t="s">
        <v>443</v>
      </c>
      <c r="IR42" t="s">
        <v>443</v>
      </c>
      <c r="IS42">
        <v>0</v>
      </c>
      <c r="IT42">
        <v>100</v>
      </c>
      <c r="IU42">
        <v>100</v>
      </c>
      <c r="IV42">
        <v>0.07099999999999999</v>
      </c>
      <c r="IW42">
        <v>-0.0051</v>
      </c>
      <c r="IX42">
        <v>-0.5145022863478105</v>
      </c>
      <c r="IY42">
        <v>0.002558256048013158</v>
      </c>
      <c r="IZ42">
        <v>-2.213187444564666E-06</v>
      </c>
      <c r="JA42">
        <v>6.313742598779326E-10</v>
      </c>
      <c r="JB42">
        <v>-0.09460829944680695</v>
      </c>
      <c r="JC42">
        <v>0.01302957520847742</v>
      </c>
      <c r="JD42">
        <v>-0.0006757729996322496</v>
      </c>
      <c r="JE42">
        <v>1.7701685355935E-05</v>
      </c>
      <c r="JF42">
        <v>15</v>
      </c>
      <c r="JG42">
        <v>2137</v>
      </c>
      <c r="JH42">
        <v>3</v>
      </c>
      <c r="JI42">
        <v>20</v>
      </c>
      <c r="JJ42">
        <v>33</v>
      </c>
      <c r="JK42">
        <v>33.2</v>
      </c>
      <c r="JL42">
        <v>0.803223</v>
      </c>
      <c r="JM42">
        <v>2.61841</v>
      </c>
      <c r="JN42">
        <v>1.44531</v>
      </c>
      <c r="JO42">
        <v>2.16064</v>
      </c>
      <c r="JP42">
        <v>1.54907</v>
      </c>
      <c r="JQ42">
        <v>2.41455</v>
      </c>
      <c r="JR42">
        <v>35.1747</v>
      </c>
      <c r="JS42">
        <v>24.1225</v>
      </c>
      <c r="JT42">
        <v>18</v>
      </c>
      <c r="JU42">
        <v>326.773</v>
      </c>
      <c r="JV42">
        <v>746.819</v>
      </c>
      <c r="JW42">
        <v>16.5797</v>
      </c>
      <c r="JX42">
        <v>25.3604</v>
      </c>
      <c r="JY42">
        <v>30.0002</v>
      </c>
      <c r="JZ42">
        <v>25.5106</v>
      </c>
      <c r="KA42">
        <v>25.5039</v>
      </c>
      <c r="KB42">
        <v>16.0874</v>
      </c>
      <c r="KC42">
        <v>25.5446</v>
      </c>
      <c r="KD42">
        <v>26.4123</v>
      </c>
      <c r="KE42">
        <v>16.58</v>
      </c>
      <c r="KF42">
        <v>300</v>
      </c>
      <c r="KG42">
        <v>11.9738</v>
      </c>
      <c r="KH42">
        <v>101.428</v>
      </c>
      <c r="KI42">
        <v>100.682</v>
      </c>
    </row>
    <row r="43" spans="1:295">
      <c r="A43">
        <v>27</v>
      </c>
      <c r="B43">
        <v>1740486143</v>
      </c>
      <c r="C43">
        <v>3135</v>
      </c>
      <c r="D43" t="s">
        <v>504</v>
      </c>
      <c r="E43" t="s">
        <v>505</v>
      </c>
      <c r="F43" t="s">
        <v>434</v>
      </c>
      <c r="G43" t="s">
        <v>435</v>
      </c>
      <c r="J43">
        <f>EY43</f>
        <v>0</v>
      </c>
      <c r="K43">
        <v>1740486143</v>
      </c>
      <c r="L43">
        <f>(M43)/1000</f>
        <v>0</v>
      </c>
      <c r="M43">
        <f>IF(DR43, AP43, AJ43)</f>
        <v>0</v>
      </c>
      <c r="N43">
        <f>IF(DR43, AK43, AI43)</f>
        <v>0</v>
      </c>
      <c r="O43">
        <f>DT43 - IF(AW43&gt;1, N43*DN43*100.0/(AY43), 0)</f>
        <v>0</v>
      </c>
      <c r="P43">
        <f>((V43-L43/2)*O43-N43)/(V43+L43/2)</f>
        <v>0</v>
      </c>
      <c r="Q43">
        <f>P43*(EA43+EB43)/1000.0</f>
        <v>0</v>
      </c>
      <c r="R43">
        <f>(DT43 - IF(AW43&gt;1, N43*DN43*100.0/(AY43), 0))*(EA43+EB43)/1000.0</f>
        <v>0</v>
      </c>
      <c r="S43">
        <f>2.0/((1/U43-1/T43)+SIGN(U43)*SQRT((1/U43-1/T43)*(1/U43-1/T43) + 4*DO43/((DO43+1)*(DO43+1))*(2*1/U43*1/T43-1/T43*1/T43)))</f>
        <v>0</v>
      </c>
      <c r="T43">
        <f>IF(LEFT(DP43,1)&lt;&gt;"0",IF(LEFT(DP43,1)="1",3.0,DQ43),$D$5+$E$5*(EH43*EA43/($K$5*1000))+$F$5*(EH43*EA43/($K$5*1000))*MAX(MIN(DN43,$J$5),$I$5)*MAX(MIN(DN43,$J$5),$I$5)+$G$5*MAX(MIN(DN43,$J$5),$I$5)*(EH43*EA43/($K$5*1000))+$H$5*(EH43*EA43/($K$5*1000))*(EH43*EA43/($K$5*1000)))</f>
        <v>0</v>
      </c>
      <c r="U43">
        <f>L43*(1000-(1000*0.61365*exp(17.502*Y43/(240.97+Y43))/(EA43+EB43)+DV43)/2)/(1000*0.61365*exp(17.502*Y43/(240.97+Y43))/(EA43+EB43)-DV43)</f>
        <v>0</v>
      </c>
      <c r="V43">
        <f>1/((DO43+1)/(S43/1.6)+1/(T43/1.37)) + DO43/((DO43+1)/(S43/1.6) + DO43/(T43/1.37))</f>
        <v>0</v>
      </c>
      <c r="W43">
        <f>(DJ43*DM43)</f>
        <v>0</v>
      </c>
      <c r="X43">
        <f>(EC43+(W43+2*0.95*5.67E-8*(((EC43+$B$7)+273)^4-(EC43+273)^4)-44100*L43)/(1.84*29.3*T43+8*0.95*5.67E-8*(EC43+273)^3))</f>
        <v>0</v>
      </c>
      <c r="Y43">
        <f>($C$7*ED43+$D$7*EE43+$E$7*X43)</f>
        <v>0</v>
      </c>
      <c r="Z43">
        <f>0.61365*exp(17.502*Y43/(240.97+Y43))</f>
        <v>0</v>
      </c>
      <c r="AA43">
        <f>(AB43/AC43*100)</f>
        <v>0</v>
      </c>
      <c r="AB43">
        <f>DV43*(EA43+EB43)/1000</f>
        <v>0</v>
      </c>
      <c r="AC43">
        <f>0.61365*exp(17.502*EC43/(240.97+EC43))</f>
        <v>0</v>
      </c>
      <c r="AD43">
        <f>(Z43-DV43*(EA43+EB43)/1000)</f>
        <v>0</v>
      </c>
      <c r="AE43">
        <f>(-L43*44100)</f>
        <v>0</v>
      </c>
      <c r="AF43">
        <f>2*29.3*T43*0.92*(EC43-Y43)</f>
        <v>0</v>
      </c>
      <c r="AG43">
        <f>2*0.95*5.67E-8*(((EC43+$B$7)+273)^4-(Y43+273)^4)</f>
        <v>0</v>
      </c>
      <c r="AH43">
        <f>W43+AG43+AE43+AF43</f>
        <v>0</v>
      </c>
      <c r="AI43">
        <f>DZ43*AW43*(DU43-DT43*(1000-AW43*DW43)/(1000-AW43*DV43))/(100*DN43)</f>
        <v>0</v>
      </c>
      <c r="AJ43">
        <f>1000*DZ43*AW43*(DV43-DW43)/(100*DN43*(1000-AW43*DV43))</f>
        <v>0</v>
      </c>
      <c r="AK43">
        <f>(AL43 - AM43 - EA43*1E3/(8.314*(EC43+273.15)) * AO43/DZ43 * AN43) * DZ43/(100*DN43) * (1000 - DW43)/1000</f>
        <v>0</v>
      </c>
      <c r="AL43">
        <v>404.8409813680266</v>
      </c>
      <c r="AM43">
        <v>405.1349393939393</v>
      </c>
      <c r="AN43">
        <v>0.0006873867675416117</v>
      </c>
      <c r="AO43">
        <v>66.14935224974602</v>
      </c>
      <c r="AP43">
        <f>(AR43 - AQ43 + EA43*1E3/(8.314*(EC43+273.15)) * AT43/DZ43 * AS43) * DZ43/(100*DN43) * 1000/(1000 - AR43)</f>
        <v>0</v>
      </c>
      <c r="AQ43">
        <v>11.97171723400662</v>
      </c>
      <c r="AR43">
        <v>11.96635874125875</v>
      </c>
      <c r="AS43">
        <v>5.331385112692136E-07</v>
      </c>
      <c r="AT43">
        <v>77.18284796940715</v>
      </c>
      <c r="AU43">
        <v>43</v>
      </c>
      <c r="AV43">
        <v>11</v>
      </c>
      <c r="AW43">
        <f>IF(AU43*$H$13&gt;=AY43,1.0,(AY43/(AY43-AU43*$H$13)))</f>
        <v>0</v>
      </c>
      <c r="AX43">
        <f>(AW43-1)*100</f>
        <v>0</v>
      </c>
      <c r="AY43">
        <f>MAX(0,($B$13+$C$13*EH43)/(1+$D$13*EH43)*EA43/(EC43+273)*$E$13)</f>
        <v>0</v>
      </c>
      <c r="AZ43" t="s">
        <v>437</v>
      </c>
      <c r="BA43" t="s">
        <v>437</v>
      </c>
      <c r="BB43">
        <v>0</v>
      </c>
      <c r="BC43">
        <v>0</v>
      </c>
      <c r="BD43">
        <f>1-BB43/BC43</f>
        <v>0</v>
      </c>
      <c r="BE43">
        <v>0</v>
      </c>
      <c r="BF43" t="s">
        <v>437</v>
      </c>
      <c r="BG43" t="s">
        <v>437</v>
      </c>
      <c r="BH43">
        <v>0</v>
      </c>
      <c r="BI43">
        <v>0</v>
      </c>
      <c r="BJ43">
        <f>1-BH43/BI43</f>
        <v>0</v>
      </c>
      <c r="BK43">
        <v>0.5</v>
      </c>
      <c r="BL43">
        <f>DK43</f>
        <v>0</v>
      </c>
      <c r="BM43">
        <f>N43</f>
        <v>0</v>
      </c>
      <c r="BN43">
        <f>BJ43*BK43*BL43</f>
        <v>0</v>
      </c>
      <c r="BO43">
        <f>(BM43-BE43)/BL43</f>
        <v>0</v>
      </c>
      <c r="BP43">
        <f>(BC43-BI43)/BI43</f>
        <v>0</v>
      </c>
      <c r="BQ43">
        <f>BB43/(BD43+BB43/BI43)</f>
        <v>0</v>
      </c>
      <c r="BR43" t="s">
        <v>437</v>
      </c>
      <c r="BS43">
        <v>0</v>
      </c>
      <c r="BT43">
        <f>IF(BS43&lt;&gt;0, BS43, BQ43)</f>
        <v>0</v>
      </c>
      <c r="BU43">
        <f>1-BT43/BI43</f>
        <v>0</v>
      </c>
      <c r="BV43">
        <f>(BI43-BH43)/(BI43-BT43)</f>
        <v>0</v>
      </c>
      <c r="BW43">
        <f>(BC43-BI43)/(BC43-BT43)</f>
        <v>0</v>
      </c>
      <c r="BX43">
        <f>(BI43-BH43)/(BI43-BB43)</f>
        <v>0</v>
      </c>
      <c r="BY43">
        <f>(BC43-BI43)/(BC43-BB43)</f>
        <v>0</v>
      </c>
      <c r="BZ43">
        <f>(BV43*BT43/BH43)</f>
        <v>0</v>
      </c>
      <c r="CA43">
        <f>(1-BZ43)</f>
        <v>0</v>
      </c>
      <c r="CB43">
        <v>205</v>
      </c>
      <c r="CC43">
        <v>290.0000000000001</v>
      </c>
      <c r="CD43">
        <v>1.42</v>
      </c>
      <c r="CE43">
        <v>245</v>
      </c>
      <c r="CF43">
        <v>10126.2</v>
      </c>
      <c r="CG43">
        <v>1.21</v>
      </c>
      <c r="CH43">
        <v>0.21</v>
      </c>
      <c r="CI43">
        <v>300.0000000000001</v>
      </c>
      <c r="CJ43">
        <v>23.9</v>
      </c>
      <c r="CK43">
        <v>3.425775101193484</v>
      </c>
      <c r="CL43">
        <v>2.028220428051648</v>
      </c>
      <c r="CM43">
        <v>-2.247386861494518</v>
      </c>
      <c r="CN43">
        <v>1.77933841202106</v>
      </c>
      <c r="CO43">
        <v>0.05390338325961119</v>
      </c>
      <c r="CP43">
        <v>-0.008365275417130143</v>
      </c>
      <c r="CQ43">
        <v>289.9999999999999</v>
      </c>
      <c r="CR43">
        <v>1.85</v>
      </c>
      <c r="CS43">
        <v>615</v>
      </c>
      <c r="CT43">
        <v>10122.7</v>
      </c>
      <c r="CU43">
        <v>1.21</v>
      </c>
      <c r="CV43">
        <v>0.64</v>
      </c>
      <c r="DJ43">
        <f>$B$11*EI43+$C$11*EJ43+$F$11*EU43*(1-EX43)</f>
        <v>0</v>
      </c>
      <c r="DK43">
        <f>DJ43*DL43</f>
        <v>0</v>
      </c>
      <c r="DL43">
        <f>($B$11*$D$9+$C$11*$D$9+$F$11*((FH43+EZ43)/MAX(FH43+EZ43+FI43, 0.1)*$I$9+FI43/MAX(FH43+EZ43+FI43, 0.1)*$J$9))/($B$11+$C$11+$F$11)</f>
        <v>0</v>
      </c>
      <c r="DM43">
        <f>($B$11*$K$9+$C$11*$K$9+$F$11*((FH43+EZ43)/MAX(FH43+EZ43+FI43, 0.1)*$P$9+FI43/MAX(FH43+EZ43+FI43, 0.1)*$Q$9))/($B$11+$C$11+$F$11)</f>
        <v>0</v>
      </c>
      <c r="DN43">
        <v>2</v>
      </c>
      <c r="DO43">
        <v>0.5</v>
      </c>
      <c r="DP43" t="s">
        <v>438</v>
      </c>
      <c r="DQ43">
        <v>2</v>
      </c>
      <c r="DR43" t="b">
        <v>1</v>
      </c>
      <c r="DS43">
        <v>1740486143</v>
      </c>
      <c r="DT43">
        <v>400.275</v>
      </c>
      <c r="DU43">
        <v>400.056</v>
      </c>
      <c r="DV43">
        <v>11.9662</v>
      </c>
      <c r="DW43">
        <v>11.9719</v>
      </c>
      <c r="DX43">
        <v>400.08</v>
      </c>
      <c r="DY43">
        <v>11.9713</v>
      </c>
      <c r="DZ43">
        <v>400.022</v>
      </c>
      <c r="EA43">
        <v>101.124</v>
      </c>
      <c r="EB43">
        <v>0.099885</v>
      </c>
      <c r="EC43">
        <v>19.2601</v>
      </c>
      <c r="ED43">
        <v>19.0421</v>
      </c>
      <c r="EE43">
        <v>999.9</v>
      </c>
      <c r="EF43">
        <v>0</v>
      </c>
      <c r="EG43">
        <v>0</v>
      </c>
      <c r="EH43">
        <v>10041.9</v>
      </c>
      <c r="EI43">
        <v>0</v>
      </c>
      <c r="EJ43">
        <v>0.0122315</v>
      </c>
      <c r="EK43">
        <v>0.219757</v>
      </c>
      <c r="EL43">
        <v>405.123</v>
      </c>
      <c r="EM43">
        <v>404.903</v>
      </c>
      <c r="EN43">
        <v>-0.00566959</v>
      </c>
      <c r="EO43">
        <v>400.056</v>
      </c>
      <c r="EP43">
        <v>11.9719</v>
      </c>
      <c r="EQ43">
        <v>1.21007</v>
      </c>
      <c r="ER43">
        <v>1.21064</v>
      </c>
      <c r="ES43">
        <v>9.72601</v>
      </c>
      <c r="ET43">
        <v>9.73307</v>
      </c>
      <c r="EU43">
        <v>0.0499998</v>
      </c>
      <c r="EV43">
        <v>0</v>
      </c>
      <c r="EW43">
        <v>0</v>
      </c>
      <c r="EX43">
        <v>0</v>
      </c>
      <c r="EY43">
        <v>-1.56</v>
      </c>
      <c r="EZ43">
        <v>0.0499998</v>
      </c>
      <c r="FA43">
        <v>55.08</v>
      </c>
      <c r="FB43">
        <v>1.6</v>
      </c>
      <c r="FC43">
        <v>34</v>
      </c>
      <c r="FD43">
        <v>40.375</v>
      </c>
      <c r="FE43">
        <v>36.937</v>
      </c>
      <c r="FF43">
        <v>40.625</v>
      </c>
      <c r="FG43">
        <v>37</v>
      </c>
      <c r="FH43">
        <v>0</v>
      </c>
      <c r="FI43">
        <v>0</v>
      </c>
      <c r="FJ43">
        <v>0</v>
      </c>
      <c r="FK43">
        <v>3133.900000095367</v>
      </c>
      <c r="FL43">
        <v>0</v>
      </c>
      <c r="FM43">
        <v>3.108461538461539</v>
      </c>
      <c r="FN43">
        <v>-0.6817090696183947</v>
      </c>
      <c r="FO43">
        <v>1.089572718810809</v>
      </c>
      <c r="FP43">
        <v>47.34423076923077</v>
      </c>
      <c r="FQ43">
        <v>15</v>
      </c>
      <c r="FR43">
        <v>1740484041.5</v>
      </c>
      <c r="FS43" t="s">
        <v>471</v>
      </c>
      <c r="FT43">
        <v>1740484041.5</v>
      </c>
      <c r="FU43">
        <v>1740484029</v>
      </c>
      <c r="FV43">
        <v>10</v>
      </c>
      <c r="FW43">
        <v>-0.115</v>
      </c>
      <c r="FX43">
        <v>0.001</v>
      </c>
      <c r="FY43">
        <v>-0.275</v>
      </c>
      <c r="FZ43">
        <v>-0.005</v>
      </c>
      <c r="GA43">
        <v>103</v>
      </c>
      <c r="GB43">
        <v>12</v>
      </c>
      <c r="GC43">
        <v>0.21</v>
      </c>
      <c r="GD43">
        <v>0.12</v>
      </c>
      <c r="GE43">
        <v>-0.4159891515531431</v>
      </c>
      <c r="GF43">
        <v>-0.3340473691115132</v>
      </c>
      <c r="GG43">
        <v>0.07481478128566935</v>
      </c>
      <c r="GH43">
        <v>1</v>
      </c>
      <c r="GI43">
        <v>-0.00109270297951159</v>
      </c>
      <c r="GJ43">
        <v>0.0006343183049304188</v>
      </c>
      <c r="GK43">
        <v>0.0001264498890236611</v>
      </c>
      <c r="GL43">
        <v>1</v>
      </c>
      <c r="GM43">
        <v>2</v>
      </c>
      <c r="GN43">
        <v>2</v>
      </c>
      <c r="GO43" t="s">
        <v>440</v>
      </c>
      <c r="GP43">
        <v>2.99551</v>
      </c>
      <c r="GQ43">
        <v>2.81085</v>
      </c>
      <c r="GR43">
        <v>0.096483</v>
      </c>
      <c r="GS43">
        <v>0.0970946</v>
      </c>
      <c r="GT43">
        <v>0.0677995</v>
      </c>
      <c r="GU43">
        <v>0.068914</v>
      </c>
      <c r="GV43">
        <v>24607</v>
      </c>
      <c r="GW43">
        <v>25674.9</v>
      </c>
      <c r="GX43">
        <v>30981.6</v>
      </c>
      <c r="GY43">
        <v>31533.6</v>
      </c>
      <c r="GZ43">
        <v>45291.8</v>
      </c>
      <c r="HA43">
        <v>42642.4</v>
      </c>
      <c r="HB43">
        <v>44882.3</v>
      </c>
      <c r="HC43">
        <v>42108.9</v>
      </c>
      <c r="HD43">
        <v>1.7984</v>
      </c>
      <c r="HE43">
        <v>2.2601</v>
      </c>
      <c r="HF43">
        <v>-0.0349805</v>
      </c>
      <c r="HG43">
        <v>0</v>
      </c>
      <c r="HH43">
        <v>19.6214</v>
      </c>
      <c r="HI43">
        <v>999.9</v>
      </c>
      <c r="HJ43">
        <v>34.4</v>
      </c>
      <c r="HK43">
        <v>30.3</v>
      </c>
      <c r="HL43">
        <v>14.7434</v>
      </c>
      <c r="HM43">
        <v>62.1326</v>
      </c>
      <c r="HN43">
        <v>8.04487</v>
      </c>
      <c r="HO43">
        <v>1</v>
      </c>
      <c r="HP43">
        <v>-0.125866</v>
      </c>
      <c r="HQ43">
        <v>3.08832</v>
      </c>
      <c r="HR43">
        <v>20.2185</v>
      </c>
      <c r="HS43">
        <v>5.22208</v>
      </c>
      <c r="HT43">
        <v>11.9081</v>
      </c>
      <c r="HU43">
        <v>4.97225</v>
      </c>
      <c r="HV43">
        <v>3.273</v>
      </c>
      <c r="HW43">
        <v>7763.1</v>
      </c>
      <c r="HX43">
        <v>9999</v>
      </c>
      <c r="HY43">
        <v>9999</v>
      </c>
      <c r="HZ43">
        <v>999.9</v>
      </c>
      <c r="IA43">
        <v>1.87958</v>
      </c>
      <c r="IB43">
        <v>1.87975</v>
      </c>
      <c r="IC43">
        <v>1.88187</v>
      </c>
      <c r="ID43">
        <v>1.8749</v>
      </c>
      <c r="IE43">
        <v>1.87832</v>
      </c>
      <c r="IF43">
        <v>1.87771</v>
      </c>
      <c r="IG43">
        <v>1.87476</v>
      </c>
      <c r="IH43">
        <v>1.88246</v>
      </c>
      <c r="II43">
        <v>0</v>
      </c>
      <c r="IJ43">
        <v>0</v>
      </c>
      <c r="IK43">
        <v>0</v>
      </c>
      <c r="IL43">
        <v>0</v>
      </c>
      <c r="IM43" t="s">
        <v>441</v>
      </c>
      <c r="IN43" t="s">
        <v>442</v>
      </c>
      <c r="IO43" t="s">
        <v>443</v>
      </c>
      <c r="IP43" t="s">
        <v>443</v>
      </c>
      <c r="IQ43" t="s">
        <v>443</v>
      </c>
      <c r="IR43" t="s">
        <v>443</v>
      </c>
      <c r="IS43">
        <v>0</v>
      </c>
      <c r="IT43">
        <v>100</v>
      </c>
      <c r="IU43">
        <v>100</v>
      </c>
      <c r="IV43">
        <v>0.195</v>
      </c>
      <c r="IW43">
        <v>-0.0051</v>
      </c>
      <c r="IX43">
        <v>-0.5145022863478105</v>
      </c>
      <c r="IY43">
        <v>0.002558256048013158</v>
      </c>
      <c r="IZ43">
        <v>-2.213187444564666E-06</v>
      </c>
      <c r="JA43">
        <v>6.313742598779326E-10</v>
      </c>
      <c r="JB43">
        <v>-0.09460829944680695</v>
      </c>
      <c r="JC43">
        <v>0.01302957520847742</v>
      </c>
      <c r="JD43">
        <v>-0.0006757729996322496</v>
      </c>
      <c r="JE43">
        <v>1.7701685355935E-05</v>
      </c>
      <c r="JF43">
        <v>15</v>
      </c>
      <c r="JG43">
        <v>2137</v>
      </c>
      <c r="JH43">
        <v>3</v>
      </c>
      <c r="JI43">
        <v>20</v>
      </c>
      <c r="JJ43">
        <v>35</v>
      </c>
      <c r="JK43">
        <v>35.2</v>
      </c>
      <c r="JL43">
        <v>1.00586</v>
      </c>
      <c r="JM43">
        <v>2.60498</v>
      </c>
      <c r="JN43">
        <v>1.44531</v>
      </c>
      <c r="JO43">
        <v>2.16064</v>
      </c>
      <c r="JP43">
        <v>1.54907</v>
      </c>
      <c r="JQ43">
        <v>2.37915</v>
      </c>
      <c r="JR43">
        <v>35.1516</v>
      </c>
      <c r="JS43">
        <v>24.1225</v>
      </c>
      <c r="JT43">
        <v>18</v>
      </c>
      <c r="JU43">
        <v>326.671</v>
      </c>
      <c r="JV43">
        <v>746.638</v>
      </c>
      <c r="JW43">
        <v>16.5797</v>
      </c>
      <c r="JX43">
        <v>25.3896</v>
      </c>
      <c r="JY43">
        <v>30.0001</v>
      </c>
      <c r="JZ43">
        <v>25.5318</v>
      </c>
      <c r="KA43">
        <v>25.521</v>
      </c>
      <c r="KB43">
        <v>20.1543</v>
      </c>
      <c r="KC43">
        <v>25.5446</v>
      </c>
      <c r="KD43">
        <v>26.4123</v>
      </c>
      <c r="KE43">
        <v>16.58</v>
      </c>
      <c r="KF43">
        <v>400</v>
      </c>
      <c r="KG43">
        <v>11.9738</v>
      </c>
      <c r="KH43">
        <v>101.423</v>
      </c>
      <c r="KI43">
        <v>100.674</v>
      </c>
    </row>
    <row r="44" spans="1:295">
      <c r="A44">
        <v>28</v>
      </c>
      <c r="B44">
        <v>1740486263.5</v>
      </c>
      <c r="C44">
        <v>3255.5</v>
      </c>
      <c r="D44" t="s">
        <v>506</v>
      </c>
      <c r="E44" t="s">
        <v>507</v>
      </c>
      <c r="F44" t="s">
        <v>434</v>
      </c>
      <c r="G44" t="s">
        <v>435</v>
      </c>
      <c r="J44">
        <f>EY44</f>
        <v>0</v>
      </c>
      <c r="K44">
        <v>1740486263.5</v>
      </c>
      <c r="L44">
        <f>(M44)/1000</f>
        <v>0</v>
      </c>
      <c r="M44">
        <f>IF(DR44, AP44, AJ44)</f>
        <v>0</v>
      </c>
      <c r="N44">
        <f>IF(DR44, AK44, AI44)</f>
        <v>0</v>
      </c>
      <c r="O44">
        <f>DT44 - IF(AW44&gt;1, N44*DN44*100.0/(AY44), 0)</f>
        <v>0</v>
      </c>
      <c r="P44">
        <f>((V44-L44/2)*O44-N44)/(V44+L44/2)</f>
        <v>0</v>
      </c>
      <c r="Q44">
        <f>P44*(EA44+EB44)/1000.0</f>
        <v>0</v>
      </c>
      <c r="R44">
        <f>(DT44 - IF(AW44&gt;1, N44*DN44*100.0/(AY44), 0))*(EA44+EB44)/1000.0</f>
        <v>0</v>
      </c>
      <c r="S44">
        <f>2.0/((1/U44-1/T44)+SIGN(U44)*SQRT((1/U44-1/T44)*(1/U44-1/T44) + 4*DO44/((DO44+1)*(DO44+1))*(2*1/U44*1/T44-1/T44*1/T44)))</f>
        <v>0</v>
      </c>
      <c r="T44">
        <f>IF(LEFT(DP44,1)&lt;&gt;"0",IF(LEFT(DP44,1)="1",3.0,DQ44),$D$5+$E$5*(EH44*EA44/($K$5*1000))+$F$5*(EH44*EA44/($K$5*1000))*MAX(MIN(DN44,$J$5),$I$5)*MAX(MIN(DN44,$J$5),$I$5)+$G$5*MAX(MIN(DN44,$J$5),$I$5)*(EH44*EA44/($K$5*1000))+$H$5*(EH44*EA44/($K$5*1000))*(EH44*EA44/($K$5*1000)))</f>
        <v>0</v>
      </c>
      <c r="U44">
        <f>L44*(1000-(1000*0.61365*exp(17.502*Y44/(240.97+Y44))/(EA44+EB44)+DV44)/2)/(1000*0.61365*exp(17.502*Y44/(240.97+Y44))/(EA44+EB44)-DV44)</f>
        <v>0</v>
      </c>
      <c r="V44">
        <f>1/((DO44+1)/(S44/1.6)+1/(T44/1.37)) + DO44/((DO44+1)/(S44/1.6) + DO44/(T44/1.37))</f>
        <v>0</v>
      </c>
      <c r="W44">
        <f>(DJ44*DM44)</f>
        <v>0</v>
      </c>
      <c r="X44">
        <f>(EC44+(W44+2*0.95*5.67E-8*(((EC44+$B$7)+273)^4-(EC44+273)^4)-44100*L44)/(1.84*29.3*T44+8*0.95*5.67E-8*(EC44+273)^3))</f>
        <v>0</v>
      </c>
      <c r="Y44">
        <f>($C$7*ED44+$D$7*EE44+$E$7*X44)</f>
        <v>0</v>
      </c>
      <c r="Z44">
        <f>0.61365*exp(17.502*Y44/(240.97+Y44))</f>
        <v>0</v>
      </c>
      <c r="AA44">
        <f>(AB44/AC44*100)</f>
        <v>0</v>
      </c>
      <c r="AB44">
        <f>DV44*(EA44+EB44)/1000</f>
        <v>0</v>
      </c>
      <c r="AC44">
        <f>0.61365*exp(17.502*EC44/(240.97+EC44))</f>
        <v>0</v>
      </c>
      <c r="AD44">
        <f>(Z44-DV44*(EA44+EB44)/1000)</f>
        <v>0</v>
      </c>
      <c r="AE44">
        <f>(-L44*44100)</f>
        <v>0</v>
      </c>
      <c r="AF44">
        <f>2*29.3*T44*0.92*(EC44-Y44)</f>
        <v>0</v>
      </c>
      <c r="AG44">
        <f>2*0.95*5.67E-8*(((EC44+$B$7)+273)^4-(Y44+273)^4)</f>
        <v>0</v>
      </c>
      <c r="AH44">
        <f>W44+AG44+AE44+AF44</f>
        <v>0</v>
      </c>
      <c r="AI44">
        <f>DZ44*AW44*(DU44-DT44*(1000-AW44*DW44)/(1000-AW44*DV44))/(100*DN44)</f>
        <v>0</v>
      </c>
      <c r="AJ44">
        <f>1000*DZ44*AW44*(DV44-DW44)/(100*DN44*(1000-AW44*DV44))</f>
        <v>0</v>
      </c>
      <c r="AK44">
        <f>(AL44 - AM44 - EA44*1E3/(8.314*(EC44+273.15)) * AO44/DZ44 * AN44) * DZ44/(100*DN44) * (1000 - DW44)/1000</f>
        <v>0</v>
      </c>
      <c r="AL44">
        <v>506.0717245993396</v>
      </c>
      <c r="AM44">
        <v>506.3582787878784</v>
      </c>
      <c r="AN44">
        <v>0.0003052511897525929</v>
      </c>
      <c r="AO44">
        <v>66.14935224974602</v>
      </c>
      <c r="AP44">
        <f>(AR44 - AQ44 + EA44*1E3/(8.314*(EC44+273.15)) * AT44/DZ44 * AS44) * DZ44/(100*DN44) * 1000/(1000 - AR44)</f>
        <v>0</v>
      </c>
      <c r="AQ44">
        <v>12.01084995572694</v>
      </c>
      <c r="AR44">
        <v>12.00123776223777</v>
      </c>
      <c r="AS44">
        <v>-2.945008275604819E-07</v>
      </c>
      <c r="AT44">
        <v>77.18284796940715</v>
      </c>
      <c r="AU44">
        <v>43</v>
      </c>
      <c r="AV44">
        <v>11</v>
      </c>
      <c r="AW44">
        <f>IF(AU44*$H$13&gt;=AY44,1.0,(AY44/(AY44-AU44*$H$13)))</f>
        <v>0</v>
      </c>
      <c r="AX44">
        <f>(AW44-1)*100</f>
        <v>0</v>
      </c>
      <c r="AY44">
        <f>MAX(0,($B$13+$C$13*EH44)/(1+$D$13*EH44)*EA44/(EC44+273)*$E$13)</f>
        <v>0</v>
      </c>
      <c r="AZ44" t="s">
        <v>437</v>
      </c>
      <c r="BA44" t="s">
        <v>437</v>
      </c>
      <c r="BB44">
        <v>0</v>
      </c>
      <c r="BC44">
        <v>0</v>
      </c>
      <c r="BD44">
        <f>1-BB44/BC44</f>
        <v>0</v>
      </c>
      <c r="BE44">
        <v>0</v>
      </c>
      <c r="BF44" t="s">
        <v>437</v>
      </c>
      <c r="BG44" t="s">
        <v>437</v>
      </c>
      <c r="BH44">
        <v>0</v>
      </c>
      <c r="BI44">
        <v>0</v>
      </c>
      <c r="BJ44">
        <f>1-BH44/BI44</f>
        <v>0</v>
      </c>
      <c r="BK44">
        <v>0.5</v>
      </c>
      <c r="BL44">
        <f>DK44</f>
        <v>0</v>
      </c>
      <c r="BM44">
        <f>N44</f>
        <v>0</v>
      </c>
      <c r="BN44">
        <f>BJ44*BK44*BL44</f>
        <v>0</v>
      </c>
      <c r="BO44">
        <f>(BM44-BE44)/BL44</f>
        <v>0</v>
      </c>
      <c r="BP44">
        <f>(BC44-BI44)/BI44</f>
        <v>0</v>
      </c>
      <c r="BQ44">
        <f>BB44/(BD44+BB44/BI44)</f>
        <v>0</v>
      </c>
      <c r="BR44" t="s">
        <v>437</v>
      </c>
      <c r="BS44">
        <v>0</v>
      </c>
      <c r="BT44">
        <f>IF(BS44&lt;&gt;0, BS44, BQ44)</f>
        <v>0</v>
      </c>
      <c r="BU44">
        <f>1-BT44/BI44</f>
        <v>0</v>
      </c>
      <c r="BV44">
        <f>(BI44-BH44)/(BI44-BT44)</f>
        <v>0</v>
      </c>
      <c r="BW44">
        <f>(BC44-BI44)/(BC44-BT44)</f>
        <v>0</v>
      </c>
      <c r="BX44">
        <f>(BI44-BH44)/(BI44-BB44)</f>
        <v>0</v>
      </c>
      <c r="BY44">
        <f>(BC44-BI44)/(BC44-BB44)</f>
        <v>0</v>
      </c>
      <c r="BZ44">
        <f>(BV44*BT44/BH44)</f>
        <v>0</v>
      </c>
      <c r="CA44">
        <f>(1-BZ44)</f>
        <v>0</v>
      </c>
      <c r="CB44">
        <v>205</v>
      </c>
      <c r="CC44">
        <v>290.0000000000001</v>
      </c>
      <c r="CD44">
        <v>1.42</v>
      </c>
      <c r="CE44">
        <v>245</v>
      </c>
      <c r="CF44">
        <v>10126.2</v>
      </c>
      <c r="CG44">
        <v>1.21</v>
      </c>
      <c r="CH44">
        <v>0.21</v>
      </c>
      <c r="CI44">
        <v>300.0000000000001</v>
      </c>
      <c r="CJ44">
        <v>23.9</v>
      </c>
      <c r="CK44">
        <v>3.425775101193484</v>
      </c>
      <c r="CL44">
        <v>2.028220428051648</v>
      </c>
      <c r="CM44">
        <v>-2.247386861494518</v>
      </c>
      <c r="CN44">
        <v>1.77933841202106</v>
      </c>
      <c r="CO44">
        <v>0.05390338325961119</v>
      </c>
      <c r="CP44">
        <v>-0.008365275417130143</v>
      </c>
      <c r="CQ44">
        <v>289.9999999999999</v>
      </c>
      <c r="CR44">
        <v>1.85</v>
      </c>
      <c r="CS44">
        <v>615</v>
      </c>
      <c r="CT44">
        <v>10122.7</v>
      </c>
      <c r="CU44">
        <v>1.21</v>
      </c>
      <c r="CV44">
        <v>0.64</v>
      </c>
      <c r="DJ44">
        <f>$B$11*EI44+$C$11*EJ44+$F$11*EU44*(1-EX44)</f>
        <v>0</v>
      </c>
      <c r="DK44">
        <f>DJ44*DL44</f>
        <v>0</v>
      </c>
      <c r="DL44">
        <f>($B$11*$D$9+$C$11*$D$9+$F$11*((FH44+EZ44)/MAX(FH44+EZ44+FI44, 0.1)*$I$9+FI44/MAX(FH44+EZ44+FI44, 0.1)*$J$9))/($B$11+$C$11+$F$11)</f>
        <v>0</v>
      </c>
      <c r="DM44">
        <f>($B$11*$K$9+$C$11*$K$9+$F$11*((FH44+EZ44)/MAX(FH44+EZ44+FI44, 0.1)*$P$9+FI44/MAX(FH44+EZ44+FI44, 0.1)*$Q$9))/($B$11+$C$11+$F$11)</f>
        <v>0</v>
      </c>
      <c r="DN44">
        <v>2</v>
      </c>
      <c r="DO44">
        <v>0.5</v>
      </c>
      <c r="DP44" t="s">
        <v>438</v>
      </c>
      <c r="DQ44">
        <v>2</v>
      </c>
      <c r="DR44" t="b">
        <v>1</v>
      </c>
      <c r="DS44">
        <v>1740486263.5</v>
      </c>
      <c r="DT44">
        <v>500.275</v>
      </c>
      <c r="DU44">
        <v>499.977</v>
      </c>
      <c r="DV44">
        <v>12.0013</v>
      </c>
      <c r="DW44">
        <v>12.0106</v>
      </c>
      <c r="DX44">
        <v>499.985</v>
      </c>
      <c r="DY44">
        <v>12.0063</v>
      </c>
      <c r="DZ44">
        <v>400.193</v>
      </c>
      <c r="EA44">
        <v>101.122</v>
      </c>
      <c r="EB44">
        <v>0.0998843</v>
      </c>
      <c r="EC44">
        <v>19.2911</v>
      </c>
      <c r="ED44">
        <v>19.047</v>
      </c>
      <c r="EE44">
        <v>999.9</v>
      </c>
      <c r="EF44">
        <v>0</v>
      </c>
      <c r="EG44">
        <v>0</v>
      </c>
      <c r="EH44">
        <v>10048.8</v>
      </c>
      <c r="EI44">
        <v>0</v>
      </c>
      <c r="EJ44">
        <v>0.0122315</v>
      </c>
      <c r="EK44">
        <v>0.298706</v>
      </c>
      <c r="EL44">
        <v>506.352</v>
      </c>
      <c r="EM44">
        <v>506.055</v>
      </c>
      <c r="EN44">
        <v>-0.0093174</v>
      </c>
      <c r="EO44">
        <v>499.977</v>
      </c>
      <c r="EP44">
        <v>12.0106</v>
      </c>
      <c r="EQ44">
        <v>1.2136</v>
      </c>
      <c r="ER44">
        <v>1.21454</v>
      </c>
      <c r="ES44">
        <v>9.76943</v>
      </c>
      <c r="ET44">
        <v>9.78101</v>
      </c>
      <c r="EU44">
        <v>0.0499998</v>
      </c>
      <c r="EV44">
        <v>0</v>
      </c>
      <c r="EW44">
        <v>0</v>
      </c>
      <c r="EX44">
        <v>0</v>
      </c>
      <c r="EY44">
        <v>-0.79</v>
      </c>
      <c r="EZ44">
        <v>0.0499998</v>
      </c>
      <c r="FA44">
        <v>48.27</v>
      </c>
      <c r="FB44">
        <v>0.85</v>
      </c>
      <c r="FC44">
        <v>34.562</v>
      </c>
      <c r="FD44">
        <v>41.25</v>
      </c>
      <c r="FE44">
        <v>37.625</v>
      </c>
      <c r="FF44">
        <v>41.937</v>
      </c>
      <c r="FG44">
        <v>37.562</v>
      </c>
      <c r="FH44">
        <v>0</v>
      </c>
      <c r="FI44">
        <v>0</v>
      </c>
      <c r="FJ44">
        <v>0</v>
      </c>
      <c r="FK44">
        <v>3254.5</v>
      </c>
      <c r="FL44">
        <v>0</v>
      </c>
      <c r="FM44">
        <v>1.5716</v>
      </c>
      <c r="FN44">
        <v>3.386922879197883</v>
      </c>
      <c r="FO44">
        <v>-0.8923075767290464</v>
      </c>
      <c r="FP44">
        <v>48.8636</v>
      </c>
      <c r="FQ44">
        <v>15</v>
      </c>
      <c r="FR44">
        <v>1740484041.5</v>
      </c>
      <c r="FS44" t="s">
        <v>471</v>
      </c>
      <c r="FT44">
        <v>1740484041.5</v>
      </c>
      <c r="FU44">
        <v>1740484029</v>
      </c>
      <c r="FV44">
        <v>10</v>
      </c>
      <c r="FW44">
        <v>-0.115</v>
      </c>
      <c r="FX44">
        <v>0.001</v>
      </c>
      <c r="FY44">
        <v>-0.275</v>
      </c>
      <c r="FZ44">
        <v>-0.005</v>
      </c>
      <c r="GA44">
        <v>103</v>
      </c>
      <c r="GB44">
        <v>12</v>
      </c>
      <c r="GC44">
        <v>0.21</v>
      </c>
      <c r="GD44">
        <v>0.12</v>
      </c>
      <c r="GE44">
        <v>-0.4523686256284613</v>
      </c>
      <c r="GF44">
        <v>-0.1977303940129652</v>
      </c>
      <c r="GG44">
        <v>0.07244046158121721</v>
      </c>
      <c r="GH44">
        <v>1</v>
      </c>
      <c r="GI44">
        <v>-0.001942571688933638</v>
      </c>
      <c r="GJ44">
        <v>0.001528759653300311</v>
      </c>
      <c r="GK44">
        <v>0.0002881866419864985</v>
      </c>
      <c r="GL44">
        <v>1</v>
      </c>
      <c r="GM44">
        <v>2</v>
      </c>
      <c r="GN44">
        <v>2</v>
      </c>
      <c r="GO44" t="s">
        <v>440</v>
      </c>
      <c r="GP44">
        <v>2.9957</v>
      </c>
      <c r="GQ44">
        <v>2.81091</v>
      </c>
      <c r="GR44">
        <v>0.113951</v>
      </c>
      <c r="GS44">
        <v>0.114653</v>
      </c>
      <c r="GT44">
        <v>0.06795</v>
      </c>
      <c r="GU44">
        <v>0.0690828</v>
      </c>
      <c r="GV44">
        <v>24131.2</v>
      </c>
      <c r="GW44">
        <v>25175.7</v>
      </c>
      <c r="GX44">
        <v>30981</v>
      </c>
      <c r="GY44">
        <v>31533.3</v>
      </c>
      <c r="GZ44">
        <v>45283.9</v>
      </c>
      <c r="HA44">
        <v>42634.9</v>
      </c>
      <c r="HB44">
        <v>44881.6</v>
      </c>
      <c r="HC44">
        <v>42109</v>
      </c>
      <c r="HD44">
        <v>1.7993</v>
      </c>
      <c r="HE44">
        <v>2.2602</v>
      </c>
      <c r="HF44">
        <v>-0.0344813</v>
      </c>
      <c r="HG44">
        <v>0</v>
      </c>
      <c r="HH44">
        <v>19.618</v>
      </c>
      <c r="HI44">
        <v>999.9</v>
      </c>
      <c r="HJ44">
        <v>34.4</v>
      </c>
      <c r="HK44">
        <v>30.3</v>
      </c>
      <c r="HL44">
        <v>14.7457</v>
      </c>
      <c r="HM44">
        <v>62.1026</v>
      </c>
      <c r="HN44">
        <v>7.76442</v>
      </c>
      <c r="HO44">
        <v>1</v>
      </c>
      <c r="HP44">
        <v>-0.125841</v>
      </c>
      <c r="HQ44">
        <v>3.08709</v>
      </c>
      <c r="HR44">
        <v>20.2182</v>
      </c>
      <c r="HS44">
        <v>5.22253</v>
      </c>
      <c r="HT44">
        <v>11.9081</v>
      </c>
      <c r="HU44">
        <v>4.9726</v>
      </c>
      <c r="HV44">
        <v>3.273</v>
      </c>
      <c r="HW44">
        <v>7766.3</v>
      </c>
      <c r="HX44">
        <v>9999</v>
      </c>
      <c r="HY44">
        <v>9999</v>
      </c>
      <c r="HZ44">
        <v>999.9</v>
      </c>
      <c r="IA44">
        <v>1.87958</v>
      </c>
      <c r="IB44">
        <v>1.87977</v>
      </c>
      <c r="IC44">
        <v>1.88187</v>
      </c>
      <c r="ID44">
        <v>1.87488</v>
      </c>
      <c r="IE44">
        <v>1.87829</v>
      </c>
      <c r="IF44">
        <v>1.87767</v>
      </c>
      <c r="IG44">
        <v>1.87479</v>
      </c>
      <c r="IH44">
        <v>1.88242</v>
      </c>
      <c r="II44">
        <v>0</v>
      </c>
      <c r="IJ44">
        <v>0</v>
      </c>
      <c r="IK44">
        <v>0</v>
      </c>
      <c r="IL44">
        <v>0</v>
      </c>
      <c r="IM44" t="s">
        <v>441</v>
      </c>
      <c r="IN44" t="s">
        <v>442</v>
      </c>
      <c r="IO44" t="s">
        <v>443</v>
      </c>
      <c r="IP44" t="s">
        <v>443</v>
      </c>
      <c r="IQ44" t="s">
        <v>443</v>
      </c>
      <c r="IR44" t="s">
        <v>443</v>
      </c>
      <c r="IS44">
        <v>0</v>
      </c>
      <c r="IT44">
        <v>100</v>
      </c>
      <c r="IU44">
        <v>100</v>
      </c>
      <c r="IV44">
        <v>0.29</v>
      </c>
      <c r="IW44">
        <v>-0.005</v>
      </c>
      <c r="IX44">
        <v>-0.5145022863478105</v>
      </c>
      <c r="IY44">
        <v>0.002558256048013158</v>
      </c>
      <c r="IZ44">
        <v>-2.213187444564666E-06</v>
      </c>
      <c r="JA44">
        <v>6.313742598779326E-10</v>
      </c>
      <c r="JB44">
        <v>-0.09460829944680695</v>
      </c>
      <c r="JC44">
        <v>0.01302957520847742</v>
      </c>
      <c r="JD44">
        <v>-0.0006757729996322496</v>
      </c>
      <c r="JE44">
        <v>1.7701685355935E-05</v>
      </c>
      <c r="JF44">
        <v>15</v>
      </c>
      <c r="JG44">
        <v>2137</v>
      </c>
      <c r="JH44">
        <v>3</v>
      </c>
      <c r="JI44">
        <v>20</v>
      </c>
      <c r="JJ44">
        <v>37</v>
      </c>
      <c r="JK44">
        <v>37.2</v>
      </c>
      <c r="JL44">
        <v>1.20239</v>
      </c>
      <c r="JM44">
        <v>2.59155</v>
      </c>
      <c r="JN44">
        <v>1.44531</v>
      </c>
      <c r="JO44">
        <v>2.16064</v>
      </c>
      <c r="JP44">
        <v>1.54907</v>
      </c>
      <c r="JQ44">
        <v>2.46948</v>
      </c>
      <c r="JR44">
        <v>35.1516</v>
      </c>
      <c r="JS44">
        <v>24.1313</v>
      </c>
      <c r="JT44">
        <v>18</v>
      </c>
      <c r="JU44">
        <v>327.066</v>
      </c>
      <c r="JV44">
        <v>746.792</v>
      </c>
      <c r="JW44">
        <v>16.5799</v>
      </c>
      <c r="JX44">
        <v>25.3906</v>
      </c>
      <c r="JY44">
        <v>30.0001</v>
      </c>
      <c r="JZ44">
        <v>25.5341</v>
      </c>
      <c r="KA44">
        <v>25.5252</v>
      </c>
      <c r="KB44">
        <v>24.0776</v>
      </c>
      <c r="KC44">
        <v>25.5446</v>
      </c>
      <c r="KD44">
        <v>26.7827</v>
      </c>
      <c r="KE44">
        <v>16.58</v>
      </c>
      <c r="KF44">
        <v>500</v>
      </c>
      <c r="KG44">
        <v>11.9706</v>
      </c>
      <c r="KH44">
        <v>101.421</v>
      </c>
      <c r="KI44">
        <v>100.673</v>
      </c>
    </row>
    <row r="45" spans="1:295">
      <c r="A45">
        <v>29</v>
      </c>
      <c r="B45">
        <v>1740486384</v>
      </c>
      <c r="C45">
        <v>3376</v>
      </c>
      <c r="D45" t="s">
        <v>508</v>
      </c>
      <c r="E45" t="s">
        <v>509</v>
      </c>
      <c r="F45" t="s">
        <v>434</v>
      </c>
      <c r="G45" t="s">
        <v>435</v>
      </c>
      <c r="J45">
        <f>EY45</f>
        <v>0</v>
      </c>
      <c r="K45">
        <v>1740486384</v>
      </c>
      <c r="L45">
        <f>(M45)/1000</f>
        <v>0</v>
      </c>
      <c r="M45">
        <f>IF(DR45, AP45, AJ45)</f>
        <v>0</v>
      </c>
      <c r="N45">
        <f>IF(DR45, AK45, AI45)</f>
        <v>0</v>
      </c>
      <c r="O45">
        <f>DT45 - IF(AW45&gt;1, N45*DN45*100.0/(AY45), 0)</f>
        <v>0</v>
      </c>
      <c r="P45">
        <f>((V45-L45/2)*O45-N45)/(V45+L45/2)</f>
        <v>0</v>
      </c>
      <c r="Q45">
        <f>P45*(EA45+EB45)/1000.0</f>
        <v>0</v>
      </c>
      <c r="R45">
        <f>(DT45 - IF(AW45&gt;1, N45*DN45*100.0/(AY45), 0))*(EA45+EB45)/1000.0</f>
        <v>0</v>
      </c>
      <c r="S45">
        <f>2.0/((1/U45-1/T45)+SIGN(U45)*SQRT((1/U45-1/T45)*(1/U45-1/T45) + 4*DO45/((DO45+1)*(DO45+1))*(2*1/U45*1/T45-1/T45*1/T45)))</f>
        <v>0</v>
      </c>
      <c r="T45">
        <f>IF(LEFT(DP45,1)&lt;&gt;"0",IF(LEFT(DP45,1)="1",3.0,DQ45),$D$5+$E$5*(EH45*EA45/($K$5*1000))+$F$5*(EH45*EA45/($K$5*1000))*MAX(MIN(DN45,$J$5),$I$5)*MAX(MIN(DN45,$J$5),$I$5)+$G$5*MAX(MIN(DN45,$J$5),$I$5)*(EH45*EA45/($K$5*1000))+$H$5*(EH45*EA45/($K$5*1000))*(EH45*EA45/($K$5*1000)))</f>
        <v>0</v>
      </c>
      <c r="U45">
        <f>L45*(1000-(1000*0.61365*exp(17.502*Y45/(240.97+Y45))/(EA45+EB45)+DV45)/2)/(1000*0.61365*exp(17.502*Y45/(240.97+Y45))/(EA45+EB45)-DV45)</f>
        <v>0</v>
      </c>
      <c r="V45">
        <f>1/((DO45+1)/(S45/1.6)+1/(T45/1.37)) + DO45/((DO45+1)/(S45/1.6) + DO45/(T45/1.37))</f>
        <v>0</v>
      </c>
      <c r="W45">
        <f>(DJ45*DM45)</f>
        <v>0</v>
      </c>
      <c r="X45">
        <f>(EC45+(W45+2*0.95*5.67E-8*(((EC45+$B$7)+273)^4-(EC45+273)^4)-44100*L45)/(1.84*29.3*T45+8*0.95*5.67E-8*(EC45+273)^3))</f>
        <v>0</v>
      </c>
      <c r="Y45">
        <f>($C$7*ED45+$D$7*EE45+$E$7*X45)</f>
        <v>0</v>
      </c>
      <c r="Z45">
        <f>0.61365*exp(17.502*Y45/(240.97+Y45))</f>
        <v>0</v>
      </c>
      <c r="AA45">
        <f>(AB45/AC45*100)</f>
        <v>0</v>
      </c>
      <c r="AB45">
        <f>DV45*(EA45+EB45)/1000</f>
        <v>0</v>
      </c>
      <c r="AC45">
        <f>0.61365*exp(17.502*EC45/(240.97+EC45))</f>
        <v>0</v>
      </c>
      <c r="AD45">
        <f>(Z45-DV45*(EA45+EB45)/1000)</f>
        <v>0</v>
      </c>
      <c r="AE45">
        <f>(-L45*44100)</f>
        <v>0</v>
      </c>
      <c r="AF45">
        <f>2*29.3*T45*0.92*(EC45-Y45)</f>
        <v>0</v>
      </c>
      <c r="AG45">
        <f>2*0.95*5.67E-8*(((EC45+$B$7)+273)^4-(Y45+273)^4)</f>
        <v>0</v>
      </c>
      <c r="AH45">
        <f>W45+AG45+AE45+AF45</f>
        <v>0</v>
      </c>
      <c r="AI45">
        <f>DZ45*AW45*(DU45-DT45*(1000-AW45*DW45)/(1000-AW45*DV45))/(100*DN45)</f>
        <v>0</v>
      </c>
      <c r="AJ45">
        <f>1000*DZ45*AW45*(DV45-DW45)/(100*DN45*(1000-AW45*DV45))</f>
        <v>0</v>
      </c>
      <c r="AK45">
        <f>(AL45 - AM45 - EA45*1E3/(8.314*(EC45+273.15)) * AO45/DZ45 * AN45) * DZ45/(100*DN45) * (1000 - DW45)/1000</f>
        <v>0</v>
      </c>
      <c r="AL45">
        <v>607.310360944729</v>
      </c>
      <c r="AM45">
        <v>607.6889333333332</v>
      </c>
      <c r="AN45">
        <v>0.0002854890841049332</v>
      </c>
      <c r="AO45">
        <v>66.14935224974602</v>
      </c>
      <c r="AP45">
        <f>(AR45 - AQ45 + EA45*1E3/(8.314*(EC45+273.15)) * AT45/DZ45 * AS45) * DZ45/(100*DN45) * 1000/(1000 - AR45)</f>
        <v>0</v>
      </c>
      <c r="AQ45">
        <v>12.00424282412597</v>
      </c>
      <c r="AR45">
        <v>11.99937132867133</v>
      </c>
      <c r="AS45">
        <v>8.421888132215695E-08</v>
      </c>
      <c r="AT45">
        <v>77.18284796940715</v>
      </c>
      <c r="AU45">
        <v>43</v>
      </c>
      <c r="AV45">
        <v>11</v>
      </c>
      <c r="AW45">
        <f>IF(AU45*$H$13&gt;=AY45,1.0,(AY45/(AY45-AU45*$H$13)))</f>
        <v>0</v>
      </c>
      <c r="AX45">
        <f>(AW45-1)*100</f>
        <v>0</v>
      </c>
      <c r="AY45">
        <f>MAX(0,($B$13+$C$13*EH45)/(1+$D$13*EH45)*EA45/(EC45+273)*$E$13)</f>
        <v>0</v>
      </c>
      <c r="AZ45" t="s">
        <v>437</v>
      </c>
      <c r="BA45" t="s">
        <v>437</v>
      </c>
      <c r="BB45">
        <v>0</v>
      </c>
      <c r="BC45">
        <v>0</v>
      </c>
      <c r="BD45">
        <f>1-BB45/BC45</f>
        <v>0</v>
      </c>
      <c r="BE45">
        <v>0</v>
      </c>
      <c r="BF45" t="s">
        <v>437</v>
      </c>
      <c r="BG45" t="s">
        <v>437</v>
      </c>
      <c r="BH45">
        <v>0</v>
      </c>
      <c r="BI45">
        <v>0</v>
      </c>
      <c r="BJ45">
        <f>1-BH45/BI45</f>
        <v>0</v>
      </c>
      <c r="BK45">
        <v>0.5</v>
      </c>
      <c r="BL45">
        <f>DK45</f>
        <v>0</v>
      </c>
      <c r="BM45">
        <f>N45</f>
        <v>0</v>
      </c>
      <c r="BN45">
        <f>BJ45*BK45*BL45</f>
        <v>0</v>
      </c>
      <c r="BO45">
        <f>(BM45-BE45)/BL45</f>
        <v>0</v>
      </c>
      <c r="BP45">
        <f>(BC45-BI45)/BI45</f>
        <v>0</v>
      </c>
      <c r="BQ45">
        <f>BB45/(BD45+BB45/BI45)</f>
        <v>0</v>
      </c>
      <c r="BR45" t="s">
        <v>437</v>
      </c>
      <c r="BS45">
        <v>0</v>
      </c>
      <c r="BT45">
        <f>IF(BS45&lt;&gt;0, BS45, BQ45)</f>
        <v>0</v>
      </c>
      <c r="BU45">
        <f>1-BT45/BI45</f>
        <v>0</v>
      </c>
      <c r="BV45">
        <f>(BI45-BH45)/(BI45-BT45)</f>
        <v>0</v>
      </c>
      <c r="BW45">
        <f>(BC45-BI45)/(BC45-BT45)</f>
        <v>0</v>
      </c>
      <c r="BX45">
        <f>(BI45-BH45)/(BI45-BB45)</f>
        <v>0</v>
      </c>
      <c r="BY45">
        <f>(BC45-BI45)/(BC45-BB45)</f>
        <v>0</v>
      </c>
      <c r="BZ45">
        <f>(BV45*BT45/BH45)</f>
        <v>0</v>
      </c>
      <c r="CA45">
        <f>(1-BZ45)</f>
        <v>0</v>
      </c>
      <c r="CB45">
        <v>205</v>
      </c>
      <c r="CC45">
        <v>290.0000000000001</v>
      </c>
      <c r="CD45">
        <v>1.42</v>
      </c>
      <c r="CE45">
        <v>245</v>
      </c>
      <c r="CF45">
        <v>10126.2</v>
      </c>
      <c r="CG45">
        <v>1.21</v>
      </c>
      <c r="CH45">
        <v>0.21</v>
      </c>
      <c r="CI45">
        <v>300.0000000000001</v>
      </c>
      <c r="CJ45">
        <v>23.9</v>
      </c>
      <c r="CK45">
        <v>3.425775101193484</v>
      </c>
      <c r="CL45">
        <v>2.028220428051648</v>
      </c>
      <c r="CM45">
        <v>-2.247386861494518</v>
      </c>
      <c r="CN45">
        <v>1.77933841202106</v>
      </c>
      <c r="CO45">
        <v>0.05390338325961119</v>
      </c>
      <c r="CP45">
        <v>-0.008365275417130143</v>
      </c>
      <c r="CQ45">
        <v>289.9999999999999</v>
      </c>
      <c r="CR45">
        <v>1.85</v>
      </c>
      <c r="CS45">
        <v>615</v>
      </c>
      <c r="CT45">
        <v>10122.7</v>
      </c>
      <c r="CU45">
        <v>1.21</v>
      </c>
      <c r="CV45">
        <v>0.64</v>
      </c>
      <c r="DJ45">
        <f>$B$11*EI45+$C$11*EJ45+$F$11*EU45*(1-EX45)</f>
        <v>0</v>
      </c>
      <c r="DK45">
        <f>DJ45*DL45</f>
        <v>0</v>
      </c>
      <c r="DL45">
        <f>($B$11*$D$9+$C$11*$D$9+$F$11*((FH45+EZ45)/MAX(FH45+EZ45+FI45, 0.1)*$I$9+FI45/MAX(FH45+EZ45+FI45, 0.1)*$J$9))/($B$11+$C$11+$F$11)</f>
        <v>0</v>
      </c>
      <c r="DM45">
        <f>($B$11*$K$9+$C$11*$K$9+$F$11*((FH45+EZ45)/MAX(FH45+EZ45+FI45, 0.1)*$P$9+FI45/MAX(FH45+EZ45+FI45, 0.1)*$Q$9))/($B$11+$C$11+$F$11)</f>
        <v>0</v>
      </c>
      <c r="DN45">
        <v>2</v>
      </c>
      <c r="DO45">
        <v>0.5</v>
      </c>
      <c r="DP45" t="s">
        <v>438</v>
      </c>
      <c r="DQ45">
        <v>2</v>
      </c>
      <c r="DR45" t="b">
        <v>1</v>
      </c>
      <c r="DS45">
        <v>1740486384</v>
      </c>
      <c r="DT45">
        <v>600.399</v>
      </c>
      <c r="DU45">
        <v>599.9829999999999</v>
      </c>
      <c r="DV45">
        <v>11.9995</v>
      </c>
      <c r="DW45">
        <v>12.0055</v>
      </c>
      <c r="DX45">
        <v>600.039</v>
      </c>
      <c r="DY45">
        <v>12.0044</v>
      </c>
      <c r="DZ45">
        <v>400.04</v>
      </c>
      <c r="EA45">
        <v>101.12</v>
      </c>
      <c r="EB45">
        <v>0.100098</v>
      </c>
      <c r="EC45">
        <v>19.3015</v>
      </c>
      <c r="ED45">
        <v>19.1163</v>
      </c>
      <c r="EE45">
        <v>999.9</v>
      </c>
      <c r="EF45">
        <v>0</v>
      </c>
      <c r="EG45">
        <v>0</v>
      </c>
      <c r="EH45">
        <v>10035.6</v>
      </c>
      <c r="EI45">
        <v>0</v>
      </c>
      <c r="EJ45">
        <v>0.0122315</v>
      </c>
      <c r="EK45">
        <v>0.41571</v>
      </c>
      <c r="EL45">
        <v>607.691</v>
      </c>
      <c r="EM45">
        <v>607.274</v>
      </c>
      <c r="EN45">
        <v>-0.00604725</v>
      </c>
      <c r="EO45">
        <v>599.9829999999999</v>
      </c>
      <c r="EP45">
        <v>12.0055</v>
      </c>
      <c r="EQ45">
        <v>1.21338</v>
      </c>
      <c r="ER45">
        <v>1.214</v>
      </c>
      <c r="ES45">
        <v>9.76679</v>
      </c>
      <c r="ET45">
        <v>9.7743</v>
      </c>
      <c r="EU45">
        <v>0.0499998</v>
      </c>
      <c r="EV45">
        <v>0</v>
      </c>
      <c r="EW45">
        <v>0</v>
      </c>
      <c r="EX45">
        <v>0</v>
      </c>
      <c r="EY45">
        <v>0.35</v>
      </c>
      <c r="EZ45">
        <v>0.0499998</v>
      </c>
      <c r="FA45">
        <v>51.6</v>
      </c>
      <c r="FB45">
        <v>0.96</v>
      </c>
      <c r="FC45">
        <v>33.437</v>
      </c>
      <c r="FD45">
        <v>38.062</v>
      </c>
      <c r="FE45">
        <v>35.562</v>
      </c>
      <c r="FF45">
        <v>37.5</v>
      </c>
      <c r="FG45">
        <v>35.875</v>
      </c>
      <c r="FH45">
        <v>0</v>
      </c>
      <c r="FI45">
        <v>0</v>
      </c>
      <c r="FJ45">
        <v>0</v>
      </c>
      <c r="FK45">
        <v>3375.099999904633</v>
      </c>
      <c r="FL45">
        <v>0</v>
      </c>
      <c r="FM45">
        <v>1.853076923076923</v>
      </c>
      <c r="FN45">
        <v>-19.91794892093107</v>
      </c>
      <c r="FO45">
        <v>19.06290603951615</v>
      </c>
      <c r="FP45">
        <v>47.20884615384615</v>
      </c>
      <c r="FQ45">
        <v>15</v>
      </c>
      <c r="FR45">
        <v>1740484041.5</v>
      </c>
      <c r="FS45" t="s">
        <v>471</v>
      </c>
      <c r="FT45">
        <v>1740484041.5</v>
      </c>
      <c r="FU45">
        <v>1740484029</v>
      </c>
      <c r="FV45">
        <v>10</v>
      </c>
      <c r="FW45">
        <v>-0.115</v>
      </c>
      <c r="FX45">
        <v>0.001</v>
      </c>
      <c r="FY45">
        <v>-0.275</v>
      </c>
      <c r="FZ45">
        <v>-0.005</v>
      </c>
      <c r="GA45">
        <v>103</v>
      </c>
      <c r="GB45">
        <v>12</v>
      </c>
      <c r="GC45">
        <v>0.21</v>
      </c>
      <c r="GD45">
        <v>0.12</v>
      </c>
      <c r="GE45">
        <v>-0.7030997910195074</v>
      </c>
      <c r="GF45">
        <v>0.05775548540846141</v>
      </c>
      <c r="GG45">
        <v>0.09406350373711557</v>
      </c>
      <c r="GH45">
        <v>1</v>
      </c>
      <c r="GI45">
        <v>-0.001292946643504877</v>
      </c>
      <c r="GJ45">
        <v>-0.0005267680703890166</v>
      </c>
      <c r="GK45">
        <v>0.0001286636793460556</v>
      </c>
      <c r="GL45">
        <v>1</v>
      </c>
      <c r="GM45">
        <v>2</v>
      </c>
      <c r="GN45">
        <v>2</v>
      </c>
      <c r="GO45" t="s">
        <v>440</v>
      </c>
      <c r="GP45">
        <v>2.99554</v>
      </c>
      <c r="GQ45">
        <v>2.81101</v>
      </c>
      <c r="GR45">
        <v>0.129815</v>
      </c>
      <c r="GS45">
        <v>0.13059</v>
      </c>
      <c r="GT45">
        <v>0.06793929999999999</v>
      </c>
      <c r="GU45">
        <v>0.0690573</v>
      </c>
      <c r="GV45">
        <v>23699.7</v>
      </c>
      <c r="GW45">
        <v>24723.1</v>
      </c>
      <c r="GX45">
        <v>30981.2</v>
      </c>
      <c r="GY45">
        <v>31533.4</v>
      </c>
      <c r="GZ45">
        <v>45284.7</v>
      </c>
      <c r="HA45">
        <v>42636.1</v>
      </c>
      <c r="HB45">
        <v>44881.9</v>
      </c>
      <c r="HC45">
        <v>42109</v>
      </c>
      <c r="HD45">
        <v>1.7984</v>
      </c>
      <c r="HE45">
        <v>2.26055</v>
      </c>
      <c r="HF45">
        <v>-0.0321269</v>
      </c>
      <c r="HG45">
        <v>0</v>
      </c>
      <c r="HH45">
        <v>19.6483</v>
      </c>
      <c r="HI45">
        <v>999.9</v>
      </c>
      <c r="HJ45">
        <v>34.3</v>
      </c>
      <c r="HK45">
        <v>30.3</v>
      </c>
      <c r="HL45">
        <v>14.7022</v>
      </c>
      <c r="HM45">
        <v>62.2427</v>
      </c>
      <c r="HN45">
        <v>7.92067</v>
      </c>
      <c r="HO45">
        <v>1</v>
      </c>
      <c r="HP45">
        <v>-0.125371</v>
      </c>
      <c r="HQ45">
        <v>3.09943</v>
      </c>
      <c r="HR45">
        <v>20.2163</v>
      </c>
      <c r="HS45">
        <v>5.22298</v>
      </c>
      <c r="HT45">
        <v>11.9081</v>
      </c>
      <c r="HU45">
        <v>4.97205</v>
      </c>
      <c r="HV45">
        <v>3.273</v>
      </c>
      <c r="HW45">
        <v>7769.2</v>
      </c>
      <c r="HX45">
        <v>9999</v>
      </c>
      <c r="HY45">
        <v>9999</v>
      </c>
      <c r="HZ45">
        <v>999.9</v>
      </c>
      <c r="IA45">
        <v>1.87958</v>
      </c>
      <c r="IB45">
        <v>1.87974</v>
      </c>
      <c r="IC45">
        <v>1.88186</v>
      </c>
      <c r="ID45">
        <v>1.87485</v>
      </c>
      <c r="IE45">
        <v>1.87821</v>
      </c>
      <c r="IF45">
        <v>1.87762</v>
      </c>
      <c r="IG45">
        <v>1.87473</v>
      </c>
      <c r="IH45">
        <v>1.88234</v>
      </c>
      <c r="II45">
        <v>0</v>
      </c>
      <c r="IJ45">
        <v>0</v>
      </c>
      <c r="IK45">
        <v>0</v>
      </c>
      <c r="IL45">
        <v>0</v>
      </c>
      <c r="IM45" t="s">
        <v>441</v>
      </c>
      <c r="IN45" t="s">
        <v>442</v>
      </c>
      <c r="IO45" t="s">
        <v>443</v>
      </c>
      <c r="IP45" t="s">
        <v>443</v>
      </c>
      <c r="IQ45" t="s">
        <v>443</v>
      </c>
      <c r="IR45" t="s">
        <v>443</v>
      </c>
      <c r="IS45">
        <v>0</v>
      </c>
      <c r="IT45">
        <v>100</v>
      </c>
      <c r="IU45">
        <v>100</v>
      </c>
      <c r="IV45">
        <v>0.36</v>
      </c>
      <c r="IW45">
        <v>-0.0049</v>
      </c>
      <c r="IX45">
        <v>-0.5145022863478105</v>
      </c>
      <c r="IY45">
        <v>0.002558256048013158</v>
      </c>
      <c r="IZ45">
        <v>-2.213187444564666E-06</v>
      </c>
      <c r="JA45">
        <v>6.313742598779326E-10</v>
      </c>
      <c r="JB45">
        <v>-0.09460829944680695</v>
      </c>
      <c r="JC45">
        <v>0.01302957520847742</v>
      </c>
      <c r="JD45">
        <v>-0.0006757729996322496</v>
      </c>
      <c r="JE45">
        <v>1.7701685355935E-05</v>
      </c>
      <c r="JF45">
        <v>15</v>
      </c>
      <c r="JG45">
        <v>2137</v>
      </c>
      <c r="JH45">
        <v>3</v>
      </c>
      <c r="JI45">
        <v>20</v>
      </c>
      <c r="JJ45">
        <v>39</v>
      </c>
      <c r="JK45">
        <v>39.2</v>
      </c>
      <c r="JL45">
        <v>1.39282</v>
      </c>
      <c r="JM45">
        <v>2.57935</v>
      </c>
      <c r="JN45">
        <v>1.44531</v>
      </c>
      <c r="JO45">
        <v>2.16064</v>
      </c>
      <c r="JP45">
        <v>1.54907</v>
      </c>
      <c r="JQ45">
        <v>2.45605</v>
      </c>
      <c r="JR45">
        <v>35.1286</v>
      </c>
      <c r="JS45">
        <v>24.1225</v>
      </c>
      <c r="JT45">
        <v>18</v>
      </c>
      <c r="JU45">
        <v>326.707</v>
      </c>
      <c r="JV45">
        <v>747.211</v>
      </c>
      <c r="JW45">
        <v>16.5799</v>
      </c>
      <c r="JX45">
        <v>25.3918</v>
      </c>
      <c r="JY45">
        <v>30.0002</v>
      </c>
      <c r="JZ45">
        <v>25.5393</v>
      </c>
      <c r="KA45">
        <v>25.5316</v>
      </c>
      <c r="KB45">
        <v>27.8721</v>
      </c>
      <c r="KC45">
        <v>25.5446</v>
      </c>
      <c r="KD45">
        <v>26.7827</v>
      </c>
      <c r="KE45">
        <v>16.58</v>
      </c>
      <c r="KF45">
        <v>600</v>
      </c>
      <c r="KG45">
        <v>11.9671</v>
      </c>
      <c r="KH45">
        <v>101.421</v>
      </c>
      <c r="KI45">
        <v>100.673</v>
      </c>
    </row>
    <row r="46" spans="1:295">
      <c r="A46">
        <v>30</v>
      </c>
      <c r="B46">
        <v>1740486504.5</v>
      </c>
      <c r="C46">
        <v>3496.5</v>
      </c>
      <c r="D46" t="s">
        <v>510</v>
      </c>
      <c r="E46" t="s">
        <v>511</v>
      </c>
      <c r="F46" t="s">
        <v>434</v>
      </c>
      <c r="G46" t="s">
        <v>435</v>
      </c>
      <c r="J46">
        <f>EY46</f>
        <v>0</v>
      </c>
      <c r="K46">
        <v>1740486504.5</v>
      </c>
      <c r="L46">
        <f>(M46)/1000</f>
        <v>0</v>
      </c>
      <c r="M46">
        <f>IF(DR46, AP46, AJ46)</f>
        <v>0</v>
      </c>
      <c r="N46">
        <f>IF(DR46, AK46, AI46)</f>
        <v>0</v>
      </c>
      <c r="O46">
        <f>DT46 - IF(AW46&gt;1, N46*DN46*100.0/(AY46), 0)</f>
        <v>0</v>
      </c>
      <c r="P46">
        <f>((V46-L46/2)*O46-N46)/(V46+L46/2)</f>
        <v>0</v>
      </c>
      <c r="Q46">
        <f>P46*(EA46+EB46)/1000.0</f>
        <v>0</v>
      </c>
      <c r="R46">
        <f>(DT46 - IF(AW46&gt;1, N46*DN46*100.0/(AY46), 0))*(EA46+EB46)/1000.0</f>
        <v>0</v>
      </c>
      <c r="S46">
        <f>2.0/((1/U46-1/T46)+SIGN(U46)*SQRT((1/U46-1/T46)*(1/U46-1/T46) + 4*DO46/((DO46+1)*(DO46+1))*(2*1/U46*1/T46-1/T46*1/T46)))</f>
        <v>0</v>
      </c>
      <c r="T46">
        <f>IF(LEFT(DP46,1)&lt;&gt;"0",IF(LEFT(DP46,1)="1",3.0,DQ46),$D$5+$E$5*(EH46*EA46/($K$5*1000))+$F$5*(EH46*EA46/($K$5*1000))*MAX(MIN(DN46,$J$5),$I$5)*MAX(MIN(DN46,$J$5),$I$5)+$G$5*MAX(MIN(DN46,$J$5),$I$5)*(EH46*EA46/($K$5*1000))+$H$5*(EH46*EA46/($K$5*1000))*(EH46*EA46/($K$5*1000)))</f>
        <v>0</v>
      </c>
      <c r="U46">
        <f>L46*(1000-(1000*0.61365*exp(17.502*Y46/(240.97+Y46))/(EA46+EB46)+DV46)/2)/(1000*0.61365*exp(17.502*Y46/(240.97+Y46))/(EA46+EB46)-DV46)</f>
        <v>0</v>
      </c>
      <c r="V46">
        <f>1/((DO46+1)/(S46/1.6)+1/(T46/1.37)) + DO46/((DO46+1)/(S46/1.6) + DO46/(T46/1.37))</f>
        <v>0</v>
      </c>
      <c r="W46">
        <f>(DJ46*DM46)</f>
        <v>0</v>
      </c>
      <c r="X46">
        <f>(EC46+(W46+2*0.95*5.67E-8*(((EC46+$B$7)+273)^4-(EC46+273)^4)-44100*L46)/(1.84*29.3*T46+8*0.95*5.67E-8*(EC46+273)^3))</f>
        <v>0</v>
      </c>
      <c r="Y46">
        <f>($C$7*ED46+$D$7*EE46+$E$7*X46)</f>
        <v>0</v>
      </c>
      <c r="Z46">
        <f>0.61365*exp(17.502*Y46/(240.97+Y46))</f>
        <v>0</v>
      </c>
      <c r="AA46">
        <f>(AB46/AC46*100)</f>
        <v>0</v>
      </c>
      <c r="AB46">
        <f>DV46*(EA46+EB46)/1000</f>
        <v>0</v>
      </c>
      <c r="AC46">
        <f>0.61365*exp(17.502*EC46/(240.97+EC46))</f>
        <v>0</v>
      </c>
      <c r="AD46">
        <f>(Z46-DV46*(EA46+EB46)/1000)</f>
        <v>0</v>
      </c>
      <c r="AE46">
        <f>(-L46*44100)</f>
        <v>0</v>
      </c>
      <c r="AF46">
        <f>2*29.3*T46*0.92*(EC46-Y46)</f>
        <v>0</v>
      </c>
      <c r="AG46">
        <f>2*0.95*5.67E-8*(((EC46+$B$7)+273)^4-(Y46+273)^4)</f>
        <v>0</v>
      </c>
      <c r="AH46">
        <f>W46+AG46+AE46+AF46</f>
        <v>0</v>
      </c>
      <c r="AI46">
        <f>DZ46*AW46*(DU46-DT46*(1000-AW46*DW46)/(1000-AW46*DV46))/(100*DN46)</f>
        <v>0</v>
      </c>
      <c r="AJ46">
        <f>1000*DZ46*AW46*(DV46-DW46)/(100*DN46*(1000-AW46*DV46))</f>
        <v>0</v>
      </c>
      <c r="AK46">
        <f>(AL46 - AM46 - EA46*1E3/(8.314*(EC46+273.15)) * AO46/DZ46 * AN46) * DZ46/(100*DN46) * (1000 - DW46)/1000</f>
        <v>0</v>
      </c>
      <c r="AL46">
        <v>506.0918329629656</v>
      </c>
      <c r="AM46">
        <v>506.5429030303032</v>
      </c>
      <c r="AN46">
        <v>0.00245116006489099</v>
      </c>
      <c r="AO46">
        <v>66.14935224974602</v>
      </c>
      <c r="AP46">
        <f>(AR46 - AQ46 + EA46*1E3/(8.314*(EC46+273.15)) * AT46/DZ46 * AS46) * DZ46/(100*DN46) * 1000/(1000 - AR46)</f>
        <v>0</v>
      </c>
      <c r="AQ46">
        <v>12.02434952431125</v>
      </c>
      <c r="AR46">
        <v>12.01446853146853</v>
      </c>
      <c r="AS46">
        <v>9.317357441420704E-08</v>
      </c>
      <c r="AT46">
        <v>77.18284796940715</v>
      </c>
      <c r="AU46">
        <v>43</v>
      </c>
      <c r="AV46">
        <v>11</v>
      </c>
      <c r="AW46">
        <f>IF(AU46*$H$13&gt;=AY46,1.0,(AY46/(AY46-AU46*$H$13)))</f>
        <v>0</v>
      </c>
      <c r="AX46">
        <f>(AW46-1)*100</f>
        <v>0</v>
      </c>
      <c r="AY46">
        <f>MAX(0,($B$13+$C$13*EH46)/(1+$D$13*EH46)*EA46/(EC46+273)*$E$13)</f>
        <v>0</v>
      </c>
      <c r="AZ46" t="s">
        <v>437</v>
      </c>
      <c r="BA46" t="s">
        <v>437</v>
      </c>
      <c r="BB46">
        <v>0</v>
      </c>
      <c r="BC46">
        <v>0</v>
      </c>
      <c r="BD46">
        <f>1-BB46/BC46</f>
        <v>0</v>
      </c>
      <c r="BE46">
        <v>0</v>
      </c>
      <c r="BF46" t="s">
        <v>437</v>
      </c>
      <c r="BG46" t="s">
        <v>437</v>
      </c>
      <c r="BH46">
        <v>0</v>
      </c>
      <c r="BI46">
        <v>0</v>
      </c>
      <c r="BJ46">
        <f>1-BH46/BI46</f>
        <v>0</v>
      </c>
      <c r="BK46">
        <v>0.5</v>
      </c>
      <c r="BL46">
        <f>DK46</f>
        <v>0</v>
      </c>
      <c r="BM46">
        <f>N46</f>
        <v>0</v>
      </c>
      <c r="BN46">
        <f>BJ46*BK46*BL46</f>
        <v>0</v>
      </c>
      <c r="BO46">
        <f>(BM46-BE46)/BL46</f>
        <v>0</v>
      </c>
      <c r="BP46">
        <f>(BC46-BI46)/BI46</f>
        <v>0</v>
      </c>
      <c r="BQ46">
        <f>BB46/(BD46+BB46/BI46)</f>
        <v>0</v>
      </c>
      <c r="BR46" t="s">
        <v>437</v>
      </c>
      <c r="BS46">
        <v>0</v>
      </c>
      <c r="BT46">
        <f>IF(BS46&lt;&gt;0, BS46, BQ46)</f>
        <v>0</v>
      </c>
      <c r="BU46">
        <f>1-BT46/BI46</f>
        <v>0</v>
      </c>
      <c r="BV46">
        <f>(BI46-BH46)/(BI46-BT46)</f>
        <v>0</v>
      </c>
      <c r="BW46">
        <f>(BC46-BI46)/(BC46-BT46)</f>
        <v>0</v>
      </c>
      <c r="BX46">
        <f>(BI46-BH46)/(BI46-BB46)</f>
        <v>0</v>
      </c>
      <c r="BY46">
        <f>(BC46-BI46)/(BC46-BB46)</f>
        <v>0</v>
      </c>
      <c r="BZ46">
        <f>(BV46*BT46/BH46)</f>
        <v>0</v>
      </c>
      <c r="CA46">
        <f>(1-BZ46)</f>
        <v>0</v>
      </c>
      <c r="CB46">
        <v>205</v>
      </c>
      <c r="CC46">
        <v>290.0000000000001</v>
      </c>
      <c r="CD46">
        <v>1.42</v>
      </c>
      <c r="CE46">
        <v>245</v>
      </c>
      <c r="CF46">
        <v>10126.2</v>
      </c>
      <c r="CG46">
        <v>1.21</v>
      </c>
      <c r="CH46">
        <v>0.21</v>
      </c>
      <c r="CI46">
        <v>300.0000000000001</v>
      </c>
      <c r="CJ46">
        <v>23.9</v>
      </c>
      <c r="CK46">
        <v>3.425775101193484</v>
      </c>
      <c r="CL46">
        <v>2.028220428051648</v>
      </c>
      <c r="CM46">
        <v>-2.247386861494518</v>
      </c>
      <c r="CN46">
        <v>1.77933841202106</v>
      </c>
      <c r="CO46">
        <v>0.05390338325961119</v>
      </c>
      <c r="CP46">
        <v>-0.008365275417130143</v>
      </c>
      <c r="CQ46">
        <v>289.9999999999999</v>
      </c>
      <c r="CR46">
        <v>1.85</v>
      </c>
      <c r="CS46">
        <v>615</v>
      </c>
      <c r="CT46">
        <v>10122.7</v>
      </c>
      <c r="CU46">
        <v>1.21</v>
      </c>
      <c r="CV46">
        <v>0.64</v>
      </c>
      <c r="DJ46">
        <f>$B$11*EI46+$C$11*EJ46+$F$11*EU46*(1-EX46)</f>
        <v>0</v>
      </c>
      <c r="DK46">
        <f>DJ46*DL46</f>
        <v>0</v>
      </c>
      <c r="DL46">
        <f>($B$11*$D$9+$C$11*$D$9+$F$11*((FH46+EZ46)/MAX(FH46+EZ46+FI46, 0.1)*$I$9+FI46/MAX(FH46+EZ46+FI46, 0.1)*$J$9))/($B$11+$C$11+$F$11)</f>
        <v>0</v>
      </c>
      <c r="DM46">
        <f>($B$11*$K$9+$C$11*$K$9+$F$11*((FH46+EZ46)/MAX(FH46+EZ46+FI46, 0.1)*$P$9+FI46/MAX(FH46+EZ46+FI46, 0.1)*$Q$9))/($B$11+$C$11+$F$11)</f>
        <v>0</v>
      </c>
      <c r="DN46">
        <v>2</v>
      </c>
      <c r="DO46">
        <v>0.5</v>
      </c>
      <c r="DP46" t="s">
        <v>438</v>
      </c>
      <c r="DQ46">
        <v>2</v>
      </c>
      <c r="DR46" t="b">
        <v>1</v>
      </c>
      <c r="DS46">
        <v>1740486504.5</v>
      </c>
      <c r="DT46">
        <v>500.435</v>
      </c>
      <c r="DU46">
        <v>500.038</v>
      </c>
      <c r="DV46">
        <v>12.0147</v>
      </c>
      <c r="DW46">
        <v>12.0251</v>
      </c>
      <c r="DX46">
        <v>500.145</v>
      </c>
      <c r="DY46">
        <v>12.0196</v>
      </c>
      <c r="DZ46">
        <v>400.076</v>
      </c>
      <c r="EA46">
        <v>101.114</v>
      </c>
      <c r="EB46">
        <v>0.100091</v>
      </c>
      <c r="EC46">
        <v>19.2502</v>
      </c>
      <c r="ED46">
        <v>19.0348</v>
      </c>
      <c r="EE46">
        <v>999.9</v>
      </c>
      <c r="EF46">
        <v>0</v>
      </c>
      <c r="EG46">
        <v>0</v>
      </c>
      <c r="EH46">
        <v>10039.4</v>
      </c>
      <c r="EI46">
        <v>0</v>
      </c>
      <c r="EJ46">
        <v>0.0122315</v>
      </c>
      <c r="EK46">
        <v>0.397552</v>
      </c>
      <c r="EL46">
        <v>506.521</v>
      </c>
      <c r="EM46">
        <v>506.124</v>
      </c>
      <c r="EN46">
        <v>-0.0104485</v>
      </c>
      <c r="EO46">
        <v>500.038</v>
      </c>
      <c r="EP46">
        <v>12.0251</v>
      </c>
      <c r="EQ46">
        <v>1.21485</v>
      </c>
      <c r="ER46">
        <v>1.21591</v>
      </c>
      <c r="ES46">
        <v>9.784840000000001</v>
      </c>
      <c r="ET46">
        <v>9.797800000000001</v>
      </c>
      <c r="EU46">
        <v>0.0499998</v>
      </c>
      <c r="EV46">
        <v>0</v>
      </c>
      <c r="EW46">
        <v>0</v>
      </c>
      <c r="EX46">
        <v>0</v>
      </c>
      <c r="EY46">
        <v>0.44</v>
      </c>
      <c r="EZ46">
        <v>0.0499998</v>
      </c>
      <c r="FA46">
        <v>49.35</v>
      </c>
      <c r="FB46">
        <v>1.49</v>
      </c>
      <c r="FC46">
        <v>33.812</v>
      </c>
      <c r="FD46">
        <v>39.875</v>
      </c>
      <c r="FE46">
        <v>36.625</v>
      </c>
      <c r="FF46">
        <v>39.875</v>
      </c>
      <c r="FG46">
        <v>36.75</v>
      </c>
      <c r="FH46">
        <v>0</v>
      </c>
      <c r="FI46">
        <v>0</v>
      </c>
      <c r="FJ46">
        <v>0</v>
      </c>
      <c r="FK46">
        <v>3495.700000047684</v>
      </c>
      <c r="FL46">
        <v>0</v>
      </c>
      <c r="FM46">
        <v>2.0308</v>
      </c>
      <c r="FN46">
        <v>-12.90307735082432</v>
      </c>
      <c r="FO46">
        <v>4.834615626701879</v>
      </c>
      <c r="FP46">
        <v>47.3536</v>
      </c>
      <c r="FQ46">
        <v>15</v>
      </c>
      <c r="FR46">
        <v>1740484041.5</v>
      </c>
      <c r="FS46" t="s">
        <v>471</v>
      </c>
      <c r="FT46">
        <v>1740484041.5</v>
      </c>
      <c r="FU46">
        <v>1740484029</v>
      </c>
      <c r="FV46">
        <v>10</v>
      </c>
      <c r="FW46">
        <v>-0.115</v>
      </c>
      <c r="FX46">
        <v>0.001</v>
      </c>
      <c r="FY46">
        <v>-0.275</v>
      </c>
      <c r="FZ46">
        <v>-0.005</v>
      </c>
      <c r="GA46">
        <v>103</v>
      </c>
      <c r="GB46">
        <v>12</v>
      </c>
      <c r="GC46">
        <v>0.21</v>
      </c>
      <c r="GD46">
        <v>0.12</v>
      </c>
      <c r="GE46">
        <v>-0.8536854589690736</v>
      </c>
      <c r="GF46">
        <v>-0.3322365859106381</v>
      </c>
      <c r="GG46">
        <v>0.1449717708986425</v>
      </c>
      <c r="GH46">
        <v>1</v>
      </c>
      <c r="GI46">
        <v>-0.001850423192839436</v>
      </c>
      <c r="GJ46">
        <v>-0.001331030758127933</v>
      </c>
      <c r="GK46">
        <v>0.0002169747449509805</v>
      </c>
      <c r="GL46">
        <v>1</v>
      </c>
      <c r="GM46">
        <v>2</v>
      </c>
      <c r="GN46">
        <v>2</v>
      </c>
      <c r="GO46" t="s">
        <v>440</v>
      </c>
      <c r="GP46">
        <v>2.99558</v>
      </c>
      <c r="GQ46">
        <v>2.81104</v>
      </c>
      <c r="GR46">
        <v>0.113958</v>
      </c>
      <c r="GS46">
        <v>0.114644</v>
      </c>
      <c r="GT46">
        <v>0.06799520000000001</v>
      </c>
      <c r="GU46">
        <v>0.069134</v>
      </c>
      <c r="GV46">
        <v>24128.2</v>
      </c>
      <c r="GW46">
        <v>25172.6</v>
      </c>
      <c r="GX46">
        <v>30977.7</v>
      </c>
      <c r="GY46">
        <v>31529.3</v>
      </c>
      <c r="GZ46">
        <v>45276.8</v>
      </c>
      <c r="HA46">
        <v>42627.2</v>
      </c>
      <c r="HB46">
        <v>44876.9</v>
      </c>
      <c r="HC46">
        <v>42103.7</v>
      </c>
      <c r="HD46">
        <v>1.79827</v>
      </c>
      <c r="HE46">
        <v>2.25925</v>
      </c>
      <c r="HF46">
        <v>-0.0354201</v>
      </c>
      <c r="HG46">
        <v>0</v>
      </c>
      <c r="HH46">
        <v>19.6214</v>
      </c>
      <c r="HI46">
        <v>999.9</v>
      </c>
      <c r="HJ46">
        <v>34.4</v>
      </c>
      <c r="HK46">
        <v>30.3</v>
      </c>
      <c r="HL46">
        <v>14.7471</v>
      </c>
      <c r="HM46">
        <v>62.0327</v>
      </c>
      <c r="HN46">
        <v>8.024839999999999</v>
      </c>
      <c r="HO46">
        <v>1</v>
      </c>
      <c r="HP46">
        <v>-0.121227</v>
      </c>
      <c r="HQ46">
        <v>3.07862</v>
      </c>
      <c r="HR46">
        <v>20.2186</v>
      </c>
      <c r="HS46">
        <v>5.22298</v>
      </c>
      <c r="HT46">
        <v>11.9081</v>
      </c>
      <c r="HU46">
        <v>4.97245</v>
      </c>
      <c r="HV46">
        <v>3.273</v>
      </c>
      <c r="HW46">
        <v>7772.4</v>
      </c>
      <c r="HX46">
        <v>9999</v>
      </c>
      <c r="HY46">
        <v>9999</v>
      </c>
      <c r="HZ46">
        <v>999.9</v>
      </c>
      <c r="IA46">
        <v>1.87958</v>
      </c>
      <c r="IB46">
        <v>1.87974</v>
      </c>
      <c r="IC46">
        <v>1.88187</v>
      </c>
      <c r="ID46">
        <v>1.87486</v>
      </c>
      <c r="IE46">
        <v>1.87823</v>
      </c>
      <c r="IF46">
        <v>1.87769</v>
      </c>
      <c r="IG46">
        <v>1.87477</v>
      </c>
      <c r="IH46">
        <v>1.8824</v>
      </c>
      <c r="II46">
        <v>0</v>
      </c>
      <c r="IJ46">
        <v>0</v>
      </c>
      <c r="IK46">
        <v>0</v>
      </c>
      <c r="IL46">
        <v>0</v>
      </c>
      <c r="IM46" t="s">
        <v>441</v>
      </c>
      <c r="IN46" t="s">
        <v>442</v>
      </c>
      <c r="IO46" t="s">
        <v>443</v>
      </c>
      <c r="IP46" t="s">
        <v>443</v>
      </c>
      <c r="IQ46" t="s">
        <v>443</v>
      </c>
      <c r="IR46" t="s">
        <v>443</v>
      </c>
      <c r="IS46">
        <v>0</v>
      </c>
      <c r="IT46">
        <v>100</v>
      </c>
      <c r="IU46">
        <v>100</v>
      </c>
      <c r="IV46">
        <v>0.29</v>
      </c>
      <c r="IW46">
        <v>-0.0049</v>
      </c>
      <c r="IX46">
        <v>-0.5145022863478105</v>
      </c>
      <c r="IY46">
        <v>0.002558256048013158</v>
      </c>
      <c r="IZ46">
        <v>-2.213187444564666E-06</v>
      </c>
      <c r="JA46">
        <v>6.313742598779326E-10</v>
      </c>
      <c r="JB46">
        <v>-0.09460829944680695</v>
      </c>
      <c r="JC46">
        <v>0.01302957520847742</v>
      </c>
      <c r="JD46">
        <v>-0.0006757729996322496</v>
      </c>
      <c r="JE46">
        <v>1.7701685355935E-05</v>
      </c>
      <c r="JF46">
        <v>15</v>
      </c>
      <c r="JG46">
        <v>2137</v>
      </c>
      <c r="JH46">
        <v>3</v>
      </c>
      <c r="JI46">
        <v>20</v>
      </c>
      <c r="JJ46">
        <v>41</v>
      </c>
      <c r="JK46">
        <v>41.3</v>
      </c>
      <c r="JL46">
        <v>1.20239</v>
      </c>
      <c r="JM46">
        <v>2.5769</v>
      </c>
      <c r="JN46">
        <v>1.44531</v>
      </c>
      <c r="JO46">
        <v>2.16064</v>
      </c>
      <c r="JP46">
        <v>1.54907</v>
      </c>
      <c r="JQ46">
        <v>2.34985</v>
      </c>
      <c r="JR46">
        <v>35.1055</v>
      </c>
      <c r="JS46">
        <v>24.1225</v>
      </c>
      <c r="JT46">
        <v>18</v>
      </c>
      <c r="JU46">
        <v>326.821</v>
      </c>
      <c r="JV46">
        <v>746.413</v>
      </c>
      <c r="JW46">
        <v>16.5797</v>
      </c>
      <c r="JX46">
        <v>25.4324</v>
      </c>
      <c r="JY46">
        <v>30</v>
      </c>
      <c r="JZ46">
        <v>25.5722</v>
      </c>
      <c r="KA46">
        <v>25.5615</v>
      </c>
      <c r="KB46">
        <v>24.0678</v>
      </c>
      <c r="KC46">
        <v>25.8171</v>
      </c>
      <c r="KD46">
        <v>27.1532</v>
      </c>
      <c r="KE46">
        <v>16.58</v>
      </c>
      <c r="KF46">
        <v>500</v>
      </c>
      <c r="KG46">
        <v>11.9838</v>
      </c>
      <c r="KH46">
        <v>101.41</v>
      </c>
      <c r="KI46">
        <v>100.661</v>
      </c>
    </row>
    <row r="47" spans="1:295">
      <c r="A47">
        <v>31</v>
      </c>
      <c r="B47">
        <v>1740486625</v>
      </c>
      <c r="C47">
        <v>3617</v>
      </c>
      <c r="D47" t="s">
        <v>512</v>
      </c>
      <c r="E47" t="s">
        <v>513</v>
      </c>
      <c r="F47" t="s">
        <v>434</v>
      </c>
      <c r="G47" t="s">
        <v>435</v>
      </c>
      <c r="J47">
        <f>EY47</f>
        <v>0</v>
      </c>
      <c r="K47">
        <v>1740486625</v>
      </c>
      <c r="L47">
        <f>(M47)/1000</f>
        <v>0</v>
      </c>
      <c r="M47">
        <f>IF(DR47, AP47, AJ47)</f>
        <v>0</v>
      </c>
      <c r="N47">
        <f>IF(DR47, AK47, AI47)</f>
        <v>0</v>
      </c>
      <c r="O47">
        <f>DT47 - IF(AW47&gt;1, N47*DN47*100.0/(AY47), 0)</f>
        <v>0</v>
      </c>
      <c r="P47">
        <f>((V47-L47/2)*O47-N47)/(V47+L47/2)</f>
        <v>0</v>
      </c>
      <c r="Q47">
        <f>P47*(EA47+EB47)/1000.0</f>
        <v>0</v>
      </c>
      <c r="R47">
        <f>(DT47 - IF(AW47&gt;1, N47*DN47*100.0/(AY47), 0))*(EA47+EB47)/1000.0</f>
        <v>0</v>
      </c>
      <c r="S47">
        <f>2.0/((1/U47-1/T47)+SIGN(U47)*SQRT((1/U47-1/T47)*(1/U47-1/T47) + 4*DO47/((DO47+1)*(DO47+1))*(2*1/U47*1/T47-1/T47*1/T47)))</f>
        <v>0</v>
      </c>
      <c r="T47">
        <f>IF(LEFT(DP47,1)&lt;&gt;"0",IF(LEFT(DP47,1)="1",3.0,DQ47),$D$5+$E$5*(EH47*EA47/($K$5*1000))+$F$5*(EH47*EA47/($K$5*1000))*MAX(MIN(DN47,$J$5),$I$5)*MAX(MIN(DN47,$J$5),$I$5)+$G$5*MAX(MIN(DN47,$J$5),$I$5)*(EH47*EA47/($K$5*1000))+$H$5*(EH47*EA47/($K$5*1000))*(EH47*EA47/($K$5*1000)))</f>
        <v>0</v>
      </c>
      <c r="U47">
        <f>L47*(1000-(1000*0.61365*exp(17.502*Y47/(240.97+Y47))/(EA47+EB47)+DV47)/2)/(1000*0.61365*exp(17.502*Y47/(240.97+Y47))/(EA47+EB47)-DV47)</f>
        <v>0</v>
      </c>
      <c r="V47">
        <f>1/((DO47+1)/(S47/1.6)+1/(T47/1.37)) + DO47/((DO47+1)/(S47/1.6) + DO47/(T47/1.37))</f>
        <v>0</v>
      </c>
      <c r="W47">
        <f>(DJ47*DM47)</f>
        <v>0</v>
      </c>
      <c r="X47">
        <f>(EC47+(W47+2*0.95*5.67E-8*(((EC47+$B$7)+273)^4-(EC47+273)^4)-44100*L47)/(1.84*29.3*T47+8*0.95*5.67E-8*(EC47+273)^3))</f>
        <v>0</v>
      </c>
      <c r="Y47">
        <f>($C$7*ED47+$D$7*EE47+$E$7*X47)</f>
        <v>0</v>
      </c>
      <c r="Z47">
        <f>0.61365*exp(17.502*Y47/(240.97+Y47))</f>
        <v>0</v>
      </c>
      <c r="AA47">
        <f>(AB47/AC47*100)</f>
        <v>0</v>
      </c>
      <c r="AB47">
        <f>DV47*(EA47+EB47)/1000</f>
        <v>0</v>
      </c>
      <c r="AC47">
        <f>0.61365*exp(17.502*EC47/(240.97+EC47))</f>
        <v>0</v>
      </c>
      <c r="AD47">
        <f>(Z47-DV47*(EA47+EB47)/1000)</f>
        <v>0</v>
      </c>
      <c r="AE47">
        <f>(-L47*44100)</f>
        <v>0</v>
      </c>
      <c r="AF47">
        <f>2*29.3*T47*0.92*(EC47-Y47)</f>
        <v>0</v>
      </c>
      <c r="AG47">
        <f>2*0.95*5.67E-8*(((EC47+$B$7)+273)^4-(Y47+273)^4)</f>
        <v>0</v>
      </c>
      <c r="AH47">
        <f>W47+AG47+AE47+AF47</f>
        <v>0</v>
      </c>
      <c r="AI47">
        <f>DZ47*AW47*(DU47-DT47*(1000-AW47*DW47)/(1000-AW47*DV47))/(100*DN47)</f>
        <v>0</v>
      </c>
      <c r="AJ47">
        <f>1000*DZ47*AW47*(DV47-DW47)/(100*DN47*(1000-AW47*DV47))</f>
        <v>0</v>
      </c>
      <c r="AK47">
        <f>(AL47 - AM47 - EA47*1E3/(8.314*(EC47+273.15)) * AO47/DZ47 * AN47) * DZ47/(100*DN47) * (1000 - DW47)/1000</f>
        <v>0</v>
      </c>
      <c r="AL47">
        <v>404.8738594760538</v>
      </c>
      <c r="AM47">
        <v>405.3459030303029</v>
      </c>
      <c r="AN47">
        <v>5.744102419706856E-05</v>
      </c>
      <c r="AO47">
        <v>66.14935224974602</v>
      </c>
      <c r="AP47">
        <f>(AR47 - AQ47 + EA47*1E3/(8.314*(EC47+273.15)) * AT47/DZ47 * AS47) * DZ47/(100*DN47) * 1000/(1000 - AR47)</f>
        <v>0</v>
      </c>
      <c r="AQ47">
        <v>12.0236501552888</v>
      </c>
      <c r="AR47">
        <v>12.01683566433567</v>
      </c>
      <c r="AS47">
        <v>5.329581857196252E-08</v>
      </c>
      <c r="AT47">
        <v>77.18284796940715</v>
      </c>
      <c r="AU47">
        <v>43</v>
      </c>
      <c r="AV47">
        <v>11</v>
      </c>
      <c r="AW47">
        <f>IF(AU47*$H$13&gt;=AY47,1.0,(AY47/(AY47-AU47*$H$13)))</f>
        <v>0</v>
      </c>
      <c r="AX47">
        <f>(AW47-1)*100</f>
        <v>0</v>
      </c>
      <c r="AY47">
        <f>MAX(0,($B$13+$C$13*EH47)/(1+$D$13*EH47)*EA47/(EC47+273)*$E$13)</f>
        <v>0</v>
      </c>
      <c r="AZ47" t="s">
        <v>437</v>
      </c>
      <c r="BA47" t="s">
        <v>437</v>
      </c>
      <c r="BB47">
        <v>0</v>
      </c>
      <c r="BC47">
        <v>0</v>
      </c>
      <c r="BD47">
        <f>1-BB47/BC47</f>
        <v>0</v>
      </c>
      <c r="BE47">
        <v>0</v>
      </c>
      <c r="BF47" t="s">
        <v>437</v>
      </c>
      <c r="BG47" t="s">
        <v>437</v>
      </c>
      <c r="BH47">
        <v>0</v>
      </c>
      <c r="BI47">
        <v>0</v>
      </c>
      <c r="BJ47">
        <f>1-BH47/BI47</f>
        <v>0</v>
      </c>
      <c r="BK47">
        <v>0.5</v>
      </c>
      <c r="BL47">
        <f>DK47</f>
        <v>0</v>
      </c>
      <c r="BM47">
        <f>N47</f>
        <v>0</v>
      </c>
      <c r="BN47">
        <f>BJ47*BK47*BL47</f>
        <v>0</v>
      </c>
      <c r="BO47">
        <f>(BM47-BE47)/BL47</f>
        <v>0</v>
      </c>
      <c r="BP47">
        <f>(BC47-BI47)/BI47</f>
        <v>0</v>
      </c>
      <c r="BQ47">
        <f>BB47/(BD47+BB47/BI47)</f>
        <v>0</v>
      </c>
      <c r="BR47" t="s">
        <v>437</v>
      </c>
      <c r="BS47">
        <v>0</v>
      </c>
      <c r="BT47">
        <f>IF(BS47&lt;&gt;0, BS47, BQ47)</f>
        <v>0</v>
      </c>
      <c r="BU47">
        <f>1-BT47/BI47</f>
        <v>0</v>
      </c>
      <c r="BV47">
        <f>(BI47-BH47)/(BI47-BT47)</f>
        <v>0</v>
      </c>
      <c r="BW47">
        <f>(BC47-BI47)/(BC47-BT47)</f>
        <v>0</v>
      </c>
      <c r="BX47">
        <f>(BI47-BH47)/(BI47-BB47)</f>
        <v>0</v>
      </c>
      <c r="BY47">
        <f>(BC47-BI47)/(BC47-BB47)</f>
        <v>0</v>
      </c>
      <c r="BZ47">
        <f>(BV47*BT47/BH47)</f>
        <v>0</v>
      </c>
      <c r="CA47">
        <f>(1-BZ47)</f>
        <v>0</v>
      </c>
      <c r="CB47">
        <v>205</v>
      </c>
      <c r="CC47">
        <v>290.0000000000001</v>
      </c>
      <c r="CD47">
        <v>1.42</v>
      </c>
      <c r="CE47">
        <v>245</v>
      </c>
      <c r="CF47">
        <v>10126.2</v>
      </c>
      <c r="CG47">
        <v>1.21</v>
      </c>
      <c r="CH47">
        <v>0.21</v>
      </c>
      <c r="CI47">
        <v>300.0000000000001</v>
      </c>
      <c r="CJ47">
        <v>23.9</v>
      </c>
      <c r="CK47">
        <v>3.425775101193484</v>
      </c>
      <c r="CL47">
        <v>2.028220428051648</v>
      </c>
      <c r="CM47">
        <v>-2.247386861494518</v>
      </c>
      <c r="CN47">
        <v>1.77933841202106</v>
      </c>
      <c r="CO47">
        <v>0.05390338325961119</v>
      </c>
      <c r="CP47">
        <v>-0.008365275417130143</v>
      </c>
      <c r="CQ47">
        <v>289.9999999999999</v>
      </c>
      <c r="CR47">
        <v>1.85</v>
      </c>
      <c r="CS47">
        <v>615</v>
      </c>
      <c r="CT47">
        <v>10122.7</v>
      </c>
      <c r="CU47">
        <v>1.21</v>
      </c>
      <c r="CV47">
        <v>0.64</v>
      </c>
      <c r="DJ47">
        <f>$B$11*EI47+$C$11*EJ47+$F$11*EU47*(1-EX47)</f>
        <v>0</v>
      </c>
      <c r="DK47">
        <f>DJ47*DL47</f>
        <v>0</v>
      </c>
      <c r="DL47">
        <f>($B$11*$D$9+$C$11*$D$9+$F$11*((FH47+EZ47)/MAX(FH47+EZ47+FI47, 0.1)*$I$9+FI47/MAX(FH47+EZ47+FI47, 0.1)*$J$9))/($B$11+$C$11+$F$11)</f>
        <v>0</v>
      </c>
      <c r="DM47">
        <f>($B$11*$K$9+$C$11*$K$9+$F$11*((FH47+EZ47)/MAX(FH47+EZ47+FI47, 0.1)*$P$9+FI47/MAX(FH47+EZ47+FI47, 0.1)*$Q$9))/($B$11+$C$11+$F$11)</f>
        <v>0</v>
      </c>
      <c r="DN47">
        <v>2</v>
      </c>
      <c r="DO47">
        <v>0.5</v>
      </c>
      <c r="DP47" t="s">
        <v>438</v>
      </c>
      <c r="DQ47">
        <v>2</v>
      </c>
      <c r="DR47" t="b">
        <v>1</v>
      </c>
      <c r="DS47">
        <v>1740486625</v>
      </c>
      <c r="DT47">
        <v>400.471</v>
      </c>
      <c r="DU47">
        <v>399.995</v>
      </c>
      <c r="DV47">
        <v>12.0168</v>
      </c>
      <c r="DW47">
        <v>12.0234</v>
      </c>
      <c r="DX47">
        <v>400.276</v>
      </c>
      <c r="DY47">
        <v>12.0217</v>
      </c>
      <c r="DZ47">
        <v>399.879</v>
      </c>
      <c r="EA47">
        <v>101.111</v>
      </c>
      <c r="EB47">
        <v>0.099726</v>
      </c>
      <c r="EC47">
        <v>19.2556</v>
      </c>
      <c r="ED47">
        <v>19.0216</v>
      </c>
      <c r="EE47">
        <v>999.9</v>
      </c>
      <c r="EF47">
        <v>0</v>
      </c>
      <c r="EG47">
        <v>0</v>
      </c>
      <c r="EH47">
        <v>10081.9</v>
      </c>
      <c r="EI47">
        <v>0</v>
      </c>
      <c r="EJ47">
        <v>0.0122315</v>
      </c>
      <c r="EK47">
        <v>0.475739</v>
      </c>
      <c r="EL47">
        <v>405.342</v>
      </c>
      <c r="EM47">
        <v>404.863</v>
      </c>
      <c r="EN47">
        <v>-0.00664616</v>
      </c>
      <c r="EO47">
        <v>399.995</v>
      </c>
      <c r="EP47">
        <v>12.0234</v>
      </c>
      <c r="EQ47">
        <v>1.21502</v>
      </c>
      <c r="ER47">
        <v>1.2157</v>
      </c>
      <c r="ES47">
        <v>9.78693</v>
      </c>
      <c r="ET47">
        <v>9.795170000000001</v>
      </c>
      <c r="EU47">
        <v>0.0499998</v>
      </c>
      <c r="EV47">
        <v>0</v>
      </c>
      <c r="EW47">
        <v>0</v>
      </c>
      <c r="EX47">
        <v>0</v>
      </c>
      <c r="EY47">
        <v>-1.15</v>
      </c>
      <c r="EZ47">
        <v>0.0499998</v>
      </c>
      <c r="FA47">
        <v>48.31</v>
      </c>
      <c r="FB47">
        <v>1.56</v>
      </c>
      <c r="FC47">
        <v>34.375</v>
      </c>
      <c r="FD47">
        <v>40.937</v>
      </c>
      <c r="FE47">
        <v>37.375</v>
      </c>
      <c r="FF47">
        <v>41.562</v>
      </c>
      <c r="FG47">
        <v>37.375</v>
      </c>
      <c r="FH47">
        <v>0</v>
      </c>
      <c r="FI47">
        <v>0</v>
      </c>
      <c r="FJ47">
        <v>0</v>
      </c>
      <c r="FK47">
        <v>3616.299999952316</v>
      </c>
      <c r="FL47">
        <v>0</v>
      </c>
      <c r="FM47">
        <v>2.118461538461539</v>
      </c>
      <c r="FN47">
        <v>-16.37811957224045</v>
      </c>
      <c r="FO47">
        <v>-9.604786209478553</v>
      </c>
      <c r="FP47">
        <v>47.38076923076922</v>
      </c>
      <c r="FQ47">
        <v>15</v>
      </c>
      <c r="FR47">
        <v>1740484041.5</v>
      </c>
      <c r="FS47" t="s">
        <v>471</v>
      </c>
      <c r="FT47">
        <v>1740484041.5</v>
      </c>
      <c r="FU47">
        <v>1740484029</v>
      </c>
      <c r="FV47">
        <v>10</v>
      </c>
      <c r="FW47">
        <v>-0.115</v>
      </c>
      <c r="FX47">
        <v>0.001</v>
      </c>
      <c r="FY47">
        <v>-0.275</v>
      </c>
      <c r="FZ47">
        <v>-0.005</v>
      </c>
      <c r="GA47">
        <v>103</v>
      </c>
      <c r="GB47">
        <v>12</v>
      </c>
      <c r="GC47">
        <v>0.21</v>
      </c>
      <c r="GD47">
        <v>0.12</v>
      </c>
      <c r="GE47">
        <v>-0.999261635690734</v>
      </c>
      <c r="GF47">
        <v>0.396973573140163</v>
      </c>
      <c r="GG47">
        <v>0.0973709244445624</v>
      </c>
      <c r="GH47">
        <v>1</v>
      </c>
      <c r="GI47">
        <v>-0.001893241705373296</v>
      </c>
      <c r="GJ47">
        <v>0.0007445738919764809</v>
      </c>
      <c r="GK47">
        <v>0.0001999748322384402</v>
      </c>
      <c r="GL47">
        <v>1</v>
      </c>
      <c r="GM47">
        <v>2</v>
      </c>
      <c r="GN47">
        <v>2</v>
      </c>
      <c r="GO47" t="s">
        <v>440</v>
      </c>
      <c r="GP47">
        <v>2.99536</v>
      </c>
      <c r="GQ47">
        <v>2.81104</v>
      </c>
      <c r="GR47">
        <v>0.096496</v>
      </c>
      <c r="GS47">
        <v>0.0970603</v>
      </c>
      <c r="GT47">
        <v>0.06800059999999999</v>
      </c>
      <c r="GU47">
        <v>0.069123</v>
      </c>
      <c r="GV47">
        <v>24603.4</v>
      </c>
      <c r="GW47">
        <v>25672.1</v>
      </c>
      <c r="GX47">
        <v>30977.7</v>
      </c>
      <c r="GY47">
        <v>31529.4</v>
      </c>
      <c r="GZ47">
        <v>45276.7</v>
      </c>
      <c r="HA47">
        <v>42627.4</v>
      </c>
      <c r="HB47">
        <v>44877.1</v>
      </c>
      <c r="HC47">
        <v>42103.6</v>
      </c>
      <c r="HD47">
        <v>1.79807</v>
      </c>
      <c r="HE47">
        <v>2.25942</v>
      </c>
      <c r="HF47">
        <v>-0.034377</v>
      </c>
      <c r="HG47">
        <v>0</v>
      </c>
      <c r="HH47">
        <v>19.5909</v>
      </c>
      <c r="HI47">
        <v>999.9</v>
      </c>
      <c r="HJ47">
        <v>34.4</v>
      </c>
      <c r="HK47">
        <v>30.3</v>
      </c>
      <c r="HL47">
        <v>14.7459</v>
      </c>
      <c r="HM47">
        <v>61.9027</v>
      </c>
      <c r="HN47">
        <v>7.81651</v>
      </c>
      <c r="HO47">
        <v>1</v>
      </c>
      <c r="HP47">
        <v>-0.121715</v>
      </c>
      <c r="HQ47">
        <v>3.06648</v>
      </c>
      <c r="HR47">
        <v>20.2186</v>
      </c>
      <c r="HS47">
        <v>5.22238</v>
      </c>
      <c r="HT47">
        <v>11.9081</v>
      </c>
      <c r="HU47">
        <v>4.97215</v>
      </c>
      <c r="HV47">
        <v>3.273</v>
      </c>
      <c r="HW47">
        <v>7775.3</v>
      </c>
      <c r="HX47">
        <v>9999</v>
      </c>
      <c r="HY47">
        <v>9999</v>
      </c>
      <c r="HZ47">
        <v>999.9</v>
      </c>
      <c r="IA47">
        <v>1.87958</v>
      </c>
      <c r="IB47">
        <v>1.87973</v>
      </c>
      <c r="IC47">
        <v>1.88187</v>
      </c>
      <c r="ID47">
        <v>1.87486</v>
      </c>
      <c r="IE47">
        <v>1.87823</v>
      </c>
      <c r="IF47">
        <v>1.87765</v>
      </c>
      <c r="IG47">
        <v>1.87472</v>
      </c>
      <c r="IH47">
        <v>1.88238</v>
      </c>
      <c r="II47">
        <v>0</v>
      </c>
      <c r="IJ47">
        <v>0</v>
      </c>
      <c r="IK47">
        <v>0</v>
      </c>
      <c r="IL47">
        <v>0</v>
      </c>
      <c r="IM47" t="s">
        <v>441</v>
      </c>
      <c r="IN47" t="s">
        <v>442</v>
      </c>
      <c r="IO47" t="s">
        <v>443</v>
      </c>
      <c r="IP47" t="s">
        <v>443</v>
      </c>
      <c r="IQ47" t="s">
        <v>443</v>
      </c>
      <c r="IR47" t="s">
        <v>443</v>
      </c>
      <c r="IS47">
        <v>0</v>
      </c>
      <c r="IT47">
        <v>100</v>
      </c>
      <c r="IU47">
        <v>100</v>
      </c>
      <c r="IV47">
        <v>0.195</v>
      </c>
      <c r="IW47">
        <v>-0.0049</v>
      </c>
      <c r="IX47">
        <v>-0.5145022863478105</v>
      </c>
      <c r="IY47">
        <v>0.002558256048013158</v>
      </c>
      <c r="IZ47">
        <v>-2.213187444564666E-06</v>
      </c>
      <c r="JA47">
        <v>6.313742598779326E-10</v>
      </c>
      <c r="JB47">
        <v>-0.09460829944680695</v>
      </c>
      <c r="JC47">
        <v>0.01302957520847742</v>
      </c>
      <c r="JD47">
        <v>-0.0006757729996322496</v>
      </c>
      <c r="JE47">
        <v>1.7701685355935E-05</v>
      </c>
      <c r="JF47">
        <v>15</v>
      </c>
      <c r="JG47">
        <v>2137</v>
      </c>
      <c r="JH47">
        <v>3</v>
      </c>
      <c r="JI47">
        <v>20</v>
      </c>
      <c r="JJ47">
        <v>43.1</v>
      </c>
      <c r="JK47">
        <v>43.3</v>
      </c>
      <c r="JL47">
        <v>1.00586</v>
      </c>
      <c r="JM47">
        <v>2.5708</v>
      </c>
      <c r="JN47">
        <v>1.44531</v>
      </c>
      <c r="JO47">
        <v>2.16064</v>
      </c>
      <c r="JP47">
        <v>1.54907</v>
      </c>
      <c r="JQ47">
        <v>2.46948</v>
      </c>
      <c r="JR47">
        <v>35.1055</v>
      </c>
      <c r="JS47">
        <v>24.1225</v>
      </c>
      <c r="JT47">
        <v>18</v>
      </c>
      <c r="JU47">
        <v>326.783</v>
      </c>
      <c r="JV47">
        <v>746.697</v>
      </c>
      <c r="JW47">
        <v>16.5799</v>
      </c>
      <c r="JX47">
        <v>25.4388</v>
      </c>
      <c r="JY47">
        <v>30.0001</v>
      </c>
      <c r="JZ47">
        <v>25.5813</v>
      </c>
      <c r="KA47">
        <v>25.57</v>
      </c>
      <c r="KB47">
        <v>20.1441</v>
      </c>
      <c r="KC47">
        <v>25.8171</v>
      </c>
      <c r="KD47">
        <v>27.1532</v>
      </c>
      <c r="KE47">
        <v>16.58</v>
      </c>
      <c r="KF47">
        <v>400</v>
      </c>
      <c r="KG47">
        <v>11.9838</v>
      </c>
      <c r="KH47">
        <v>101.41</v>
      </c>
      <c r="KI47">
        <v>100.661</v>
      </c>
    </row>
    <row r="48" spans="1:295">
      <c r="A48">
        <v>32</v>
      </c>
      <c r="B48">
        <v>1740486745.5</v>
      </c>
      <c r="C48">
        <v>3737.5</v>
      </c>
      <c r="D48" t="s">
        <v>514</v>
      </c>
      <c r="E48" t="s">
        <v>515</v>
      </c>
      <c r="F48" t="s">
        <v>434</v>
      </c>
      <c r="G48" t="s">
        <v>435</v>
      </c>
      <c r="J48">
        <f>EY48</f>
        <v>0</v>
      </c>
      <c r="K48">
        <v>1740486745.5</v>
      </c>
      <c r="L48">
        <f>(M48)/1000</f>
        <v>0</v>
      </c>
      <c r="M48">
        <f>IF(DR48, AP48, AJ48)</f>
        <v>0</v>
      </c>
      <c r="N48">
        <f>IF(DR48, AK48, AI48)</f>
        <v>0</v>
      </c>
      <c r="O48">
        <f>DT48 - IF(AW48&gt;1, N48*DN48*100.0/(AY48), 0)</f>
        <v>0</v>
      </c>
      <c r="P48">
        <f>((V48-L48/2)*O48-N48)/(V48+L48/2)</f>
        <v>0</v>
      </c>
      <c r="Q48">
        <f>P48*(EA48+EB48)/1000.0</f>
        <v>0</v>
      </c>
      <c r="R48">
        <f>(DT48 - IF(AW48&gt;1, N48*DN48*100.0/(AY48), 0))*(EA48+EB48)/1000.0</f>
        <v>0</v>
      </c>
      <c r="S48">
        <f>2.0/((1/U48-1/T48)+SIGN(U48)*SQRT((1/U48-1/T48)*(1/U48-1/T48) + 4*DO48/((DO48+1)*(DO48+1))*(2*1/U48*1/T48-1/T48*1/T48)))</f>
        <v>0</v>
      </c>
      <c r="T48">
        <f>IF(LEFT(DP48,1)&lt;&gt;"0",IF(LEFT(DP48,1)="1",3.0,DQ48),$D$5+$E$5*(EH48*EA48/($K$5*1000))+$F$5*(EH48*EA48/($K$5*1000))*MAX(MIN(DN48,$J$5),$I$5)*MAX(MIN(DN48,$J$5),$I$5)+$G$5*MAX(MIN(DN48,$J$5),$I$5)*(EH48*EA48/($K$5*1000))+$H$5*(EH48*EA48/($K$5*1000))*(EH48*EA48/($K$5*1000)))</f>
        <v>0</v>
      </c>
      <c r="U48">
        <f>L48*(1000-(1000*0.61365*exp(17.502*Y48/(240.97+Y48))/(EA48+EB48)+DV48)/2)/(1000*0.61365*exp(17.502*Y48/(240.97+Y48))/(EA48+EB48)-DV48)</f>
        <v>0</v>
      </c>
      <c r="V48">
        <f>1/((DO48+1)/(S48/1.6)+1/(T48/1.37)) + DO48/((DO48+1)/(S48/1.6) + DO48/(T48/1.37))</f>
        <v>0</v>
      </c>
      <c r="W48">
        <f>(DJ48*DM48)</f>
        <v>0</v>
      </c>
      <c r="X48">
        <f>(EC48+(W48+2*0.95*5.67E-8*(((EC48+$B$7)+273)^4-(EC48+273)^4)-44100*L48)/(1.84*29.3*T48+8*0.95*5.67E-8*(EC48+273)^3))</f>
        <v>0</v>
      </c>
      <c r="Y48">
        <f>($C$7*ED48+$D$7*EE48+$E$7*X48)</f>
        <v>0</v>
      </c>
      <c r="Z48">
        <f>0.61365*exp(17.502*Y48/(240.97+Y48))</f>
        <v>0</v>
      </c>
      <c r="AA48">
        <f>(AB48/AC48*100)</f>
        <v>0</v>
      </c>
      <c r="AB48">
        <f>DV48*(EA48+EB48)/1000</f>
        <v>0</v>
      </c>
      <c r="AC48">
        <f>0.61365*exp(17.502*EC48/(240.97+EC48))</f>
        <v>0</v>
      </c>
      <c r="AD48">
        <f>(Z48-DV48*(EA48+EB48)/1000)</f>
        <v>0</v>
      </c>
      <c r="AE48">
        <f>(-L48*44100)</f>
        <v>0</v>
      </c>
      <c r="AF48">
        <f>2*29.3*T48*0.92*(EC48-Y48)</f>
        <v>0</v>
      </c>
      <c r="AG48">
        <f>2*0.95*5.67E-8*(((EC48+$B$7)+273)^4-(Y48+273)^4)</f>
        <v>0</v>
      </c>
      <c r="AH48">
        <f>W48+AG48+AE48+AF48</f>
        <v>0</v>
      </c>
      <c r="AI48">
        <f>DZ48*AW48*(DU48-DT48*(1000-AW48*DW48)/(1000-AW48*DV48))/(100*DN48)</f>
        <v>0</v>
      </c>
      <c r="AJ48">
        <f>1000*DZ48*AW48*(DV48-DW48)/(100*DN48*(1000-AW48*DV48))</f>
        <v>0</v>
      </c>
      <c r="AK48">
        <f>(AL48 - AM48 - EA48*1E3/(8.314*(EC48+273.15)) * AO48/DZ48 * AN48) * DZ48/(100*DN48) * (1000 - DW48)/1000</f>
        <v>0</v>
      </c>
      <c r="AL48">
        <v>303.6276652499045</v>
      </c>
      <c r="AM48">
        <v>304.2228606060606</v>
      </c>
      <c r="AN48">
        <v>0.0003978614117053658</v>
      </c>
      <c r="AO48">
        <v>66.14935224974602</v>
      </c>
      <c r="AP48">
        <f>(AR48 - AQ48 + EA48*1E3/(8.314*(EC48+273.15)) * AT48/DZ48 * AS48) * DZ48/(100*DN48) * 1000/(1000 - AR48)</f>
        <v>0</v>
      </c>
      <c r="AQ48">
        <v>12.00312744727605</v>
      </c>
      <c r="AR48">
        <v>12.00589790209791</v>
      </c>
      <c r="AS48">
        <v>-1.414214528381472E-06</v>
      </c>
      <c r="AT48">
        <v>77.18284796940715</v>
      </c>
      <c r="AU48">
        <v>43</v>
      </c>
      <c r="AV48">
        <v>11</v>
      </c>
      <c r="AW48">
        <f>IF(AU48*$H$13&gt;=AY48,1.0,(AY48/(AY48-AU48*$H$13)))</f>
        <v>0</v>
      </c>
      <c r="AX48">
        <f>(AW48-1)*100</f>
        <v>0</v>
      </c>
      <c r="AY48">
        <f>MAX(0,($B$13+$C$13*EH48)/(1+$D$13*EH48)*EA48/(EC48+273)*$E$13)</f>
        <v>0</v>
      </c>
      <c r="AZ48" t="s">
        <v>437</v>
      </c>
      <c r="BA48" t="s">
        <v>437</v>
      </c>
      <c r="BB48">
        <v>0</v>
      </c>
      <c r="BC48">
        <v>0</v>
      </c>
      <c r="BD48">
        <f>1-BB48/BC48</f>
        <v>0</v>
      </c>
      <c r="BE48">
        <v>0</v>
      </c>
      <c r="BF48" t="s">
        <v>437</v>
      </c>
      <c r="BG48" t="s">
        <v>437</v>
      </c>
      <c r="BH48">
        <v>0</v>
      </c>
      <c r="BI48">
        <v>0</v>
      </c>
      <c r="BJ48">
        <f>1-BH48/BI48</f>
        <v>0</v>
      </c>
      <c r="BK48">
        <v>0.5</v>
      </c>
      <c r="BL48">
        <f>DK48</f>
        <v>0</v>
      </c>
      <c r="BM48">
        <f>N48</f>
        <v>0</v>
      </c>
      <c r="BN48">
        <f>BJ48*BK48*BL48</f>
        <v>0</v>
      </c>
      <c r="BO48">
        <f>(BM48-BE48)/BL48</f>
        <v>0</v>
      </c>
      <c r="BP48">
        <f>(BC48-BI48)/BI48</f>
        <v>0</v>
      </c>
      <c r="BQ48">
        <f>BB48/(BD48+BB48/BI48)</f>
        <v>0</v>
      </c>
      <c r="BR48" t="s">
        <v>437</v>
      </c>
      <c r="BS48">
        <v>0</v>
      </c>
      <c r="BT48">
        <f>IF(BS48&lt;&gt;0, BS48, BQ48)</f>
        <v>0</v>
      </c>
      <c r="BU48">
        <f>1-BT48/BI48</f>
        <v>0</v>
      </c>
      <c r="BV48">
        <f>(BI48-BH48)/(BI48-BT48)</f>
        <v>0</v>
      </c>
      <c r="BW48">
        <f>(BC48-BI48)/(BC48-BT48)</f>
        <v>0</v>
      </c>
      <c r="BX48">
        <f>(BI48-BH48)/(BI48-BB48)</f>
        <v>0</v>
      </c>
      <c r="BY48">
        <f>(BC48-BI48)/(BC48-BB48)</f>
        <v>0</v>
      </c>
      <c r="BZ48">
        <f>(BV48*BT48/BH48)</f>
        <v>0</v>
      </c>
      <c r="CA48">
        <f>(1-BZ48)</f>
        <v>0</v>
      </c>
      <c r="CB48">
        <v>205</v>
      </c>
      <c r="CC48">
        <v>290.0000000000001</v>
      </c>
      <c r="CD48">
        <v>1.42</v>
      </c>
      <c r="CE48">
        <v>245</v>
      </c>
      <c r="CF48">
        <v>10126.2</v>
      </c>
      <c r="CG48">
        <v>1.21</v>
      </c>
      <c r="CH48">
        <v>0.21</v>
      </c>
      <c r="CI48">
        <v>300.0000000000001</v>
      </c>
      <c r="CJ48">
        <v>23.9</v>
      </c>
      <c r="CK48">
        <v>3.425775101193484</v>
      </c>
      <c r="CL48">
        <v>2.028220428051648</v>
      </c>
      <c r="CM48">
        <v>-2.247386861494518</v>
      </c>
      <c r="CN48">
        <v>1.77933841202106</v>
      </c>
      <c r="CO48">
        <v>0.05390338325961119</v>
      </c>
      <c r="CP48">
        <v>-0.008365275417130143</v>
      </c>
      <c r="CQ48">
        <v>289.9999999999999</v>
      </c>
      <c r="CR48">
        <v>1.85</v>
      </c>
      <c r="CS48">
        <v>615</v>
      </c>
      <c r="CT48">
        <v>10122.7</v>
      </c>
      <c r="CU48">
        <v>1.21</v>
      </c>
      <c r="CV48">
        <v>0.64</v>
      </c>
      <c r="DJ48">
        <f>$B$11*EI48+$C$11*EJ48+$F$11*EU48*(1-EX48)</f>
        <v>0</v>
      </c>
      <c r="DK48">
        <f>DJ48*DL48</f>
        <v>0</v>
      </c>
      <c r="DL48">
        <f>($B$11*$D$9+$C$11*$D$9+$F$11*((FH48+EZ48)/MAX(FH48+EZ48+FI48, 0.1)*$I$9+FI48/MAX(FH48+EZ48+FI48, 0.1)*$J$9))/($B$11+$C$11+$F$11)</f>
        <v>0</v>
      </c>
      <c r="DM48">
        <f>($B$11*$K$9+$C$11*$K$9+$F$11*((FH48+EZ48)/MAX(FH48+EZ48+FI48, 0.1)*$P$9+FI48/MAX(FH48+EZ48+FI48, 0.1)*$Q$9))/($B$11+$C$11+$F$11)</f>
        <v>0</v>
      </c>
      <c r="DN48">
        <v>2</v>
      </c>
      <c r="DO48">
        <v>0.5</v>
      </c>
      <c r="DP48" t="s">
        <v>438</v>
      </c>
      <c r="DQ48">
        <v>2</v>
      </c>
      <c r="DR48" t="b">
        <v>1</v>
      </c>
      <c r="DS48">
        <v>1740486745.5</v>
      </c>
      <c r="DT48">
        <v>300.558</v>
      </c>
      <c r="DU48">
        <v>300.011</v>
      </c>
      <c r="DV48">
        <v>12.0052</v>
      </c>
      <c r="DW48">
        <v>12.0027</v>
      </c>
      <c r="DX48">
        <v>300.486</v>
      </c>
      <c r="DY48">
        <v>12.0102</v>
      </c>
      <c r="DZ48">
        <v>400.088</v>
      </c>
      <c r="EA48">
        <v>101.107</v>
      </c>
      <c r="EB48">
        <v>0.100111</v>
      </c>
      <c r="EC48">
        <v>19.2837</v>
      </c>
      <c r="ED48">
        <v>19.0499</v>
      </c>
      <c r="EE48">
        <v>999.9</v>
      </c>
      <c r="EF48">
        <v>0</v>
      </c>
      <c r="EG48">
        <v>0</v>
      </c>
      <c r="EH48">
        <v>10031.2</v>
      </c>
      <c r="EI48">
        <v>0</v>
      </c>
      <c r="EJ48">
        <v>0.0122315</v>
      </c>
      <c r="EK48">
        <v>0.546875</v>
      </c>
      <c r="EL48">
        <v>304.21</v>
      </c>
      <c r="EM48">
        <v>303.655</v>
      </c>
      <c r="EN48">
        <v>0.00255775</v>
      </c>
      <c r="EO48">
        <v>300.011</v>
      </c>
      <c r="EP48">
        <v>12.0027</v>
      </c>
      <c r="EQ48">
        <v>1.21381</v>
      </c>
      <c r="ER48">
        <v>1.21355</v>
      </c>
      <c r="ES48">
        <v>9.77205</v>
      </c>
      <c r="ET48">
        <v>9.768879999999999</v>
      </c>
      <c r="EU48">
        <v>0.0499998</v>
      </c>
      <c r="EV48">
        <v>0</v>
      </c>
      <c r="EW48">
        <v>0</v>
      </c>
      <c r="EX48">
        <v>0</v>
      </c>
      <c r="EY48">
        <v>2.88</v>
      </c>
      <c r="EZ48">
        <v>0.0499998</v>
      </c>
      <c r="FA48">
        <v>42.33</v>
      </c>
      <c r="FB48">
        <v>0.85</v>
      </c>
      <c r="FC48">
        <v>33.937</v>
      </c>
      <c r="FD48">
        <v>38.937</v>
      </c>
      <c r="FE48">
        <v>36.187</v>
      </c>
      <c r="FF48">
        <v>38.625</v>
      </c>
      <c r="FG48">
        <v>36.437</v>
      </c>
      <c r="FH48">
        <v>0</v>
      </c>
      <c r="FI48">
        <v>0</v>
      </c>
      <c r="FJ48">
        <v>0</v>
      </c>
      <c r="FK48">
        <v>3736.900000095367</v>
      </c>
      <c r="FL48">
        <v>0</v>
      </c>
      <c r="FM48">
        <v>2.3452</v>
      </c>
      <c r="FN48">
        <v>-34.68692280131445</v>
      </c>
      <c r="FO48">
        <v>13.01999985597084</v>
      </c>
      <c r="FP48">
        <v>48.2948</v>
      </c>
      <c r="FQ48">
        <v>15</v>
      </c>
      <c r="FR48">
        <v>1740484041.5</v>
      </c>
      <c r="FS48" t="s">
        <v>471</v>
      </c>
      <c r="FT48">
        <v>1740484041.5</v>
      </c>
      <c r="FU48">
        <v>1740484029</v>
      </c>
      <c r="FV48">
        <v>10</v>
      </c>
      <c r="FW48">
        <v>-0.115</v>
      </c>
      <c r="FX48">
        <v>0.001</v>
      </c>
      <c r="FY48">
        <v>-0.275</v>
      </c>
      <c r="FZ48">
        <v>-0.005</v>
      </c>
      <c r="GA48">
        <v>103</v>
      </c>
      <c r="GB48">
        <v>12</v>
      </c>
      <c r="GC48">
        <v>0.21</v>
      </c>
      <c r="GD48">
        <v>0.12</v>
      </c>
      <c r="GE48">
        <v>-1.066247530218441</v>
      </c>
      <c r="GF48">
        <v>0.1473396328647114</v>
      </c>
      <c r="GG48">
        <v>0.07621911370690003</v>
      </c>
      <c r="GH48">
        <v>1</v>
      </c>
      <c r="GI48">
        <v>-0.001385580060434687</v>
      </c>
      <c r="GJ48">
        <v>0.01962796635398489</v>
      </c>
      <c r="GK48">
        <v>0.003212371193771084</v>
      </c>
      <c r="GL48">
        <v>1</v>
      </c>
      <c r="GM48">
        <v>2</v>
      </c>
      <c r="GN48">
        <v>2</v>
      </c>
      <c r="GO48" t="s">
        <v>440</v>
      </c>
      <c r="GP48">
        <v>2.99559</v>
      </c>
      <c r="GQ48">
        <v>2.81098</v>
      </c>
      <c r="GR48">
        <v>0.07693659999999999</v>
      </c>
      <c r="GS48">
        <v>0.0773496</v>
      </c>
      <c r="GT48">
        <v>0.0679485</v>
      </c>
      <c r="GU48">
        <v>0.0690293</v>
      </c>
      <c r="GV48">
        <v>25135.6</v>
      </c>
      <c r="GW48">
        <v>26232.7</v>
      </c>
      <c r="GX48">
        <v>30977.6</v>
      </c>
      <c r="GY48">
        <v>31529.9</v>
      </c>
      <c r="GZ48">
        <v>45278.7</v>
      </c>
      <c r="HA48">
        <v>42632.5</v>
      </c>
      <c r="HB48">
        <v>44876.7</v>
      </c>
      <c r="HC48">
        <v>42104.5</v>
      </c>
      <c r="HD48">
        <v>1.79867</v>
      </c>
      <c r="HE48">
        <v>2.25915</v>
      </c>
      <c r="HF48">
        <v>-0.0327006</v>
      </c>
      <c r="HG48">
        <v>0</v>
      </c>
      <c r="HH48">
        <v>19.5915</v>
      </c>
      <c r="HI48">
        <v>999.9</v>
      </c>
      <c r="HJ48">
        <v>34.5</v>
      </c>
      <c r="HK48">
        <v>30.3</v>
      </c>
      <c r="HL48">
        <v>14.7895</v>
      </c>
      <c r="HM48">
        <v>62.2628</v>
      </c>
      <c r="HN48">
        <v>7.63221</v>
      </c>
      <c r="HO48">
        <v>1</v>
      </c>
      <c r="HP48">
        <v>-0.122106</v>
      </c>
      <c r="HQ48">
        <v>3.08072</v>
      </c>
      <c r="HR48">
        <v>20.2167</v>
      </c>
      <c r="HS48">
        <v>5.22283</v>
      </c>
      <c r="HT48">
        <v>11.9081</v>
      </c>
      <c r="HU48">
        <v>4.97255</v>
      </c>
      <c r="HV48">
        <v>3.273</v>
      </c>
      <c r="HW48">
        <v>7778.2</v>
      </c>
      <c r="HX48">
        <v>9999</v>
      </c>
      <c r="HY48">
        <v>9999</v>
      </c>
      <c r="HZ48">
        <v>999.9</v>
      </c>
      <c r="IA48">
        <v>1.87958</v>
      </c>
      <c r="IB48">
        <v>1.87974</v>
      </c>
      <c r="IC48">
        <v>1.88187</v>
      </c>
      <c r="ID48">
        <v>1.8749</v>
      </c>
      <c r="IE48">
        <v>1.87823</v>
      </c>
      <c r="IF48">
        <v>1.8777</v>
      </c>
      <c r="IG48">
        <v>1.87476</v>
      </c>
      <c r="IH48">
        <v>1.88238</v>
      </c>
      <c r="II48">
        <v>0</v>
      </c>
      <c r="IJ48">
        <v>0</v>
      </c>
      <c r="IK48">
        <v>0</v>
      </c>
      <c r="IL48">
        <v>0</v>
      </c>
      <c r="IM48" t="s">
        <v>441</v>
      </c>
      <c r="IN48" t="s">
        <v>442</v>
      </c>
      <c r="IO48" t="s">
        <v>443</v>
      </c>
      <c r="IP48" t="s">
        <v>443</v>
      </c>
      <c r="IQ48" t="s">
        <v>443</v>
      </c>
      <c r="IR48" t="s">
        <v>443</v>
      </c>
      <c r="IS48">
        <v>0</v>
      </c>
      <c r="IT48">
        <v>100</v>
      </c>
      <c r="IU48">
        <v>100</v>
      </c>
      <c r="IV48">
        <v>0.07199999999999999</v>
      </c>
      <c r="IW48">
        <v>-0.005</v>
      </c>
      <c r="IX48">
        <v>-0.5145022863478105</v>
      </c>
      <c r="IY48">
        <v>0.002558256048013158</v>
      </c>
      <c r="IZ48">
        <v>-2.213187444564666E-06</v>
      </c>
      <c r="JA48">
        <v>6.313742598779326E-10</v>
      </c>
      <c r="JB48">
        <v>-0.09460829944680695</v>
      </c>
      <c r="JC48">
        <v>0.01302957520847742</v>
      </c>
      <c r="JD48">
        <v>-0.0006757729996322496</v>
      </c>
      <c r="JE48">
        <v>1.7701685355935E-05</v>
      </c>
      <c r="JF48">
        <v>15</v>
      </c>
      <c r="JG48">
        <v>2137</v>
      </c>
      <c r="JH48">
        <v>3</v>
      </c>
      <c r="JI48">
        <v>20</v>
      </c>
      <c r="JJ48">
        <v>45.1</v>
      </c>
      <c r="JK48">
        <v>45.3</v>
      </c>
      <c r="JL48">
        <v>0.802002</v>
      </c>
      <c r="JM48">
        <v>2.58789</v>
      </c>
      <c r="JN48">
        <v>1.44531</v>
      </c>
      <c r="JO48">
        <v>2.16064</v>
      </c>
      <c r="JP48">
        <v>1.55029</v>
      </c>
      <c r="JQ48">
        <v>2.44019</v>
      </c>
      <c r="JR48">
        <v>35.0825</v>
      </c>
      <c r="JS48">
        <v>24.1225</v>
      </c>
      <c r="JT48">
        <v>18</v>
      </c>
      <c r="JU48">
        <v>327.04</v>
      </c>
      <c r="JV48">
        <v>746.47</v>
      </c>
      <c r="JW48">
        <v>16.5801</v>
      </c>
      <c r="JX48">
        <v>25.4303</v>
      </c>
      <c r="JY48">
        <v>30.0002</v>
      </c>
      <c r="JZ48">
        <v>25.5813</v>
      </c>
      <c r="KA48">
        <v>25.5721</v>
      </c>
      <c r="KB48">
        <v>16.0638</v>
      </c>
      <c r="KC48">
        <v>26.3837</v>
      </c>
      <c r="KD48">
        <v>27.5234</v>
      </c>
      <c r="KE48">
        <v>16.58</v>
      </c>
      <c r="KF48">
        <v>300</v>
      </c>
      <c r="KG48">
        <v>11.9754</v>
      </c>
      <c r="KH48">
        <v>101.41</v>
      </c>
      <c r="KI48">
        <v>100.662</v>
      </c>
    </row>
    <row r="49" spans="1:295">
      <c r="A49">
        <v>33</v>
      </c>
      <c r="B49">
        <v>1740486866</v>
      </c>
      <c r="C49">
        <v>3858</v>
      </c>
      <c r="D49" t="s">
        <v>516</v>
      </c>
      <c r="E49" t="s">
        <v>517</v>
      </c>
      <c r="F49" t="s">
        <v>434</v>
      </c>
      <c r="G49" t="s">
        <v>435</v>
      </c>
      <c r="J49">
        <f>EY49</f>
        <v>0</v>
      </c>
      <c r="K49">
        <v>1740486866</v>
      </c>
      <c r="L49">
        <f>(M49)/1000</f>
        <v>0</v>
      </c>
      <c r="M49">
        <f>IF(DR49, AP49, AJ49)</f>
        <v>0</v>
      </c>
      <c r="N49">
        <f>IF(DR49, AK49, AI49)</f>
        <v>0</v>
      </c>
      <c r="O49">
        <f>DT49 - IF(AW49&gt;1, N49*DN49*100.0/(AY49), 0)</f>
        <v>0</v>
      </c>
      <c r="P49">
        <f>((V49-L49/2)*O49-N49)/(V49+L49/2)</f>
        <v>0</v>
      </c>
      <c r="Q49">
        <f>P49*(EA49+EB49)/1000.0</f>
        <v>0</v>
      </c>
      <c r="R49">
        <f>(DT49 - IF(AW49&gt;1, N49*DN49*100.0/(AY49), 0))*(EA49+EB49)/1000.0</f>
        <v>0</v>
      </c>
      <c r="S49">
        <f>2.0/((1/U49-1/T49)+SIGN(U49)*SQRT((1/U49-1/T49)*(1/U49-1/T49) + 4*DO49/((DO49+1)*(DO49+1))*(2*1/U49*1/T49-1/T49*1/T49)))</f>
        <v>0</v>
      </c>
      <c r="T49">
        <f>IF(LEFT(DP49,1)&lt;&gt;"0",IF(LEFT(DP49,1)="1",3.0,DQ49),$D$5+$E$5*(EH49*EA49/($K$5*1000))+$F$5*(EH49*EA49/($K$5*1000))*MAX(MIN(DN49,$J$5),$I$5)*MAX(MIN(DN49,$J$5),$I$5)+$G$5*MAX(MIN(DN49,$J$5),$I$5)*(EH49*EA49/($K$5*1000))+$H$5*(EH49*EA49/($K$5*1000))*(EH49*EA49/($K$5*1000)))</f>
        <v>0</v>
      </c>
      <c r="U49">
        <f>L49*(1000-(1000*0.61365*exp(17.502*Y49/(240.97+Y49))/(EA49+EB49)+DV49)/2)/(1000*0.61365*exp(17.502*Y49/(240.97+Y49))/(EA49+EB49)-DV49)</f>
        <v>0</v>
      </c>
      <c r="V49">
        <f>1/((DO49+1)/(S49/1.6)+1/(T49/1.37)) + DO49/((DO49+1)/(S49/1.6) + DO49/(T49/1.37))</f>
        <v>0</v>
      </c>
      <c r="W49">
        <f>(DJ49*DM49)</f>
        <v>0</v>
      </c>
      <c r="X49">
        <f>(EC49+(W49+2*0.95*5.67E-8*(((EC49+$B$7)+273)^4-(EC49+273)^4)-44100*L49)/(1.84*29.3*T49+8*0.95*5.67E-8*(EC49+273)^3))</f>
        <v>0</v>
      </c>
      <c r="Y49">
        <f>($C$7*ED49+$D$7*EE49+$E$7*X49)</f>
        <v>0</v>
      </c>
      <c r="Z49">
        <f>0.61365*exp(17.502*Y49/(240.97+Y49))</f>
        <v>0</v>
      </c>
      <c r="AA49">
        <f>(AB49/AC49*100)</f>
        <v>0</v>
      </c>
      <c r="AB49">
        <f>DV49*(EA49+EB49)/1000</f>
        <v>0</v>
      </c>
      <c r="AC49">
        <f>0.61365*exp(17.502*EC49/(240.97+EC49))</f>
        <v>0</v>
      </c>
      <c r="AD49">
        <f>(Z49-DV49*(EA49+EB49)/1000)</f>
        <v>0</v>
      </c>
      <c r="AE49">
        <f>(-L49*44100)</f>
        <v>0</v>
      </c>
      <c r="AF49">
        <f>2*29.3*T49*0.92*(EC49-Y49)</f>
        <v>0</v>
      </c>
      <c r="AG49">
        <f>2*0.95*5.67E-8*(((EC49+$B$7)+273)^4-(Y49+273)^4)</f>
        <v>0</v>
      </c>
      <c r="AH49">
        <f>W49+AG49+AE49+AF49</f>
        <v>0</v>
      </c>
      <c r="AI49">
        <f>DZ49*AW49*(DU49-DT49*(1000-AW49*DW49)/(1000-AW49*DV49))/(100*DN49)</f>
        <v>0</v>
      </c>
      <c r="AJ49">
        <f>1000*DZ49*AW49*(DV49-DW49)/(100*DN49*(1000-AW49*DV49))</f>
        <v>0</v>
      </c>
      <c r="AK49">
        <f>(AL49 - AM49 - EA49*1E3/(8.314*(EC49+273.15)) * AO49/DZ49 * AN49) * DZ49/(100*DN49) * (1000 - DW49)/1000</f>
        <v>0</v>
      </c>
      <c r="AL49">
        <v>202.4396024671234</v>
      </c>
      <c r="AM49">
        <v>202.9003878787878</v>
      </c>
      <c r="AN49">
        <v>-0.000100692578810822</v>
      </c>
      <c r="AO49">
        <v>66.14935224974602</v>
      </c>
      <c r="AP49">
        <f>(AR49 - AQ49 + EA49*1E3/(8.314*(EC49+273.15)) * AT49/DZ49 * AS49) * DZ49/(100*DN49) * 1000/(1000 - AR49)</f>
        <v>0</v>
      </c>
      <c r="AQ49">
        <v>11.99800365420586</v>
      </c>
      <c r="AR49">
        <v>11.99025244755246</v>
      </c>
      <c r="AS49">
        <v>1.223825456100959E-07</v>
      </c>
      <c r="AT49">
        <v>77.18284796940715</v>
      </c>
      <c r="AU49">
        <v>43</v>
      </c>
      <c r="AV49">
        <v>11</v>
      </c>
      <c r="AW49">
        <f>IF(AU49*$H$13&gt;=AY49,1.0,(AY49/(AY49-AU49*$H$13)))</f>
        <v>0</v>
      </c>
      <c r="AX49">
        <f>(AW49-1)*100</f>
        <v>0</v>
      </c>
      <c r="AY49">
        <f>MAX(0,($B$13+$C$13*EH49)/(1+$D$13*EH49)*EA49/(EC49+273)*$E$13)</f>
        <v>0</v>
      </c>
      <c r="AZ49" t="s">
        <v>437</v>
      </c>
      <c r="BA49" t="s">
        <v>437</v>
      </c>
      <c r="BB49">
        <v>0</v>
      </c>
      <c r="BC49">
        <v>0</v>
      </c>
      <c r="BD49">
        <f>1-BB49/BC49</f>
        <v>0</v>
      </c>
      <c r="BE49">
        <v>0</v>
      </c>
      <c r="BF49" t="s">
        <v>437</v>
      </c>
      <c r="BG49" t="s">
        <v>437</v>
      </c>
      <c r="BH49">
        <v>0</v>
      </c>
      <c r="BI49">
        <v>0</v>
      </c>
      <c r="BJ49">
        <f>1-BH49/BI49</f>
        <v>0</v>
      </c>
      <c r="BK49">
        <v>0.5</v>
      </c>
      <c r="BL49">
        <f>DK49</f>
        <v>0</v>
      </c>
      <c r="BM49">
        <f>N49</f>
        <v>0</v>
      </c>
      <c r="BN49">
        <f>BJ49*BK49*BL49</f>
        <v>0</v>
      </c>
      <c r="BO49">
        <f>(BM49-BE49)/BL49</f>
        <v>0</v>
      </c>
      <c r="BP49">
        <f>(BC49-BI49)/BI49</f>
        <v>0</v>
      </c>
      <c r="BQ49">
        <f>BB49/(BD49+BB49/BI49)</f>
        <v>0</v>
      </c>
      <c r="BR49" t="s">
        <v>437</v>
      </c>
      <c r="BS49">
        <v>0</v>
      </c>
      <c r="BT49">
        <f>IF(BS49&lt;&gt;0, BS49, BQ49)</f>
        <v>0</v>
      </c>
      <c r="BU49">
        <f>1-BT49/BI49</f>
        <v>0</v>
      </c>
      <c r="BV49">
        <f>(BI49-BH49)/(BI49-BT49)</f>
        <v>0</v>
      </c>
      <c r="BW49">
        <f>(BC49-BI49)/(BC49-BT49)</f>
        <v>0</v>
      </c>
      <c r="BX49">
        <f>(BI49-BH49)/(BI49-BB49)</f>
        <v>0</v>
      </c>
      <c r="BY49">
        <f>(BC49-BI49)/(BC49-BB49)</f>
        <v>0</v>
      </c>
      <c r="BZ49">
        <f>(BV49*BT49/BH49)</f>
        <v>0</v>
      </c>
      <c r="CA49">
        <f>(1-BZ49)</f>
        <v>0</v>
      </c>
      <c r="CB49">
        <v>205</v>
      </c>
      <c r="CC49">
        <v>290.0000000000001</v>
      </c>
      <c r="CD49">
        <v>1.42</v>
      </c>
      <c r="CE49">
        <v>245</v>
      </c>
      <c r="CF49">
        <v>10126.2</v>
      </c>
      <c r="CG49">
        <v>1.21</v>
      </c>
      <c r="CH49">
        <v>0.21</v>
      </c>
      <c r="CI49">
        <v>300.0000000000001</v>
      </c>
      <c r="CJ49">
        <v>23.9</v>
      </c>
      <c r="CK49">
        <v>3.425775101193484</v>
      </c>
      <c r="CL49">
        <v>2.028220428051648</v>
      </c>
      <c r="CM49">
        <v>-2.247386861494518</v>
      </c>
      <c r="CN49">
        <v>1.77933841202106</v>
      </c>
      <c r="CO49">
        <v>0.05390338325961119</v>
      </c>
      <c r="CP49">
        <v>-0.008365275417130143</v>
      </c>
      <c r="CQ49">
        <v>289.9999999999999</v>
      </c>
      <c r="CR49">
        <v>1.85</v>
      </c>
      <c r="CS49">
        <v>615</v>
      </c>
      <c r="CT49">
        <v>10122.7</v>
      </c>
      <c r="CU49">
        <v>1.21</v>
      </c>
      <c r="CV49">
        <v>0.64</v>
      </c>
      <c r="DJ49">
        <f>$B$11*EI49+$C$11*EJ49+$F$11*EU49*(1-EX49)</f>
        <v>0</v>
      </c>
      <c r="DK49">
        <f>DJ49*DL49</f>
        <v>0</v>
      </c>
      <c r="DL49">
        <f>($B$11*$D$9+$C$11*$D$9+$F$11*((FH49+EZ49)/MAX(FH49+EZ49+FI49, 0.1)*$I$9+FI49/MAX(FH49+EZ49+FI49, 0.1)*$J$9))/($B$11+$C$11+$F$11)</f>
        <v>0</v>
      </c>
      <c r="DM49">
        <f>($B$11*$K$9+$C$11*$K$9+$F$11*((FH49+EZ49)/MAX(FH49+EZ49+FI49, 0.1)*$P$9+FI49/MAX(FH49+EZ49+FI49, 0.1)*$Q$9))/($B$11+$C$11+$F$11)</f>
        <v>0</v>
      </c>
      <c r="DN49">
        <v>2</v>
      </c>
      <c r="DO49">
        <v>0.5</v>
      </c>
      <c r="DP49" t="s">
        <v>438</v>
      </c>
      <c r="DQ49">
        <v>2</v>
      </c>
      <c r="DR49" t="b">
        <v>1</v>
      </c>
      <c r="DS49">
        <v>1740486866</v>
      </c>
      <c r="DT49">
        <v>200.486</v>
      </c>
      <c r="DU49">
        <v>199.976</v>
      </c>
      <c r="DV49">
        <v>11.9904</v>
      </c>
      <c r="DW49">
        <v>11.9978</v>
      </c>
      <c r="DX49">
        <v>200.572</v>
      </c>
      <c r="DY49">
        <v>11.9954</v>
      </c>
      <c r="DZ49">
        <v>399.946</v>
      </c>
      <c r="EA49">
        <v>101.105</v>
      </c>
      <c r="EB49">
        <v>0.100028</v>
      </c>
      <c r="EC49">
        <v>19.2487</v>
      </c>
      <c r="ED49">
        <v>19.028</v>
      </c>
      <c r="EE49">
        <v>999.9</v>
      </c>
      <c r="EF49">
        <v>0</v>
      </c>
      <c r="EG49">
        <v>0</v>
      </c>
      <c r="EH49">
        <v>10056.9</v>
      </c>
      <c r="EI49">
        <v>0</v>
      </c>
      <c r="EJ49">
        <v>0.0122315</v>
      </c>
      <c r="EK49">
        <v>0.51033</v>
      </c>
      <c r="EL49">
        <v>202.919</v>
      </c>
      <c r="EM49">
        <v>202.404</v>
      </c>
      <c r="EN49">
        <v>-0.00737858</v>
      </c>
      <c r="EO49">
        <v>199.976</v>
      </c>
      <c r="EP49">
        <v>11.9978</v>
      </c>
      <c r="EQ49">
        <v>1.21229</v>
      </c>
      <c r="ER49">
        <v>1.21304</v>
      </c>
      <c r="ES49">
        <v>9.75334</v>
      </c>
      <c r="ET49">
        <v>9.76252</v>
      </c>
      <c r="EU49">
        <v>0.0499998</v>
      </c>
      <c r="EV49">
        <v>0</v>
      </c>
      <c r="EW49">
        <v>0</v>
      </c>
      <c r="EX49">
        <v>0</v>
      </c>
      <c r="EY49">
        <v>1.64</v>
      </c>
      <c r="EZ49">
        <v>0.0499998</v>
      </c>
      <c r="FA49">
        <v>46.96</v>
      </c>
      <c r="FB49">
        <v>0.76</v>
      </c>
      <c r="FC49">
        <v>33.625</v>
      </c>
      <c r="FD49">
        <v>39.312</v>
      </c>
      <c r="FE49">
        <v>36.375</v>
      </c>
      <c r="FF49">
        <v>39.062</v>
      </c>
      <c r="FG49">
        <v>36.437</v>
      </c>
      <c r="FH49">
        <v>0</v>
      </c>
      <c r="FI49">
        <v>0</v>
      </c>
      <c r="FJ49">
        <v>0</v>
      </c>
      <c r="FK49">
        <v>3856.900000095367</v>
      </c>
      <c r="FL49">
        <v>0</v>
      </c>
      <c r="FM49">
        <v>-0.06519999999999984</v>
      </c>
      <c r="FN49">
        <v>21.15307691887988</v>
      </c>
      <c r="FO49">
        <v>-5.064615403307775</v>
      </c>
      <c r="FP49">
        <v>48.5652</v>
      </c>
      <c r="FQ49">
        <v>15</v>
      </c>
      <c r="FR49">
        <v>1740484041.5</v>
      </c>
      <c r="FS49" t="s">
        <v>471</v>
      </c>
      <c r="FT49">
        <v>1740484041.5</v>
      </c>
      <c r="FU49">
        <v>1740484029</v>
      </c>
      <c r="FV49">
        <v>10</v>
      </c>
      <c r="FW49">
        <v>-0.115</v>
      </c>
      <c r="FX49">
        <v>0.001</v>
      </c>
      <c r="FY49">
        <v>-0.275</v>
      </c>
      <c r="FZ49">
        <v>-0.005</v>
      </c>
      <c r="GA49">
        <v>103</v>
      </c>
      <c r="GB49">
        <v>12</v>
      </c>
      <c r="GC49">
        <v>0.21</v>
      </c>
      <c r="GD49">
        <v>0.12</v>
      </c>
      <c r="GE49">
        <v>-0.9667163003576674</v>
      </c>
      <c r="GF49">
        <v>0.2868712897462733</v>
      </c>
      <c r="GG49">
        <v>0.08522711081718612</v>
      </c>
      <c r="GH49">
        <v>1</v>
      </c>
      <c r="GI49">
        <v>-0.001405222108754984</v>
      </c>
      <c r="GJ49">
        <v>0.0001876615087931536</v>
      </c>
      <c r="GK49">
        <v>0.0001346057201996759</v>
      </c>
      <c r="GL49">
        <v>1</v>
      </c>
      <c r="GM49">
        <v>2</v>
      </c>
      <c r="GN49">
        <v>2</v>
      </c>
      <c r="GO49" t="s">
        <v>440</v>
      </c>
      <c r="GP49">
        <v>2.99543</v>
      </c>
      <c r="GQ49">
        <v>2.81112</v>
      </c>
      <c r="GR49">
        <v>0.0545711</v>
      </c>
      <c r="GS49">
        <v>0.0548106</v>
      </c>
      <c r="GT49">
        <v>0.0678792</v>
      </c>
      <c r="GU49">
        <v>0.0690023</v>
      </c>
      <c r="GV49">
        <v>25742.4</v>
      </c>
      <c r="GW49">
        <v>26870.6</v>
      </c>
      <c r="GX49">
        <v>30975.4</v>
      </c>
      <c r="GY49">
        <v>31527.1</v>
      </c>
      <c r="GZ49">
        <v>45278.8</v>
      </c>
      <c r="HA49">
        <v>42629.9</v>
      </c>
      <c r="HB49">
        <v>44873.6</v>
      </c>
      <c r="HC49">
        <v>42100.8</v>
      </c>
      <c r="HD49">
        <v>1.79757</v>
      </c>
      <c r="HE49">
        <v>2.25815</v>
      </c>
      <c r="HF49">
        <v>-0.0355244</v>
      </c>
      <c r="HG49">
        <v>0</v>
      </c>
      <c r="HH49">
        <v>19.6163</v>
      </c>
      <c r="HI49">
        <v>999.9</v>
      </c>
      <c r="HJ49">
        <v>34.5</v>
      </c>
      <c r="HK49">
        <v>30.3</v>
      </c>
      <c r="HL49">
        <v>14.7907</v>
      </c>
      <c r="HM49">
        <v>62.0428</v>
      </c>
      <c r="HN49">
        <v>7.74439</v>
      </c>
      <c r="HO49">
        <v>1</v>
      </c>
      <c r="HP49">
        <v>-0.118559</v>
      </c>
      <c r="HQ49">
        <v>3.08773</v>
      </c>
      <c r="HR49">
        <v>20.2184</v>
      </c>
      <c r="HS49">
        <v>5.22268</v>
      </c>
      <c r="HT49">
        <v>11.9081</v>
      </c>
      <c r="HU49">
        <v>4.9726</v>
      </c>
      <c r="HV49">
        <v>3.273</v>
      </c>
      <c r="HW49">
        <v>7781.4</v>
      </c>
      <c r="HX49">
        <v>9999</v>
      </c>
      <c r="HY49">
        <v>9999</v>
      </c>
      <c r="HZ49">
        <v>999.9</v>
      </c>
      <c r="IA49">
        <v>1.87958</v>
      </c>
      <c r="IB49">
        <v>1.87976</v>
      </c>
      <c r="IC49">
        <v>1.88186</v>
      </c>
      <c r="ID49">
        <v>1.87487</v>
      </c>
      <c r="IE49">
        <v>1.87826</v>
      </c>
      <c r="IF49">
        <v>1.87773</v>
      </c>
      <c r="IG49">
        <v>1.87474</v>
      </c>
      <c r="IH49">
        <v>1.88243</v>
      </c>
      <c r="II49">
        <v>0</v>
      </c>
      <c r="IJ49">
        <v>0</v>
      </c>
      <c r="IK49">
        <v>0</v>
      </c>
      <c r="IL49">
        <v>0</v>
      </c>
      <c r="IM49" t="s">
        <v>441</v>
      </c>
      <c r="IN49" t="s">
        <v>442</v>
      </c>
      <c r="IO49" t="s">
        <v>443</v>
      </c>
      <c r="IP49" t="s">
        <v>443</v>
      </c>
      <c r="IQ49" t="s">
        <v>443</v>
      </c>
      <c r="IR49" t="s">
        <v>443</v>
      </c>
      <c r="IS49">
        <v>0</v>
      </c>
      <c r="IT49">
        <v>100</v>
      </c>
      <c r="IU49">
        <v>100</v>
      </c>
      <c r="IV49">
        <v>-0.08599999999999999</v>
      </c>
      <c r="IW49">
        <v>-0.005</v>
      </c>
      <c r="IX49">
        <v>-0.5145022863478105</v>
      </c>
      <c r="IY49">
        <v>0.002558256048013158</v>
      </c>
      <c r="IZ49">
        <v>-2.213187444564666E-06</v>
      </c>
      <c r="JA49">
        <v>6.313742598779326E-10</v>
      </c>
      <c r="JB49">
        <v>-0.09460829944680695</v>
      </c>
      <c r="JC49">
        <v>0.01302957520847742</v>
      </c>
      <c r="JD49">
        <v>-0.0006757729996322496</v>
      </c>
      <c r="JE49">
        <v>1.7701685355935E-05</v>
      </c>
      <c r="JF49">
        <v>15</v>
      </c>
      <c r="JG49">
        <v>2137</v>
      </c>
      <c r="JH49">
        <v>3</v>
      </c>
      <c r="JI49">
        <v>20</v>
      </c>
      <c r="JJ49">
        <v>47.1</v>
      </c>
      <c r="JK49">
        <v>47.3</v>
      </c>
      <c r="JL49">
        <v>0.5896</v>
      </c>
      <c r="JM49">
        <v>2.59644</v>
      </c>
      <c r="JN49">
        <v>1.44531</v>
      </c>
      <c r="JO49">
        <v>2.16064</v>
      </c>
      <c r="JP49">
        <v>1.54907</v>
      </c>
      <c r="JQ49">
        <v>2.48657</v>
      </c>
      <c r="JR49">
        <v>35.0825</v>
      </c>
      <c r="JS49">
        <v>24.1225</v>
      </c>
      <c r="JT49">
        <v>18</v>
      </c>
      <c r="JU49">
        <v>326.699</v>
      </c>
      <c r="JV49">
        <v>745.894</v>
      </c>
      <c r="JW49">
        <v>16.5799</v>
      </c>
      <c r="JX49">
        <v>25.4643</v>
      </c>
      <c r="JY49">
        <v>30.0001</v>
      </c>
      <c r="JZ49">
        <v>25.607</v>
      </c>
      <c r="KA49">
        <v>25.5978</v>
      </c>
      <c r="KB49">
        <v>11.8014</v>
      </c>
      <c r="KC49">
        <v>26.3837</v>
      </c>
      <c r="KD49">
        <v>27.5234</v>
      </c>
      <c r="KE49">
        <v>16.58</v>
      </c>
      <c r="KF49">
        <v>200</v>
      </c>
      <c r="KG49">
        <v>11.9754</v>
      </c>
      <c r="KH49">
        <v>101.403</v>
      </c>
      <c r="KI49">
        <v>100.654</v>
      </c>
    </row>
    <row r="50" spans="1:295">
      <c r="A50">
        <v>34</v>
      </c>
      <c r="B50">
        <v>1740486986.5</v>
      </c>
      <c r="C50">
        <v>3978.5</v>
      </c>
      <c r="D50" t="s">
        <v>518</v>
      </c>
      <c r="E50" t="s">
        <v>519</v>
      </c>
      <c r="F50" t="s">
        <v>434</v>
      </c>
      <c r="G50" t="s">
        <v>435</v>
      </c>
      <c r="J50">
        <f>EY50</f>
        <v>0</v>
      </c>
      <c r="K50">
        <v>1740486986.5</v>
      </c>
      <c r="L50">
        <f>(M50)/1000</f>
        <v>0</v>
      </c>
      <c r="M50">
        <f>IF(DR50, AP50, AJ50)</f>
        <v>0</v>
      </c>
      <c r="N50">
        <f>IF(DR50, AK50, AI50)</f>
        <v>0</v>
      </c>
      <c r="O50">
        <f>DT50 - IF(AW50&gt;1, N50*DN50*100.0/(AY50), 0)</f>
        <v>0</v>
      </c>
      <c r="P50">
        <f>((V50-L50/2)*O50-N50)/(V50+L50/2)</f>
        <v>0</v>
      </c>
      <c r="Q50">
        <f>P50*(EA50+EB50)/1000.0</f>
        <v>0</v>
      </c>
      <c r="R50">
        <f>(DT50 - IF(AW50&gt;1, N50*DN50*100.0/(AY50), 0))*(EA50+EB50)/1000.0</f>
        <v>0</v>
      </c>
      <c r="S50">
        <f>2.0/((1/U50-1/T50)+SIGN(U50)*SQRT((1/U50-1/T50)*(1/U50-1/T50) + 4*DO50/((DO50+1)*(DO50+1))*(2*1/U50*1/T50-1/T50*1/T50)))</f>
        <v>0</v>
      </c>
      <c r="T50">
        <f>IF(LEFT(DP50,1)&lt;&gt;"0",IF(LEFT(DP50,1)="1",3.0,DQ50),$D$5+$E$5*(EH50*EA50/($K$5*1000))+$F$5*(EH50*EA50/($K$5*1000))*MAX(MIN(DN50,$J$5),$I$5)*MAX(MIN(DN50,$J$5),$I$5)+$G$5*MAX(MIN(DN50,$J$5),$I$5)*(EH50*EA50/($K$5*1000))+$H$5*(EH50*EA50/($K$5*1000))*(EH50*EA50/($K$5*1000)))</f>
        <v>0</v>
      </c>
      <c r="U50">
        <f>L50*(1000-(1000*0.61365*exp(17.502*Y50/(240.97+Y50))/(EA50+EB50)+DV50)/2)/(1000*0.61365*exp(17.502*Y50/(240.97+Y50))/(EA50+EB50)-DV50)</f>
        <v>0</v>
      </c>
      <c r="V50">
        <f>1/((DO50+1)/(S50/1.6)+1/(T50/1.37)) + DO50/((DO50+1)/(S50/1.6) + DO50/(T50/1.37))</f>
        <v>0</v>
      </c>
      <c r="W50">
        <f>(DJ50*DM50)</f>
        <v>0</v>
      </c>
      <c r="X50">
        <f>(EC50+(W50+2*0.95*5.67E-8*(((EC50+$B$7)+273)^4-(EC50+273)^4)-44100*L50)/(1.84*29.3*T50+8*0.95*5.67E-8*(EC50+273)^3))</f>
        <v>0</v>
      </c>
      <c r="Y50">
        <f>($C$7*ED50+$D$7*EE50+$E$7*X50)</f>
        <v>0</v>
      </c>
      <c r="Z50">
        <f>0.61365*exp(17.502*Y50/(240.97+Y50))</f>
        <v>0</v>
      </c>
      <c r="AA50">
        <f>(AB50/AC50*100)</f>
        <v>0</v>
      </c>
      <c r="AB50">
        <f>DV50*(EA50+EB50)/1000</f>
        <v>0</v>
      </c>
      <c r="AC50">
        <f>0.61365*exp(17.502*EC50/(240.97+EC50))</f>
        <v>0</v>
      </c>
      <c r="AD50">
        <f>(Z50-DV50*(EA50+EB50)/1000)</f>
        <v>0</v>
      </c>
      <c r="AE50">
        <f>(-L50*44100)</f>
        <v>0</v>
      </c>
      <c r="AF50">
        <f>2*29.3*T50*0.92*(EC50-Y50)</f>
        <v>0</v>
      </c>
      <c r="AG50">
        <f>2*0.95*5.67E-8*(((EC50+$B$7)+273)^4-(Y50+273)^4)</f>
        <v>0</v>
      </c>
      <c r="AH50">
        <f>W50+AG50+AE50+AF50</f>
        <v>0</v>
      </c>
      <c r="AI50">
        <f>DZ50*AW50*(DU50-DT50*(1000-AW50*DW50)/(1000-AW50*DV50))/(100*DN50)</f>
        <v>0</v>
      </c>
      <c r="AJ50">
        <f>1000*DZ50*AW50*(DV50-DW50)/(100*DN50*(1000-AW50*DV50))</f>
        <v>0</v>
      </c>
      <c r="AK50">
        <f>(AL50 - AM50 - EA50*1E3/(8.314*(EC50+273.15)) * AO50/DZ50 * AN50) * DZ50/(100*DN50) * (1000 - DW50)/1000</f>
        <v>0</v>
      </c>
      <c r="AL50">
        <v>101.1863710135076</v>
      </c>
      <c r="AM50">
        <v>101.469206060606</v>
      </c>
      <c r="AN50">
        <v>-0.0001272400214451174</v>
      </c>
      <c r="AO50">
        <v>66.14935224974602</v>
      </c>
      <c r="AP50">
        <f>(AR50 - AQ50 + EA50*1E3/(8.314*(EC50+273.15)) * AT50/DZ50 * AS50) * DZ50/(100*DN50) * 1000/(1000 - AR50)</f>
        <v>0</v>
      </c>
      <c r="AQ50">
        <v>12.00055532666353</v>
      </c>
      <c r="AR50">
        <v>11.99335174825175</v>
      </c>
      <c r="AS50">
        <v>9.902293421969202E-08</v>
      </c>
      <c r="AT50">
        <v>77.18284796940715</v>
      </c>
      <c r="AU50">
        <v>43</v>
      </c>
      <c r="AV50">
        <v>11</v>
      </c>
      <c r="AW50">
        <f>IF(AU50*$H$13&gt;=AY50,1.0,(AY50/(AY50-AU50*$H$13)))</f>
        <v>0</v>
      </c>
      <c r="AX50">
        <f>(AW50-1)*100</f>
        <v>0</v>
      </c>
      <c r="AY50">
        <f>MAX(0,($B$13+$C$13*EH50)/(1+$D$13*EH50)*EA50/(EC50+273)*$E$13)</f>
        <v>0</v>
      </c>
      <c r="AZ50" t="s">
        <v>437</v>
      </c>
      <c r="BA50" t="s">
        <v>437</v>
      </c>
      <c r="BB50">
        <v>0</v>
      </c>
      <c r="BC50">
        <v>0</v>
      </c>
      <c r="BD50">
        <f>1-BB50/BC50</f>
        <v>0</v>
      </c>
      <c r="BE50">
        <v>0</v>
      </c>
      <c r="BF50" t="s">
        <v>437</v>
      </c>
      <c r="BG50" t="s">
        <v>437</v>
      </c>
      <c r="BH50">
        <v>0</v>
      </c>
      <c r="BI50">
        <v>0</v>
      </c>
      <c r="BJ50">
        <f>1-BH50/BI50</f>
        <v>0</v>
      </c>
      <c r="BK50">
        <v>0.5</v>
      </c>
      <c r="BL50">
        <f>DK50</f>
        <v>0</v>
      </c>
      <c r="BM50">
        <f>N50</f>
        <v>0</v>
      </c>
      <c r="BN50">
        <f>BJ50*BK50*BL50</f>
        <v>0</v>
      </c>
      <c r="BO50">
        <f>(BM50-BE50)/BL50</f>
        <v>0</v>
      </c>
      <c r="BP50">
        <f>(BC50-BI50)/BI50</f>
        <v>0</v>
      </c>
      <c r="BQ50">
        <f>BB50/(BD50+BB50/BI50)</f>
        <v>0</v>
      </c>
      <c r="BR50" t="s">
        <v>437</v>
      </c>
      <c r="BS50">
        <v>0</v>
      </c>
      <c r="BT50">
        <f>IF(BS50&lt;&gt;0, BS50, BQ50)</f>
        <v>0</v>
      </c>
      <c r="BU50">
        <f>1-BT50/BI50</f>
        <v>0</v>
      </c>
      <c r="BV50">
        <f>(BI50-BH50)/(BI50-BT50)</f>
        <v>0</v>
      </c>
      <c r="BW50">
        <f>(BC50-BI50)/(BC50-BT50)</f>
        <v>0</v>
      </c>
      <c r="BX50">
        <f>(BI50-BH50)/(BI50-BB50)</f>
        <v>0</v>
      </c>
      <c r="BY50">
        <f>(BC50-BI50)/(BC50-BB50)</f>
        <v>0</v>
      </c>
      <c r="BZ50">
        <f>(BV50*BT50/BH50)</f>
        <v>0</v>
      </c>
      <c r="CA50">
        <f>(1-BZ50)</f>
        <v>0</v>
      </c>
      <c r="CB50">
        <v>205</v>
      </c>
      <c r="CC50">
        <v>290.0000000000001</v>
      </c>
      <c r="CD50">
        <v>1.42</v>
      </c>
      <c r="CE50">
        <v>245</v>
      </c>
      <c r="CF50">
        <v>10126.2</v>
      </c>
      <c r="CG50">
        <v>1.21</v>
      </c>
      <c r="CH50">
        <v>0.21</v>
      </c>
      <c r="CI50">
        <v>300.0000000000001</v>
      </c>
      <c r="CJ50">
        <v>23.9</v>
      </c>
      <c r="CK50">
        <v>3.425775101193484</v>
      </c>
      <c r="CL50">
        <v>2.028220428051648</v>
      </c>
      <c r="CM50">
        <v>-2.247386861494518</v>
      </c>
      <c r="CN50">
        <v>1.77933841202106</v>
      </c>
      <c r="CO50">
        <v>0.05390338325961119</v>
      </c>
      <c r="CP50">
        <v>-0.008365275417130143</v>
      </c>
      <c r="CQ50">
        <v>289.9999999999999</v>
      </c>
      <c r="CR50">
        <v>1.85</v>
      </c>
      <c r="CS50">
        <v>615</v>
      </c>
      <c r="CT50">
        <v>10122.7</v>
      </c>
      <c r="CU50">
        <v>1.21</v>
      </c>
      <c r="CV50">
        <v>0.64</v>
      </c>
      <c r="DJ50">
        <f>$B$11*EI50+$C$11*EJ50+$F$11*EU50*(1-EX50)</f>
        <v>0</v>
      </c>
      <c r="DK50">
        <f>DJ50*DL50</f>
        <v>0</v>
      </c>
      <c r="DL50">
        <f>($B$11*$D$9+$C$11*$D$9+$F$11*((FH50+EZ50)/MAX(FH50+EZ50+FI50, 0.1)*$I$9+FI50/MAX(FH50+EZ50+FI50, 0.1)*$J$9))/($B$11+$C$11+$F$11)</f>
        <v>0</v>
      </c>
      <c r="DM50">
        <f>($B$11*$K$9+$C$11*$K$9+$F$11*((FH50+EZ50)/MAX(FH50+EZ50+FI50, 0.1)*$P$9+FI50/MAX(FH50+EZ50+FI50, 0.1)*$Q$9))/($B$11+$C$11+$F$11)</f>
        <v>0</v>
      </c>
      <c r="DN50">
        <v>2</v>
      </c>
      <c r="DO50">
        <v>0.5</v>
      </c>
      <c r="DP50" t="s">
        <v>438</v>
      </c>
      <c r="DQ50">
        <v>2</v>
      </c>
      <c r="DR50" t="b">
        <v>1</v>
      </c>
      <c r="DS50">
        <v>1740486986.5</v>
      </c>
      <c r="DT50">
        <v>100.251</v>
      </c>
      <c r="DU50">
        <v>100.013</v>
      </c>
      <c r="DV50">
        <v>11.9931</v>
      </c>
      <c r="DW50">
        <v>12.0012</v>
      </c>
      <c r="DX50">
        <v>100.53</v>
      </c>
      <c r="DY50">
        <v>11.9981</v>
      </c>
      <c r="DZ50">
        <v>399.982</v>
      </c>
      <c r="EA50">
        <v>101.101</v>
      </c>
      <c r="EB50">
        <v>0.09986009999999999</v>
      </c>
      <c r="EC50">
        <v>19.245</v>
      </c>
      <c r="ED50">
        <v>19.0162</v>
      </c>
      <c r="EE50">
        <v>999.9</v>
      </c>
      <c r="EF50">
        <v>0</v>
      </c>
      <c r="EG50">
        <v>0</v>
      </c>
      <c r="EH50">
        <v>10046.2</v>
      </c>
      <c r="EI50">
        <v>0</v>
      </c>
      <c r="EJ50">
        <v>0.0122315</v>
      </c>
      <c r="EK50">
        <v>0.238518</v>
      </c>
      <c r="EL50">
        <v>101.468</v>
      </c>
      <c r="EM50">
        <v>101.228</v>
      </c>
      <c r="EN50">
        <v>-0.00803947</v>
      </c>
      <c r="EO50">
        <v>100.013</v>
      </c>
      <c r="EP50">
        <v>12.0012</v>
      </c>
      <c r="EQ50">
        <v>1.21252</v>
      </c>
      <c r="ER50">
        <v>1.21333</v>
      </c>
      <c r="ES50">
        <v>9.75611</v>
      </c>
      <c r="ET50">
        <v>9.7661</v>
      </c>
      <c r="EU50">
        <v>0.0499998</v>
      </c>
      <c r="EV50">
        <v>0</v>
      </c>
      <c r="EW50">
        <v>0</v>
      </c>
      <c r="EX50">
        <v>0</v>
      </c>
      <c r="EY50">
        <v>7.25</v>
      </c>
      <c r="EZ50">
        <v>0.0499998</v>
      </c>
      <c r="FA50">
        <v>44.87</v>
      </c>
      <c r="FB50">
        <v>1.08</v>
      </c>
      <c r="FC50">
        <v>34.187</v>
      </c>
      <c r="FD50">
        <v>40.687</v>
      </c>
      <c r="FE50">
        <v>37.125</v>
      </c>
      <c r="FF50">
        <v>41.062</v>
      </c>
      <c r="FG50">
        <v>37.125</v>
      </c>
      <c r="FH50">
        <v>0</v>
      </c>
      <c r="FI50">
        <v>0</v>
      </c>
      <c r="FJ50">
        <v>0</v>
      </c>
      <c r="FK50">
        <v>3977.5</v>
      </c>
      <c r="FL50">
        <v>0</v>
      </c>
      <c r="FM50">
        <v>3.351538461538461</v>
      </c>
      <c r="FN50">
        <v>-5.248546661342841</v>
      </c>
      <c r="FO50">
        <v>-3.417778198215518</v>
      </c>
      <c r="FP50">
        <v>46.06730769230769</v>
      </c>
      <c r="FQ50">
        <v>15</v>
      </c>
      <c r="FR50">
        <v>1740484041.5</v>
      </c>
      <c r="FS50" t="s">
        <v>471</v>
      </c>
      <c r="FT50">
        <v>1740484041.5</v>
      </c>
      <c r="FU50">
        <v>1740484029</v>
      </c>
      <c r="FV50">
        <v>10</v>
      </c>
      <c r="FW50">
        <v>-0.115</v>
      </c>
      <c r="FX50">
        <v>0.001</v>
      </c>
      <c r="FY50">
        <v>-0.275</v>
      </c>
      <c r="FZ50">
        <v>-0.005</v>
      </c>
      <c r="GA50">
        <v>103</v>
      </c>
      <c r="GB50">
        <v>12</v>
      </c>
      <c r="GC50">
        <v>0.21</v>
      </c>
      <c r="GD50">
        <v>0.12</v>
      </c>
      <c r="GE50">
        <v>-0.6117901750411385</v>
      </c>
      <c r="GF50">
        <v>0.2094509843320209</v>
      </c>
      <c r="GG50">
        <v>0.06368123022223582</v>
      </c>
      <c r="GH50">
        <v>1</v>
      </c>
      <c r="GI50">
        <v>-0.001488420594091016</v>
      </c>
      <c r="GJ50">
        <v>-0.0004062651827891974</v>
      </c>
      <c r="GK50">
        <v>0.0001269008746216186</v>
      </c>
      <c r="GL50">
        <v>1</v>
      </c>
      <c r="GM50">
        <v>2</v>
      </c>
      <c r="GN50">
        <v>2</v>
      </c>
      <c r="GO50" t="s">
        <v>440</v>
      </c>
      <c r="GP50">
        <v>2.99547</v>
      </c>
      <c r="GQ50">
        <v>2.81087</v>
      </c>
      <c r="GR50">
        <v>0.0287825</v>
      </c>
      <c r="GS50">
        <v>0.0288501</v>
      </c>
      <c r="GT50">
        <v>0.0678863</v>
      </c>
      <c r="GU50">
        <v>0.0690125</v>
      </c>
      <c r="GV50">
        <v>26444.5</v>
      </c>
      <c r="GW50">
        <v>27609.1</v>
      </c>
      <c r="GX50">
        <v>30975.5</v>
      </c>
      <c r="GY50">
        <v>31527.9</v>
      </c>
      <c r="GZ50">
        <v>45278.5</v>
      </c>
      <c r="HA50">
        <v>42630.3</v>
      </c>
      <c r="HB50">
        <v>44873.8</v>
      </c>
      <c r="HC50">
        <v>42101.8</v>
      </c>
      <c r="HD50">
        <v>1.79795</v>
      </c>
      <c r="HE50">
        <v>2.25793</v>
      </c>
      <c r="HF50">
        <v>-0.0347123</v>
      </c>
      <c r="HG50">
        <v>0</v>
      </c>
      <c r="HH50">
        <v>19.5911</v>
      </c>
      <c r="HI50">
        <v>999.9</v>
      </c>
      <c r="HJ50">
        <v>34.5</v>
      </c>
      <c r="HK50">
        <v>30.3</v>
      </c>
      <c r="HL50">
        <v>14.7906</v>
      </c>
      <c r="HM50">
        <v>61.9528</v>
      </c>
      <c r="HN50">
        <v>7.7484</v>
      </c>
      <c r="HO50">
        <v>1</v>
      </c>
      <c r="HP50">
        <v>-0.118811</v>
      </c>
      <c r="HQ50">
        <v>3.08377</v>
      </c>
      <c r="HR50">
        <v>20.2183</v>
      </c>
      <c r="HS50">
        <v>5.22268</v>
      </c>
      <c r="HT50">
        <v>11.9081</v>
      </c>
      <c r="HU50">
        <v>4.97235</v>
      </c>
      <c r="HV50">
        <v>3.273</v>
      </c>
      <c r="HW50">
        <v>7784.3</v>
      </c>
      <c r="HX50">
        <v>9999</v>
      </c>
      <c r="HY50">
        <v>9999</v>
      </c>
      <c r="HZ50">
        <v>999.9</v>
      </c>
      <c r="IA50">
        <v>1.87958</v>
      </c>
      <c r="IB50">
        <v>1.87977</v>
      </c>
      <c r="IC50">
        <v>1.88187</v>
      </c>
      <c r="ID50">
        <v>1.87486</v>
      </c>
      <c r="IE50">
        <v>1.87829</v>
      </c>
      <c r="IF50">
        <v>1.87772</v>
      </c>
      <c r="IG50">
        <v>1.87473</v>
      </c>
      <c r="IH50">
        <v>1.88244</v>
      </c>
      <c r="II50">
        <v>0</v>
      </c>
      <c r="IJ50">
        <v>0</v>
      </c>
      <c r="IK50">
        <v>0</v>
      </c>
      <c r="IL50">
        <v>0</v>
      </c>
      <c r="IM50" t="s">
        <v>441</v>
      </c>
      <c r="IN50" t="s">
        <v>442</v>
      </c>
      <c r="IO50" t="s">
        <v>443</v>
      </c>
      <c r="IP50" t="s">
        <v>443</v>
      </c>
      <c r="IQ50" t="s">
        <v>443</v>
      </c>
      <c r="IR50" t="s">
        <v>443</v>
      </c>
      <c r="IS50">
        <v>0</v>
      </c>
      <c r="IT50">
        <v>100</v>
      </c>
      <c r="IU50">
        <v>100</v>
      </c>
      <c r="IV50">
        <v>-0.279</v>
      </c>
      <c r="IW50">
        <v>-0.005</v>
      </c>
      <c r="IX50">
        <v>-0.5145022863478105</v>
      </c>
      <c r="IY50">
        <v>0.002558256048013158</v>
      </c>
      <c r="IZ50">
        <v>-2.213187444564666E-06</v>
      </c>
      <c r="JA50">
        <v>6.313742598779326E-10</v>
      </c>
      <c r="JB50">
        <v>-0.09460829944680695</v>
      </c>
      <c r="JC50">
        <v>0.01302957520847742</v>
      </c>
      <c r="JD50">
        <v>-0.0006757729996322496</v>
      </c>
      <c r="JE50">
        <v>1.7701685355935E-05</v>
      </c>
      <c r="JF50">
        <v>15</v>
      </c>
      <c r="JG50">
        <v>2137</v>
      </c>
      <c r="JH50">
        <v>3</v>
      </c>
      <c r="JI50">
        <v>20</v>
      </c>
      <c r="JJ50">
        <v>49.1</v>
      </c>
      <c r="JK50">
        <v>49.3</v>
      </c>
      <c r="JL50">
        <v>0.369873</v>
      </c>
      <c r="JM50">
        <v>2.62695</v>
      </c>
      <c r="JN50">
        <v>1.44531</v>
      </c>
      <c r="JO50">
        <v>2.16064</v>
      </c>
      <c r="JP50">
        <v>1.54907</v>
      </c>
      <c r="JQ50">
        <v>2.41211</v>
      </c>
      <c r="JR50">
        <v>35.0825</v>
      </c>
      <c r="JS50">
        <v>24.1225</v>
      </c>
      <c r="JT50">
        <v>18</v>
      </c>
      <c r="JU50">
        <v>326.905</v>
      </c>
      <c r="JV50">
        <v>745.804</v>
      </c>
      <c r="JW50">
        <v>16.5797</v>
      </c>
      <c r="JX50">
        <v>25.471</v>
      </c>
      <c r="JY50">
        <v>30</v>
      </c>
      <c r="JZ50">
        <v>25.6156</v>
      </c>
      <c r="KA50">
        <v>25.6063</v>
      </c>
      <c r="KB50">
        <v>7.40773</v>
      </c>
      <c r="KC50">
        <v>26.3837</v>
      </c>
      <c r="KD50">
        <v>27.5234</v>
      </c>
      <c r="KE50">
        <v>16.58</v>
      </c>
      <c r="KF50">
        <v>100</v>
      </c>
      <c r="KG50">
        <v>11.9754</v>
      </c>
      <c r="KH50">
        <v>101.403</v>
      </c>
      <c r="KI50">
        <v>100.656</v>
      </c>
    </row>
    <row r="51" spans="1:295">
      <c r="A51">
        <v>35</v>
      </c>
      <c r="B51">
        <v>1740487107</v>
      </c>
      <c r="C51">
        <v>4099</v>
      </c>
      <c r="D51" t="s">
        <v>520</v>
      </c>
      <c r="E51" t="s">
        <v>521</v>
      </c>
      <c r="F51" t="s">
        <v>434</v>
      </c>
      <c r="G51" t="s">
        <v>435</v>
      </c>
      <c r="J51">
        <f>EY51</f>
        <v>0</v>
      </c>
      <c r="K51">
        <v>1740487107</v>
      </c>
      <c r="L51">
        <f>(M51)/1000</f>
        <v>0</v>
      </c>
      <c r="M51">
        <f>IF(DR51, AP51, AJ51)</f>
        <v>0</v>
      </c>
      <c r="N51">
        <f>IF(DR51, AK51, AI51)</f>
        <v>0</v>
      </c>
      <c r="O51">
        <f>DT51 - IF(AW51&gt;1, N51*DN51*100.0/(AY51), 0)</f>
        <v>0</v>
      </c>
      <c r="P51">
        <f>((V51-L51/2)*O51-N51)/(V51+L51/2)</f>
        <v>0</v>
      </c>
      <c r="Q51">
        <f>P51*(EA51+EB51)/1000.0</f>
        <v>0</v>
      </c>
      <c r="R51">
        <f>(DT51 - IF(AW51&gt;1, N51*DN51*100.0/(AY51), 0))*(EA51+EB51)/1000.0</f>
        <v>0</v>
      </c>
      <c r="S51">
        <f>2.0/((1/U51-1/T51)+SIGN(U51)*SQRT((1/U51-1/T51)*(1/U51-1/T51) + 4*DO51/((DO51+1)*(DO51+1))*(2*1/U51*1/T51-1/T51*1/T51)))</f>
        <v>0</v>
      </c>
      <c r="T51">
        <f>IF(LEFT(DP51,1)&lt;&gt;"0",IF(LEFT(DP51,1)="1",3.0,DQ51),$D$5+$E$5*(EH51*EA51/($K$5*1000))+$F$5*(EH51*EA51/($K$5*1000))*MAX(MIN(DN51,$J$5),$I$5)*MAX(MIN(DN51,$J$5),$I$5)+$G$5*MAX(MIN(DN51,$J$5),$I$5)*(EH51*EA51/($K$5*1000))+$H$5*(EH51*EA51/($K$5*1000))*(EH51*EA51/($K$5*1000)))</f>
        <v>0</v>
      </c>
      <c r="U51">
        <f>L51*(1000-(1000*0.61365*exp(17.502*Y51/(240.97+Y51))/(EA51+EB51)+DV51)/2)/(1000*0.61365*exp(17.502*Y51/(240.97+Y51))/(EA51+EB51)-DV51)</f>
        <v>0</v>
      </c>
      <c r="V51">
        <f>1/((DO51+1)/(S51/1.6)+1/(T51/1.37)) + DO51/((DO51+1)/(S51/1.6) + DO51/(T51/1.37))</f>
        <v>0</v>
      </c>
      <c r="W51">
        <f>(DJ51*DM51)</f>
        <v>0</v>
      </c>
      <c r="X51">
        <f>(EC51+(W51+2*0.95*5.67E-8*(((EC51+$B$7)+273)^4-(EC51+273)^4)-44100*L51)/(1.84*29.3*T51+8*0.95*5.67E-8*(EC51+273)^3))</f>
        <v>0</v>
      </c>
      <c r="Y51">
        <f>($C$7*ED51+$D$7*EE51+$E$7*X51)</f>
        <v>0</v>
      </c>
      <c r="Z51">
        <f>0.61365*exp(17.502*Y51/(240.97+Y51))</f>
        <v>0</v>
      </c>
      <c r="AA51">
        <f>(AB51/AC51*100)</f>
        <v>0</v>
      </c>
      <c r="AB51">
        <f>DV51*(EA51+EB51)/1000</f>
        <v>0</v>
      </c>
      <c r="AC51">
        <f>0.61365*exp(17.502*EC51/(240.97+EC51))</f>
        <v>0</v>
      </c>
      <c r="AD51">
        <f>(Z51-DV51*(EA51+EB51)/1000)</f>
        <v>0</v>
      </c>
      <c r="AE51">
        <f>(-L51*44100)</f>
        <v>0</v>
      </c>
      <c r="AF51">
        <f>2*29.3*T51*0.92*(EC51-Y51)</f>
        <v>0</v>
      </c>
      <c r="AG51">
        <f>2*0.95*5.67E-8*(((EC51+$B$7)+273)^4-(Y51+273)^4)</f>
        <v>0</v>
      </c>
      <c r="AH51">
        <f>W51+AG51+AE51+AF51</f>
        <v>0</v>
      </c>
      <c r="AI51">
        <f>DZ51*AW51*(DU51-DT51*(1000-AW51*DW51)/(1000-AW51*DV51))/(100*DN51)</f>
        <v>0</v>
      </c>
      <c r="AJ51">
        <f>1000*DZ51*AW51*(DV51-DW51)/(100*DN51*(1000-AW51*DV51))</f>
        <v>0</v>
      </c>
      <c r="AK51">
        <f>(AL51 - AM51 - EA51*1E3/(8.314*(EC51+273.15)) * AO51/DZ51 * AN51) * DZ51/(100*DN51) * (1000 - DW51)/1000</f>
        <v>0</v>
      </c>
      <c r="AL51">
        <v>50.61313750812171</v>
      </c>
      <c r="AM51">
        <v>50.69564424242422</v>
      </c>
      <c r="AN51">
        <v>-0.0001447566539002509</v>
      </c>
      <c r="AO51">
        <v>66.14935224974602</v>
      </c>
      <c r="AP51">
        <f>(AR51 - AQ51 + EA51*1E3/(8.314*(EC51+273.15)) * AT51/DZ51 * AS51) * DZ51/(100*DN51) * 1000/(1000 - AR51)</f>
        <v>0</v>
      </c>
      <c r="AQ51">
        <v>12.02188121009907</v>
      </c>
      <c r="AR51">
        <v>12.01299230769231</v>
      </c>
      <c r="AS51">
        <v>-2.460324833170246E-07</v>
      </c>
      <c r="AT51">
        <v>77.18284796940715</v>
      </c>
      <c r="AU51">
        <v>43</v>
      </c>
      <c r="AV51">
        <v>11</v>
      </c>
      <c r="AW51">
        <f>IF(AU51*$H$13&gt;=AY51,1.0,(AY51/(AY51-AU51*$H$13)))</f>
        <v>0</v>
      </c>
      <c r="AX51">
        <f>(AW51-1)*100</f>
        <v>0</v>
      </c>
      <c r="AY51">
        <f>MAX(0,($B$13+$C$13*EH51)/(1+$D$13*EH51)*EA51/(EC51+273)*$E$13)</f>
        <v>0</v>
      </c>
      <c r="AZ51" t="s">
        <v>437</v>
      </c>
      <c r="BA51" t="s">
        <v>437</v>
      </c>
      <c r="BB51">
        <v>0</v>
      </c>
      <c r="BC51">
        <v>0</v>
      </c>
      <c r="BD51">
        <f>1-BB51/BC51</f>
        <v>0</v>
      </c>
      <c r="BE51">
        <v>0</v>
      </c>
      <c r="BF51" t="s">
        <v>437</v>
      </c>
      <c r="BG51" t="s">
        <v>437</v>
      </c>
      <c r="BH51">
        <v>0</v>
      </c>
      <c r="BI51">
        <v>0</v>
      </c>
      <c r="BJ51">
        <f>1-BH51/BI51</f>
        <v>0</v>
      </c>
      <c r="BK51">
        <v>0.5</v>
      </c>
      <c r="BL51">
        <f>DK51</f>
        <v>0</v>
      </c>
      <c r="BM51">
        <f>N51</f>
        <v>0</v>
      </c>
      <c r="BN51">
        <f>BJ51*BK51*BL51</f>
        <v>0</v>
      </c>
      <c r="BO51">
        <f>(BM51-BE51)/BL51</f>
        <v>0</v>
      </c>
      <c r="BP51">
        <f>(BC51-BI51)/BI51</f>
        <v>0</v>
      </c>
      <c r="BQ51">
        <f>BB51/(BD51+BB51/BI51)</f>
        <v>0</v>
      </c>
      <c r="BR51" t="s">
        <v>437</v>
      </c>
      <c r="BS51">
        <v>0</v>
      </c>
      <c r="BT51">
        <f>IF(BS51&lt;&gt;0, BS51, BQ51)</f>
        <v>0</v>
      </c>
      <c r="BU51">
        <f>1-BT51/BI51</f>
        <v>0</v>
      </c>
      <c r="BV51">
        <f>(BI51-BH51)/(BI51-BT51)</f>
        <v>0</v>
      </c>
      <c r="BW51">
        <f>(BC51-BI51)/(BC51-BT51)</f>
        <v>0</v>
      </c>
      <c r="BX51">
        <f>(BI51-BH51)/(BI51-BB51)</f>
        <v>0</v>
      </c>
      <c r="BY51">
        <f>(BC51-BI51)/(BC51-BB51)</f>
        <v>0</v>
      </c>
      <c r="BZ51">
        <f>(BV51*BT51/BH51)</f>
        <v>0</v>
      </c>
      <c r="CA51">
        <f>(1-BZ51)</f>
        <v>0</v>
      </c>
      <c r="CB51">
        <v>205</v>
      </c>
      <c r="CC51">
        <v>290.0000000000001</v>
      </c>
      <c r="CD51">
        <v>1.42</v>
      </c>
      <c r="CE51">
        <v>245</v>
      </c>
      <c r="CF51">
        <v>10126.2</v>
      </c>
      <c r="CG51">
        <v>1.21</v>
      </c>
      <c r="CH51">
        <v>0.21</v>
      </c>
      <c r="CI51">
        <v>300.0000000000001</v>
      </c>
      <c r="CJ51">
        <v>23.9</v>
      </c>
      <c r="CK51">
        <v>3.425775101193484</v>
      </c>
      <c r="CL51">
        <v>2.028220428051648</v>
      </c>
      <c r="CM51">
        <v>-2.247386861494518</v>
      </c>
      <c r="CN51">
        <v>1.77933841202106</v>
      </c>
      <c r="CO51">
        <v>0.05390338325961119</v>
      </c>
      <c r="CP51">
        <v>-0.008365275417130143</v>
      </c>
      <c r="CQ51">
        <v>289.9999999999999</v>
      </c>
      <c r="CR51">
        <v>1.85</v>
      </c>
      <c r="CS51">
        <v>615</v>
      </c>
      <c r="CT51">
        <v>10122.7</v>
      </c>
      <c r="CU51">
        <v>1.21</v>
      </c>
      <c r="CV51">
        <v>0.64</v>
      </c>
      <c r="DJ51">
        <f>$B$11*EI51+$C$11*EJ51+$F$11*EU51*(1-EX51)</f>
        <v>0</v>
      </c>
      <c r="DK51">
        <f>DJ51*DL51</f>
        <v>0</v>
      </c>
      <c r="DL51">
        <f>($B$11*$D$9+$C$11*$D$9+$F$11*((FH51+EZ51)/MAX(FH51+EZ51+FI51, 0.1)*$I$9+FI51/MAX(FH51+EZ51+FI51, 0.1)*$J$9))/($B$11+$C$11+$F$11)</f>
        <v>0</v>
      </c>
      <c r="DM51">
        <f>($B$11*$K$9+$C$11*$K$9+$F$11*((FH51+EZ51)/MAX(FH51+EZ51+FI51, 0.1)*$P$9+FI51/MAX(FH51+EZ51+FI51, 0.1)*$Q$9))/($B$11+$C$11+$F$11)</f>
        <v>0</v>
      </c>
      <c r="DN51">
        <v>2</v>
      </c>
      <c r="DO51">
        <v>0.5</v>
      </c>
      <c r="DP51" t="s">
        <v>438</v>
      </c>
      <c r="DQ51">
        <v>2</v>
      </c>
      <c r="DR51" t="b">
        <v>1</v>
      </c>
      <c r="DS51">
        <v>1740487107</v>
      </c>
      <c r="DT51">
        <v>50.0838</v>
      </c>
      <c r="DU51">
        <v>50.0067</v>
      </c>
      <c r="DV51">
        <v>12.013</v>
      </c>
      <c r="DW51">
        <v>12.0216</v>
      </c>
      <c r="DX51">
        <v>50.4748</v>
      </c>
      <c r="DY51">
        <v>12.0179</v>
      </c>
      <c r="DZ51">
        <v>400.019</v>
      </c>
      <c r="EA51">
        <v>101.101</v>
      </c>
      <c r="EB51">
        <v>0.0999882</v>
      </c>
      <c r="EC51">
        <v>19.273</v>
      </c>
      <c r="ED51">
        <v>19.0297</v>
      </c>
      <c r="EE51">
        <v>999.9</v>
      </c>
      <c r="EF51">
        <v>0</v>
      </c>
      <c r="EG51">
        <v>0</v>
      </c>
      <c r="EH51">
        <v>10046.2</v>
      </c>
      <c r="EI51">
        <v>0</v>
      </c>
      <c r="EJ51">
        <v>0.0122315</v>
      </c>
      <c r="EK51">
        <v>0.0771255</v>
      </c>
      <c r="EL51">
        <v>50.6928</v>
      </c>
      <c r="EM51">
        <v>50.6152</v>
      </c>
      <c r="EN51">
        <v>-0.008649830000000001</v>
      </c>
      <c r="EO51">
        <v>50.0067</v>
      </c>
      <c r="EP51">
        <v>12.0216</v>
      </c>
      <c r="EQ51">
        <v>1.21452</v>
      </c>
      <c r="ER51">
        <v>1.21539</v>
      </c>
      <c r="ES51">
        <v>9.780709999999999</v>
      </c>
      <c r="ET51">
        <v>9.791449999999999</v>
      </c>
      <c r="EU51">
        <v>0.0499998</v>
      </c>
      <c r="EV51">
        <v>0</v>
      </c>
      <c r="EW51">
        <v>0</v>
      </c>
      <c r="EX51">
        <v>0</v>
      </c>
      <c r="EY51">
        <v>1.73</v>
      </c>
      <c r="EZ51">
        <v>0.0499998</v>
      </c>
      <c r="FA51">
        <v>43.73</v>
      </c>
      <c r="FB51">
        <v>0.6899999999999999</v>
      </c>
      <c r="FC51">
        <v>34.375</v>
      </c>
      <c r="FD51">
        <v>40.25</v>
      </c>
      <c r="FE51">
        <v>36.875</v>
      </c>
      <c r="FF51">
        <v>40.375</v>
      </c>
      <c r="FG51">
        <v>37.062</v>
      </c>
      <c r="FH51">
        <v>0</v>
      </c>
      <c r="FI51">
        <v>0</v>
      </c>
      <c r="FJ51">
        <v>0</v>
      </c>
      <c r="FK51">
        <v>4098.099999904633</v>
      </c>
      <c r="FL51">
        <v>0</v>
      </c>
      <c r="FM51">
        <v>1.2796</v>
      </c>
      <c r="FN51">
        <v>57.78846134206716</v>
      </c>
      <c r="FO51">
        <v>-34.94307700298706</v>
      </c>
      <c r="FP51">
        <v>47.62559999999999</v>
      </c>
      <c r="FQ51">
        <v>15</v>
      </c>
      <c r="FR51">
        <v>1740484041.5</v>
      </c>
      <c r="FS51" t="s">
        <v>471</v>
      </c>
      <c r="FT51">
        <v>1740484041.5</v>
      </c>
      <c r="FU51">
        <v>1740484029</v>
      </c>
      <c r="FV51">
        <v>10</v>
      </c>
      <c r="FW51">
        <v>-0.115</v>
      </c>
      <c r="FX51">
        <v>0.001</v>
      </c>
      <c r="FY51">
        <v>-0.275</v>
      </c>
      <c r="FZ51">
        <v>-0.005</v>
      </c>
      <c r="GA51">
        <v>103</v>
      </c>
      <c r="GB51">
        <v>12</v>
      </c>
      <c r="GC51">
        <v>0.21</v>
      </c>
      <c r="GD51">
        <v>0.12</v>
      </c>
      <c r="GE51">
        <v>-0.2253739642540727</v>
      </c>
      <c r="GF51">
        <v>0.101113190521399</v>
      </c>
      <c r="GG51">
        <v>0.05059760003420379</v>
      </c>
      <c r="GH51">
        <v>1</v>
      </c>
      <c r="GI51">
        <v>-0.001705776205395613</v>
      </c>
      <c r="GJ51">
        <v>-0.0001276652972118283</v>
      </c>
      <c r="GK51">
        <v>0.0001237361792757759</v>
      </c>
      <c r="GL51">
        <v>1</v>
      </c>
      <c r="GM51">
        <v>2</v>
      </c>
      <c r="GN51">
        <v>2</v>
      </c>
      <c r="GO51" t="s">
        <v>440</v>
      </c>
      <c r="GP51">
        <v>2.99552</v>
      </c>
      <c r="GQ51">
        <v>2.81099</v>
      </c>
      <c r="GR51">
        <v>0.0146707</v>
      </c>
      <c r="GS51">
        <v>0.0146426</v>
      </c>
      <c r="GT51">
        <v>0.0679715</v>
      </c>
      <c r="GU51">
        <v>0.0691018</v>
      </c>
      <c r="GV51">
        <v>26828.8</v>
      </c>
      <c r="GW51">
        <v>28013.4</v>
      </c>
      <c r="GX51">
        <v>30975.5</v>
      </c>
      <c r="GY51">
        <v>31528.3</v>
      </c>
      <c r="GZ51">
        <v>45274.2</v>
      </c>
      <c r="HA51">
        <v>42626.4</v>
      </c>
      <c r="HB51">
        <v>44873.7</v>
      </c>
      <c r="HC51">
        <v>42102.1</v>
      </c>
      <c r="HD51">
        <v>1.79827</v>
      </c>
      <c r="HE51">
        <v>2.25742</v>
      </c>
      <c r="HF51">
        <v>-0.0335947</v>
      </c>
      <c r="HG51">
        <v>0</v>
      </c>
      <c r="HH51">
        <v>19.586</v>
      </c>
      <c r="HI51">
        <v>999.9</v>
      </c>
      <c r="HJ51">
        <v>34.5</v>
      </c>
      <c r="HK51">
        <v>30.3</v>
      </c>
      <c r="HL51">
        <v>14.7915</v>
      </c>
      <c r="HM51">
        <v>62.0328</v>
      </c>
      <c r="HN51">
        <v>7.88461</v>
      </c>
      <c r="HO51">
        <v>1</v>
      </c>
      <c r="HP51">
        <v>-0.119164</v>
      </c>
      <c r="HQ51">
        <v>3.0929</v>
      </c>
      <c r="HR51">
        <v>20.2162</v>
      </c>
      <c r="HS51">
        <v>5.22238</v>
      </c>
      <c r="HT51">
        <v>11.9081</v>
      </c>
      <c r="HU51">
        <v>4.9722</v>
      </c>
      <c r="HV51">
        <v>3.273</v>
      </c>
      <c r="HW51">
        <v>7787.5</v>
      </c>
      <c r="HX51">
        <v>9999</v>
      </c>
      <c r="HY51">
        <v>9999</v>
      </c>
      <c r="HZ51">
        <v>999.9</v>
      </c>
      <c r="IA51">
        <v>1.87958</v>
      </c>
      <c r="IB51">
        <v>1.87973</v>
      </c>
      <c r="IC51">
        <v>1.88187</v>
      </c>
      <c r="ID51">
        <v>1.87486</v>
      </c>
      <c r="IE51">
        <v>1.87825</v>
      </c>
      <c r="IF51">
        <v>1.87764</v>
      </c>
      <c r="IG51">
        <v>1.87471</v>
      </c>
      <c r="IH51">
        <v>1.88241</v>
      </c>
      <c r="II51">
        <v>0</v>
      </c>
      <c r="IJ51">
        <v>0</v>
      </c>
      <c r="IK51">
        <v>0</v>
      </c>
      <c r="IL51">
        <v>0</v>
      </c>
      <c r="IM51" t="s">
        <v>441</v>
      </c>
      <c r="IN51" t="s">
        <v>442</v>
      </c>
      <c r="IO51" t="s">
        <v>443</v>
      </c>
      <c r="IP51" t="s">
        <v>443</v>
      </c>
      <c r="IQ51" t="s">
        <v>443</v>
      </c>
      <c r="IR51" t="s">
        <v>443</v>
      </c>
      <c r="IS51">
        <v>0</v>
      </c>
      <c r="IT51">
        <v>100</v>
      </c>
      <c r="IU51">
        <v>100</v>
      </c>
      <c r="IV51">
        <v>-0.391</v>
      </c>
      <c r="IW51">
        <v>-0.0049</v>
      </c>
      <c r="IX51">
        <v>-0.5145022863478105</v>
      </c>
      <c r="IY51">
        <v>0.002558256048013158</v>
      </c>
      <c r="IZ51">
        <v>-2.213187444564666E-06</v>
      </c>
      <c r="JA51">
        <v>6.313742598779326E-10</v>
      </c>
      <c r="JB51">
        <v>-0.09460829944680695</v>
      </c>
      <c r="JC51">
        <v>0.01302957520847742</v>
      </c>
      <c r="JD51">
        <v>-0.0006757729996322496</v>
      </c>
      <c r="JE51">
        <v>1.7701685355935E-05</v>
      </c>
      <c r="JF51">
        <v>15</v>
      </c>
      <c r="JG51">
        <v>2137</v>
      </c>
      <c r="JH51">
        <v>3</v>
      </c>
      <c r="JI51">
        <v>20</v>
      </c>
      <c r="JJ51">
        <v>51.1</v>
      </c>
      <c r="JK51">
        <v>51.3</v>
      </c>
      <c r="JL51">
        <v>0.26001</v>
      </c>
      <c r="JM51">
        <v>2.64526</v>
      </c>
      <c r="JN51">
        <v>1.44531</v>
      </c>
      <c r="JO51">
        <v>2.16064</v>
      </c>
      <c r="JP51">
        <v>1.55029</v>
      </c>
      <c r="JQ51">
        <v>2.38159</v>
      </c>
      <c r="JR51">
        <v>35.0825</v>
      </c>
      <c r="JS51">
        <v>24.1138</v>
      </c>
      <c r="JT51">
        <v>18</v>
      </c>
      <c r="JU51">
        <v>327.055</v>
      </c>
      <c r="JV51">
        <v>745.365</v>
      </c>
      <c r="JW51">
        <v>16.5801</v>
      </c>
      <c r="JX51">
        <v>25.4688</v>
      </c>
      <c r="JY51">
        <v>30.0001</v>
      </c>
      <c r="JZ51">
        <v>25.6177</v>
      </c>
      <c r="KA51">
        <v>25.6085</v>
      </c>
      <c r="KB51">
        <v>5.21864</v>
      </c>
      <c r="KC51">
        <v>26.3837</v>
      </c>
      <c r="KD51">
        <v>27.5234</v>
      </c>
      <c r="KE51">
        <v>16.58</v>
      </c>
      <c r="KF51">
        <v>50</v>
      </c>
      <c r="KG51">
        <v>11.9754</v>
      </c>
      <c r="KH51">
        <v>101.403</v>
      </c>
      <c r="KI51">
        <v>100.657</v>
      </c>
    </row>
    <row r="52" spans="1:295">
      <c r="A52">
        <v>36</v>
      </c>
      <c r="B52">
        <v>1740487227.5</v>
      </c>
      <c r="C52">
        <v>4219.5</v>
      </c>
      <c r="D52" t="s">
        <v>522</v>
      </c>
      <c r="E52" t="s">
        <v>523</v>
      </c>
      <c r="F52" t="s">
        <v>434</v>
      </c>
      <c r="G52" t="s">
        <v>435</v>
      </c>
      <c r="J52">
        <f>EY52</f>
        <v>0</v>
      </c>
      <c r="K52">
        <v>1740487227.5</v>
      </c>
      <c r="L52">
        <f>(M52)/1000</f>
        <v>0</v>
      </c>
      <c r="M52">
        <f>IF(DR52, AP52, AJ52)</f>
        <v>0</v>
      </c>
      <c r="N52">
        <f>IF(DR52, AK52, AI52)</f>
        <v>0</v>
      </c>
      <c r="O52">
        <f>DT52 - IF(AW52&gt;1, N52*DN52*100.0/(AY52), 0)</f>
        <v>0</v>
      </c>
      <c r="P52">
        <f>((V52-L52/2)*O52-N52)/(V52+L52/2)</f>
        <v>0</v>
      </c>
      <c r="Q52">
        <f>P52*(EA52+EB52)/1000.0</f>
        <v>0</v>
      </c>
      <c r="R52">
        <f>(DT52 - IF(AW52&gt;1, N52*DN52*100.0/(AY52), 0))*(EA52+EB52)/1000.0</f>
        <v>0</v>
      </c>
      <c r="S52">
        <f>2.0/((1/U52-1/T52)+SIGN(U52)*SQRT((1/U52-1/T52)*(1/U52-1/T52) + 4*DO52/((DO52+1)*(DO52+1))*(2*1/U52*1/T52-1/T52*1/T52)))</f>
        <v>0</v>
      </c>
      <c r="T52">
        <f>IF(LEFT(DP52,1)&lt;&gt;"0",IF(LEFT(DP52,1)="1",3.0,DQ52),$D$5+$E$5*(EH52*EA52/($K$5*1000))+$F$5*(EH52*EA52/($K$5*1000))*MAX(MIN(DN52,$J$5),$I$5)*MAX(MIN(DN52,$J$5),$I$5)+$G$5*MAX(MIN(DN52,$J$5),$I$5)*(EH52*EA52/($K$5*1000))+$H$5*(EH52*EA52/($K$5*1000))*(EH52*EA52/($K$5*1000)))</f>
        <v>0</v>
      </c>
      <c r="U52">
        <f>L52*(1000-(1000*0.61365*exp(17.502*Y52/(240.97+Y52))/(EA52+EB52)+DV52)/2)/(1000*0.61365*exp(17.502*Y52/(240.97+Y52))/(EA52+EB52)-DV52)</f>
        <v>0</v>
      </c>
      <c r="V52">
        <f>1/((DO52+1)/(S52/1.6)+1/(T52/1.37)) + DO52/((DO52+1)/(S52/1.6) + DO52/(T52/1.37))</f>
        <v>0</v>
      </c>
      <c r="W52">
        <f>(DJ52*DM52)</f>
        <v>0</v>
      </c>
      <c r="X52">
        <f>(EC52+(W52+2*0.95*5.67E-8*(((EC52+$B$7)+273)^4-(EC52+273)^4)-44100*L52)/(1.84*29.3*T52+8*0.95*5.67E-8*(EC52+273)^3))</f>
        <v>0</v>
      </c>
      <c r="Y52">
        <f>($C$7*ED52+$D$7*EE52+$E$7*X52)</f>
        <v>0</v>
      </c>
      <c r="Z52">
        <f>0.61365*exp(17.502*Y52/(240.97+Y52))</f>
        <v>0</v>
      </c>
      <c r="AA52">
        <f>(AB52/AC52*100)</f>
        <v>0</v>
      </c>
      <c r="AB52">
        <f>DV52*(EA52+EB52)/1000</f>
        <v>0</v>
      </c>
      <c r="AC52">
        <f>0.61365*exp(17.502*EC52/(240.97+EC52))</f>
        <v>0</v>
      </c>
      <c r="AD52">
        <f>(Z52-DV52*(EA52+EB52)/1000)</f>
        <v>0</v>
      </c>
      <c r="AE52">
        <f>(-L52*44100)</f>
        <v>0</v>
      </c>
      <c r="AF52">
        <f>2*29.3*T52*0.92*(EC52-Y52)</f>
        <v>0</v>
      </c>
      <c r="AG52">
        <f>2*0.95*5.67E-8*(((EC52+$B$7)+273)^4-(Y52+273)^4)</f>
        <v>0</v>
      </c>
      <c r="AH52">
        <f>W52+AG52+AE52+AF52</f>
        <v>0</v>
      </c>
      <c r="AI52">
        <f>DZ52*AW52*(DU52-DT52*(1000-AW52*DW52)/(1000-AW52*DV52))/(100*DN52)</f>
        <v>0</v>
      </c>
      <c r="AJ52">
        <f>1000*DZ52*AW52*(DV52-DW52)/(100*DN52*(1000-AW52*DV52))</f>
        <v>0</v>
      </c>
      <c r="AK52">
        <f>(AL52 - AM52 - EA52*1E3/(8.314*(EC52+273.15)) * AO52/DZ52 * AN52) * DZ52/(100*DN52) * (1000 - DW52)/1000</f>
        <v>0</v>
      </c>
      <c r="AL52">
        <v>-1.11229039612883</v>
      </c>
      <c r="AM52">
        <v>-1.08054496969697</v>
      </c>
      <c r="AN52">
        <v>0.0001814773391073847</v>
      </c>
      <c r="AO52">
        <v>66.14935224974602</v>
      </c>
      <c r="AP52">
        <f>(AR52 - AQ52 + EA52*1E3/(8.314*(EC52+273.15)) * AT52/DZ52 * AS52) * DZ52/(100*DN52) * 1000/(1000 - AR52)</f>
        <v>0</v>
      </c>
      <c r="AQ52">
        <v>11.99767275282958</v>
      </c>
      <c r="AR52">
        <v>11.99334825174826</v>
      </c>
      <c r="AS52">
        <v>-1.068859214121971E-08</v>
      </c>
      <c r="AT52">
        <v>77.18284796940715</v>
      </c>
      <c r="AU52">
        <v>43</v>
      </c>
      <c r="AV52">
        <v>11</v>
      </c>
      <c r="AW52">
        <f>IF(AU52*$H$13&gt;=AY52,1.0,(AY52/(AY52-AU52*$H$13)))</f>
        <v>0</v>
      </c>
      <c r="AX52">
        <f>(AW52-1)*100</f>
        <v>0</v>
      </c>
      <c r="AY52">
        <f>MAX(0,($B$13+$C$13*EH52)/(1+$D$13*EH52)*EA52/(EC52+273)*$E$13)</f>
        <v>0</v>
      </c>
      <c r="AZ52" t="s">
        <v>437</v>
      </c>
      <c r="BA52" t="s">
        <v>437</v>
      </c>
      <c r="BB52">
        <v>0</v>
      </c>
      <c r="BC52">
        <v>0</v>
      </c>
      <c r="BD52">
        <f>1-BB52/BC52</f>
        <v>0</v>
      </c>
      <c r="BE52">
        <v>0</v>
      </c>
      <c r="BF52" t="s">
        <v>437</v>
      </c>
      <c r="BG52" t="s">
        <v>437</v>
      </c>
      <c r="BH52">
        <v>0</v>
      </c>
      <c r="BI52">
        <v>0</v>
      </c>
      <c r="BJ52">
        <f>1-BH52/BI52</f>
        <v>0</v>
      </c>
      <c r="BK52">
        <v>0.5</v>
      </c>
      <c r="BL52">
        <f>DK52</f>
        <v>0</v>
      </c>
      <c r="BM52">
        <f>N52</f>
        <v>0</v>
      </c>
      <c r="BN52">
        <f>BJ52*BK52*BL52</f>
        <v>0</v>
      </c>
      <c r="BO52">
        <f>(BM52-BE52)/BL52</f>
        <v>0</v>
      </c>
      <c r="BP52">
        <f>(BC52-BI52)/BI52</f>
        <v>0</v>
      </c>
      <c r="BQ52">
        <f>BB52/(BD52+BB52/BI52)</f>
        <v>0</v>
      </c>
      <c r="BR52" t="s">
        <v>437</v>
      </c>
      <c r="BS52">
        <v>0</v>
      </c>
      <c r="BT52">
        <f>IF(BS52&lt;&gt;0, BS52, BQ52)</f>
        <v>0</v>
      </c>
      <c r="BU52">
        <f>1-BT52/BI52</f>
        <v>0</v>
      </c>
      <c r="BV52">
        <f>(BI52-BH52)/(BI52-BT52)</f>
        <v>0</v>
      </c>
      <c r="BW52">
        <f>(BC52-BI52)/(BC52-BT52)</f>
        <v>0</v>
      </c>
      <c r="BX52">
        <f>(BI52-BH52)/(BI52-BB52)</f>
        <v>0</v>
      </c>
      <c r="BY52">
        <f>(BC52-BI52)/(BC52-BB52)</f>
        <v>0</v>
      </c>
      <c r="BZ52">
        <f>(BV52*BT52/BH52)</f>
        <v>0</v>
      </c>
      <c r="CA52">
        <f>(1-BZ52)</f>
        <v>0</v>
      </c>
      <c r="CB52">
        <v>205</v>
      </c>
      <c r="CC52">
        <v>290.0000000000001</v>
      </c>
      <c r="CD52">
        <v>1.42</v>
      </c>
      <c r="CE52">
        <v>245</v>
      </c>
      <c r="CF52">
        <v>10126.2</v>
      </c>
      <c r="CG52">
        <v>1.21</v>
      </c>
      <c r="CH52">
        <v>0.21</v>
      </c>
      <c r="CI52">
        <v>300.0000000000001</v>
      </c>
      <c r="CJ52">
        <v>23.9</v>
      </c>
      <c r="CK52">
        <v>3.425775101193484</v>
      </c>
      <c r="CL52">
        <v>2.028220428051648</v>
      </c>
      <c r="CM52">
        <v>-2.247386861494518</v>
      </c>
      <c r="CN52">
        <v>1.77933841202106</v>
      </c>
      <c r="CO52">
        <v>0.05390338325961119</v>
      </c>
      <c r="CP52">
        <v>-0.008365275417130143</v>
      </c>
      <c r="CQ52">
        <v>289.9999999999999</v>
      </c>
      <c r="CR52">
        <v>1.85</v>
      </c>
      <c r="CS52">
        <v>615</v>
      </c>
      <c r="CT52">
        <v>10122.7</v>
      </c>
      <c r="CU52">
        <v>1.21</v>
      </c>
      <c r="CV52">
        <v>0.64</v>
      </c>
      <c r="DJ52">
        <f>$B$11*EI52+$C$11*EJ52+$F$11*EU52*(1-EX52)</f>
        <v>0</v>
      </c>
      <c r="DK52">
        <f>DJ52*DL52</f>
        <v>0</v>
      </c>
      <c r="DL52">
        <f>($B$11*$D$9+$C$11*$D$9+$F$11*((FH52+EZ52)/MAX(FH52+EZ52+FI52, 0.1)*$I$9+FI52/MAX(FH52+EZ52+FI52, 0.1)*$J$9))/($B$11+$C$11+$F$11)</f>
        <v>0</v>
      </c>
      <c r="DM52">
        <f>($B$11*$K$9+$C$11*$K$9+$F$11*((FH52+EZ52)/MAX(FH52+EZ52+FI52, 0.1)*$P$9+FI52/MAX(FH52+EZ52+FI52, 0.1)*$Q$9))/($B$11+$C$11+$F$11)</f>
        <v>0</v>
      </c>
      <c r="DN52">
        <v>2</v>
      </c>
      <c r="DO52">
        <v>0.5</v>
      </c>
      <c r="DP52" t="s">
        <v>438</v>
      </c>
      <c r="DQ52">
        <v>2</v>
      </c>
      <c r="DR52" t="b">
        <v>1</v>
      </c>
      <c r="DS52">
        <v>1740487227.5</v>
      </c>
      <c r="DT52">
        <v>-1.06766</v>
      </c>
      <c r="DU52">
        <v>-1.11747</v>
      </c>
      <c r="DV52">
        <v>11.9934</v>
      </c>
      <c r="DW52">
        <v>11.999</v>
      </c>
      <c r="DX52">
        <v>-0.551744</v>
      </c>
      <c r="DY52">
        <v>11.9984</v>
      </c>
      <c r="DZ52">
        <v>400.062</v>
      </c>
      <c r="EA52">
        <v>101.099</v>
      </c>
      <c r="EB52">
        <v>0.0998295</v>
      </c>
      <c r="EC52">
        <v>19.257</v>
      </c>
      <c r="ED52">
        <v>19.0354</v>
      </c>
      <c r="EE52">
        <v>999.9</v>
      </c>
      <c r="EF52">
        <v>0</v>
      </c>
      <c r="EG52">
        <v>0</v>
      </c>
      <c r="EH52">
        <v>10050</v>
      </c>
      <c r="EI52">
        <v>0</v>
      </c>
      <c r="EJ52">
        <v>0.0122315</v>
      </c>
      <c r="EK52">
        <v>0.0498136</v>
      </c>
      <c r="EL52">
        <v>-1.08062</v>
      </c>
      <c r="EM52">
        <v>-1.13104</v>
      </c>
      <c r="EN52">
        <v>-0.00560284</v>
      </c>
      <c r="EO52">
        <v>-1.11747</v>
      </c>
      <c r="EP52">
        <v>11.999</v>
      </c>
      <c r="EQ52">
        <v>1.21252</v>
      </c>
      <c r="ER52">
        <v>1.21309</v>
      </c>
      <c r="ES52">
        <v>9.75615</v>
      </c>
      <c r="ET52">
        <v>9.763109999999999</v>
      </c>
      <c r="EU52">
        <v>0.0499998</v>
      </c>
      <c r="EV52">
        <v>0</v>
      </c>
      <c r="EW52">
        <v>0</v>
      </c>
      <c r="EX52">
        <v>0</v>
      </c>
      <c r="EY52">
        <v>4.42</v>
      </c>
      <c r="EZ52">
        <v>0.0499998</v>
      </c>
      <c r="FA52">
        <v>44.82</v>
      </c>
      <c r="FB52">
        <v>0.19</v>
      </c>
      <c r="FC52">
        <v>33.437</v>
      </c>
      <c r="FD52">
        <v>38.5</v>
      </c>
      <c r="FE52">
        <v>35.875</v>
      </c>
      <c r="FF52">
        <v>38.062</v>
      </c>
      <c r="FG52">
        <v>36.125</v>
      </c>
      <c r="FH52">
        <v>0</v>
      </c>
      <c r="FI52">
        <v>0</v>
      </c>
      <c r="FJ52">
        <v>0</v>
      </c>
      <c r="FK52">
        <v>4218.700000047684</v>
      </c>
      <c r="FL52">
        <v>0</v>
      </c>
      <c r="FM52">
        <v>1.185</v>
      </c>
      <c r="FN52">
        <v>-8.935042716886301</v>
      </c>
      <c r="FO52">
        <v>-2.039658135291025</v>
      </c>
      <c r="FP52">
        <v>48.40692307692309</v>
      </c>
      <c r="FQ52">
        <v>15</v>
      </c>
      <c r="FR52">
        <v>1740484041.5</v>
      </c>
      <c r="FS52" t="s">
        <v>471</v>
      </c>
      <c r="FT52">
        <v>1740484041.5</v>
      </c>
      <c r="FU52">
        <v>1740484029</v>
      </c>
      <c r="FV52">
        <v>10</v>
      </c>
      <c r="FW52">
        <v>-0.115</v>
      </c>
      <c r="FX52">
        <v>0.001</v>
      </c>
      <c r="FY52">
        <v>-0.275</v>
      </c>
      <c r="FZ52">
        <v>-0.005</v>
      </c>
      <c r="GA52">
        <v>103</v>
      </c>
      <c r="GB52">
        <v>12</v>
      </c>
      <c r="GC52">
        <v>0.21</v>
      </c>
      <c r="GD52">
        <v>0.12</v>
      </c>
      <c r="GE52">
        <v>-0.05903022560125092</v>
      </c>
      <c r="GF52">
        <v>0.09416139446941987</v>
      </c>
      <c r="GG52">
        <v>0.02882694253846246</v>
      </c>
      <c r="GH52">
        <v>1</v>
      </c>
      <c r="GI52">
        <v>-0.0001902082782738777</v>
      </c>
      <c r="GJ52">
        <v>-0.002941600595351803</v>
      </c>
      <c r="GK52">
        <v>0.0004558155573611463</v>
      </c>
      <c r="GL52">
        <v>1</v>
      </c>
      <c r="GM52">
        <v>2</v>
      </c>
      <c r="GN52">
        <v>2</v>
      </c>
      <c r="GO52" t="s">
        <v>440</v>
      </c>
      <c r="GP52">
        <v>2.99556</v>
      </c>
      <c r="GQ52">
        <v>2.81087</v>
      </c>
      <c r="GR52">
        <v>-0.000160848</v>
      </c>
      <c r="GS52">
        <v>-0.000328081</v>
      </c>
      <c r="GT52">
        <v>0.0678816</v>
      </c>
      <c r="GU52">
        <v>0.06899710000000001</v>
      </c>
      <c r="GV52">
        <v>27229.8</v>
      </c>
      <c r="GW52">
        <v>28435.6</v>
      </c>
      <c r="GX52">
        <v>30972.4</v>
      </c>
      <c r="GY52">
        <v>31524.6</v>
      </c>
      <c r="GZ52">
        <v>45274.4</v>
      </c>
      <c r="HA52">
        <v>42626.9</v>
      </c>
      <c r="HB52">
        <v>44869.7</v>
      </c>
      <c r="HC52">
        <v>42097.9</v>
      </c>
      <c r="HD52">
        <v>1.79825</v>
      </c>
      <c r="HE52">
        <v>2.25665</v>
      </c>
      <c r="HF52">
        <v>-0.0350773</v>
      </c>
      <c r="HG52">
        <v>0</v>
      </c>
      <c r="HH52">
        <v>19.6163</v>
      </c>
      <c r="HI52">
        <v>999.9</v>
      </c>
      <c r="HJ52">
        <v>34.6</v>
      </c>
      <c r="HK52">
        <v>30.3</v>
      </c>
      <c r="HL52">
        <v>14.8337</v>
      </c>
      <c r="HM52">
        <v>62.1828</v>
      </c>
      <c r="HN52">
        <v>8.04086</v>
      </c>
      <c r="HO52">
        <v>1</v>
      </c>
      <c r="HP52">
        <v>-0.115589</v>
      </c>
      <c r="HQ52">
        <v>3.11289</v>
      </c>
      <c r="HR52">
        <v>20.218</v>
      </c>
      <c r="HS52">
        <v>5.22223</v>
      </c>
      <c r="HT52">
        <v>11.9081</v>
      </c>
      <c r="HU52">
        <v>4.97205</v>
      </c>
      <c r="HV52">
        <v>3.273</v>
      </c>
      <c r="HW52">
        <v>7790.4</v>
      </c>
      <c r="HX52">
        <v>9999</v>
      </c>
      <c r="HY52">
        <v>9999</v>
      </c>
      <c r="HZ52">
        <v>999.9</v>
      </c>
      <c r="IA52">
        <v>1.8796</v>
      </c>
      <c r="IB52">
        <v>1.87976</v>
      </c>
      <c r="IC52">
        <v>1.88187</v>
      </c>
      <c r="ID52">
        <v>1.87489</v>
      </c>
      <c r="IE52">
        <v>1.87828</v>
      </c>
      <c r="IF52">
        <v>1.87772</v>
      </c>
      <c r="IG52">
        <v>1.87482</v>
      </c>
      <c r="IH52">
        <v>1.88247</v>
      </c>
      <c r="II52">
        <v>0</v>
      </c>
      <c r="IJ52">
        <v>0</v>
      </c>
      <c r="IK52">
        <v>0</v>
      </c>
      <c r="IL52">
        <v>0</v>
      </c>
      <c r="IM52" t="s">
        <v>441</v>
      </c>
      <c r="IN52" t="s">
        <v>442</v>
      </c>
      <c r="IO52" t="s">
        <v>443</v>
      </c>
      <c r="IP52" t="s">
        <v>443</v>
      </c>
      <c r="IQ52" t="s">
        <v>443</v>
      </c>
      <c r="IR52" t="s">
        <v>443</v>
      </c>
      <c r="IS52">
        <v>0</v>
      </c>
      <c r="IT52">
        <v>100</v>
      </c>
      <c r="IU52">
        <v>100</v>
      </c>
      <c r="IV52">
        <v>-0.516</v>
      </c>
      <c r="IW52">
        <v>-0.005</v>
      </c>
      <c r="IX52">
        <v>-0.5145022863478105</v>
      </c>
      <c r="IY52">
        <v>0.002558256048013158</v>
      </c>
      <c r="IZ52">
        <v>-2.213187444564666E-06</v>
      </c>
      <c r="JA52">
        <v>6.313742598779326E-10</v>
      </c>
      <c r="JB52">
        <v>-0.09460829944680695</v>
      </c>
      <c r="JC52">
        <v>0.01302957520847742</v>
      </c>
      <c r="JD52">
        <v>-0.0006757729996322496</v>
      </c>
      <c r="JE52">
        <v>1.7701685355935E-05</v>
      </c>
      <c r="JF52">
        <v>15</v>
      </c>
      <c r="JG52">
        <v>2137</v>
      </c>
      <c r="JH52">
        <v>3</v>
      </c>
      <c r="JI52">
        <v>20</v>
      </c>
      <c r="JJ52">
        <v>53.1</v>
      </c>
      <c r="JK52">
        <v>53.3</v>
      </c>
      <c r="JL52">
        <v>0.0305176</v>
      </c>
      <c r="JM52">
        <v>4.99634</v>
      </c>
      <c r="JN52">
        <v>1.44531</v>
      </c>
      <c r="JO52">
        <v>2.16187</v>
      </c>
      <c r="JP52">
        <v>1.54907</v>
      </c>
      <c r="JQ52">
        <v>2.34009</v>
      </c>
      <c r="JR52">
        <v>35.1055</v>
      </c>
      <c r="JS52">
        <v>24.1138</v>
      </c>
      <c r="JT52">
        <v>18</v>
      </c>
      <c r="JU52">
        <v>327.165</v>
      </c>
      <c r="JV52">
        <v>744.971</v>
      </c>
      <c r="JW52">
        <v>16.5798</v>
      </c>
      <c r="JX52">
        <v>25.4946</v>
      </c>
      <c r="JY52">
        <v>30.0002</v>
      </c>
      <c r="JZ52">
        <v>25.6413</v>
      </c>
      <c r="KA52">
        <v>25.632</v>
      </c>
      <c r="KB52">
        <v>0</v>
      </c>
      <c r="KC52">
        <v>26.6637</v>
      </c>
      <c r="KD52">
        <v>27.5234</v>
      </c>
      <c r="KE52">
        <v>16.58</v>
      </c>
      <c r="KF52">
        <v>0</v>
      </c>
      <c r="KG52">
        <v>11.9717</v>
      </c>
      <c r="KH52">
        <v>101.393</v>
      </c>
      <c r="KI52">
        <v>100.646</v>
      </c>
    </row>
    <row r="53" spans="1:295">
      <c r="A53">
        <v>37</v>
      </c>
      <c r="B53">
        <v>1740487348</v>
      </c>
      <c r="C53">
        <v>4340</v>
      </c>
      <c r="D53" t="s">
        <v>524</v>
      </c>
      <c r="E53" t="s">
        <v>525</v>
      </c>
      <c r="F53" t="s">
        <v>434</v>
      </c>
      <c r="G53" t="s">
        <v>435</v>
      </c>
      <c r="J53">
        <f>EY53</f>
        <v>0</v>
      </c>
      <c r="K53">
        <v>1740487348</v>
      </c>
      <c r="L53">
        <f>(M53)/1000</f>
        <v>0</v>
      </c>
      <c r="M53">
        <f>IF(DR53, AP53, AJ53)</f>
        <v>0</v>
      </c>
      <c r="N53">
        <f>IF(DR53, AK53, AI53)</f>
        <v>0</v>
      </c>
      <c r="O53">
        <f>DT53 - IF(AW53&gt;1, N53*DN53*100.0/(AY53), 0)</f>
        <v>0</v>
      </c>
      <c r="P53">
        <f>((V53-L53/2)*O53-N53)/(V53+L53/2)</f>
        <v>0</v>
      </c>
      <c r="Q53">
        <f>P53*(EA53+EB53)/1000.0</f>
        <v>0</v>
      </c>
      <c r="R53">
        <f>(DT53 - IF(AW53&gt;1, N53*DN53*100.0/(AY53), 0))*(EA53+EB53)/1000.0</f>
        <v>0</v>
      </c>
      <c r="S53">
        <f>2.0/((1/U53-1/T53)+SIGN(U53)*SQRT((1/U53-1/T53)*(1/U53-1/T53) + 4*DO53/((DO53+1)*(DO53+1))*(2*1/U53*1/T53-1/T53*1/T53)))</f>
        <v>0</v>
      </c>
      <c r="T53">
        <f>IF(LEFT(DP53,1)&lt;&gt;"0",IF(LEFT(DP53,1)="1",3.0,DQ53),$D$5+$E$5*(EH53*EA53/($K$5*1000))+$F$5*(EH53*EA53/($K$5*1000))*MAX(MIN(DN53,$J$5),$I$5)*MAX(MIN(DN53,$J$5),$I$5)+$G$5*MAX(MIN(DN53,$J$5),$I$5)*(EH53*EA53/($K$5*1000))+$H$5*(EH53*EA53/($K$5*1000))*(EH53*EA53/($K$5*1000)))</f>
        <v>0</v>
      </c>
      <c r="U53">
        <f>L53*(1000-(1000*0.61365*exp(17.502*Y53/(240.97+Y53))/(EA53+EB53)+DV53)/2)/(1000*0.61365*exp(17.502*Y53/(240.97+Y53))/(EA53+EB53)-DV53)</f>
        <v>0</v>
      </c>
      <c r="V53">
        <f>1/((DO53+1)/(S53/1.6)+1/(T53/1.37)) + DO53/((DO53+1)/(S53/1.6) + DO53/(T53/1.37))</f>
        <v>0</v>
      </c>
      <c r="W53">
        <f>(DJ53*DM53)</f>
        <v>0</v>
      </c>
      <c r="X53">
        <f>(EC53+(W53+2*0.95*5.67E-8*(((EC53+$B$7)+273)^4-(EC53+273)^4)-44100*L53)/(1.84*29.3*T53+8*0.95*5.67E-8*(EC53+273)^3))</f>
        <v>0</v>
      </c>
      <c r="Y53">
        <f>($C$7*ED53+$D$7*EE53+$E$7*X53)</f>
        <v>0</v>
      </c>
      <c r="Z53">
        <f>0.61365*exp(17.502*Y53/(240.97+Y53))</f>
        <v>0</v>
      </c>
      <c r="AA53">
        <f>(AB53/AC53*100)</f>
        <v>0</v>
      </c>
      <c r="AB53">
        <f>DV53*(EA53+EB53)/1000</f>
        <v>0</v>
      </c>
      <c r="AC53">
        <f>0.61365*exp(17.502*EC53/(240.97+EC53))</f>
        <v>0</v>
      </c>
      <c r="AD53">
        <f>(Z53-DV53*(EA53+EB53)/1000)</f>
        <v>0</v>
      </c>
      <c r="AE53">
        <f>(-L53*44100)</f>
        <v>0</v>
      </c>
      <c r="AF53">
        <f>2*29.3*T53*0.92*(EC53-Y53)</f>
        <v>0</v>
      </c>
      <c r="AG53">
        <f>2*0.95*5.67E-8*(((EC53+$B$7)+273)^4-(Y53+273)^4)</f>
        <v>0</v>
      </c>
      <c r="AH53">
        <f>W53+AG53+AE53+AF53</f>
        <v>0</v>
      </c>
      <c r="AI53">
        <f>DZ53*AW53*(DU53-DT53*(1000-AW53*DW53)/(1000-AW53*DV53))/(100*DN53)</f>
        <v>0</v>
      </c>
      <c r="AJ53">
        <f>1000*DZ53*AW53*(DV53-DW53)/(100*DN53*(1000-AW53*DV53))</f>
        <v>0</v>
      </c>
      <c r="AK53">
        <f>(AL53 - AM53 - EA53*1E3/(8.314*(EC53+273.15)) * AO53/DZ53 * AN53) * DZ53/(100*DN53) * (1000 - DW53)/1000</f>
        <v>0</v>
      </c>
      <c r="AL53">
        <v>51.16264746327638</v>
      </c>
      <c r="AM53">
        <v>51.33140181818178</v>
      </c>
      <c r="AN53">
        <v>-0.006848320853997241</v>
      </c>
      <c r="AO53">
        <v>66.14935224974602</v>
      </c>
      <c r="AP53">
        <f>(AR53 - AQ53 + EA53*1E3/(8.314*(EC53+273.15)) * AT53/DZ53 * AS53) * DZ53/(100*DN53) * 1000/(1000 - AR53)</f>
        <v>0</v>
      </c>
      <c r="AQ53">
        <v>12.01901288574374</v>
      </c>
      <c r="AR53">
        <v>12.01085244755245</v>
      </c>
      <c r="AS53">
        <v>1.408395680301298E-07</v>
      </c>
      <c r="AT53">
        <v>77.18284796940715</v>
      </c>
      <c r="AU53">
        <v>43</v>
      </c>
      <c r="AV53">
        <v>11</v>
      </c>
      <c r="AW53">
        <f>IF(AU53*$H$13&gt;=AY53,1.0,(AY53/(AY53-AU53*$H$13)))</f>
        <v>0</v>
      </c>
      <c r="AX53">
        <f>(AW53-1)*100</f>
        <v>0</v>
      </c>
      <c r="AY53">
        <f>MAX(0,($B$13+$C$13*EH53)/(1+$D$13*EH53)*EA53/(EC53+273)*$E$13)</f>
        <v>0</v>
      </c>
      <c r="AZ53" t="s">
        <v>437</v>
      </c>
      <c r="BA53" t="s">
        <v>437</v>
      </c>
      <c r="BB53">
        <v>0</v>
      </c>
      <c r="BC53">
        <v>0</v>
      </c>
      <c r="BD53">
        <f>1-BB53/BC53</f>
        <v>0</v>
      </c>
      <c r="BE53">
        <v>0</v>
      </c>
      <c r="BF53" t="s">
        <v>437</v>
      </c>
      <c r="BG53" t="s">
        <v>437</v>
      </c>
      <c r="BH53">
        <v>0</v>
      </c>
      <c r="BI53">
        <v>0</v>
      </c>
      <c r="BJ53">
        <f>1-BH53/BI53</f>
        <v>0</v>
      </c>
      <c r="BK53">
        <v>0.5</v>
      </c>
      <c r="BL53">
        <f>DK53</f>
        <v>0</v>
      </c>
      <c r="BM53">
        <f>N53</f>
        <v>0</v>
      </c>
      <c r="BN53">
        <f>BJ53*BK53*BL53</f>
        <v>0</v>
      </c>
      <c r="BO53">
        <f>(BM53-BE53)/BL53</f>
        <v>0</v>
      </c>
      <c r="BP53">
        <f>(BC53-BI53)/BI53</f>
        <v>0</v>
      </c>
      <c r="BQ53">
        <f>BB53/(BD53+BB53/BI53)</f>
        <v>0</v>
      </c>
      <c r="BR53" t="s">
        <v>437</v>
      </c>
      <c r="BS53">
        <v>0</v>
      </c>
      <c r="BT53">
        <f>IF(BS53&lt;&gt;0, BS53, BQ53)</f>
        <v>0</v>
      </c>
      <c r="BU53">
        <f>1-BT53/BI53</f>
        <v>0</v>
      </c>
      <c r="BV53">
        <f>(BI53-BH53)/(BI53-BT53)</f>
        <v>0</v>
      </c>
      <c r="BW53">
        <f>(BC53-BI53)/(BC53-BT53)</f>
        <v>0</v>
      </c>
      <c r="BX53">
        <f>(BI53-BH53)/(BI53-BB53)</f>
        <v>0</v>
      </c>
      <c r="BY53">
        <f>(BC53-BI53)/(BC53-BB53)</f>
        <v>0</v>
      </c>
      <c r="BZ53">
        <f>(BV53*BT53/BH53)</f>
        <v>0</v>
      </c>
      <c r="CA53">
        <f>(1-BZ53)</f>
        <v>0</v>
      </c>
      <c r="CB53">
        <v>205</v>
      </c>
      <c r="CC53">
        <v>290.0000000000001</v>
      </c>
      <c r="CD53">
        <v>1.42</v>
      </c>
      <c r="CE53">
        <v>245</v>
      </c>
      <c r="CF53">
        <v>10126.2</v>
      </c>
      <c r="CG53">
        <v>1.21</v>
      </c>
      <c r="CH53">
        <v>0.21</v>
      </c>
      <c r="CI53">
        <v>300.0000000000001</v>
      </c>
      <c r="CJ53">
        <v>23.9</v>
      </c>
      <c r="CK53">
        <v>3.425775101193484</v>
      </c>
      <c r="CL53">
        <v>2.028220428051648</v>
      </c>
      <c r="CM53">
        <v>-2.247386861494518</v>
      </c>
      <c r="CN53">
        <v>1.77933841202106</v>
      </c>
      <c r="CO53">
        <v>0.05390338325961119</v>
      </c>
      <c r="CP53">
        <v>-0.008365275417130143</v>
      </c>
      <c r="CQ53">
        <v>289.9999999999999</v>
      </c>
      <c r="CR53">
        <v>1.85</v>
      </c>
      <c r="CS53">
        <v>615</v>
      </c>
      <c r="CT53">
        <v>10122.7</v>
      </c>
      <c r="CU53">
        <v>1.21</v>
      </c>
      <c r="CV53">
        <v>0.64</v>
      </c>
      <c r="DJ53">
        <f>$B$11*EI53+$C$11*EJ53+$F$11*EU53*(1-EX53)</f>
        <v>0</v>
      </c>
      <c r="DK53">
        <f>DJ53*DL53</f>
        <v>0</v>
      </c>
      <c r="DL53">
        <f>($B$11*$D$9+$C$11*$D$9+$F$11*((FH53+EZ53)/MAX(FH53+EZ53+FI53, 0.1)*$I$9+FI53/MAX(FH53+EZ53+FI53, 0.1)*$J$9))/($B$11+$C$11+$F$11)</f>
        <v>0</v>
      </c>
      <c r="DM53">
        <f>($B$11*$K$9+$C$11*$K$9+$F$11*((FH53+EZ53)/MAX(FH53+EZ53+FI53, 0.1)*$P$9+FI53/MAX(FH53+EZ53+FI53, 0.1)*$Q$9))/($B$11+$C$11+$F$11)</f>
        <v>0</v>
      </c>
      <c r="DN53">
        <v>2</v>
      </c>
      <c r="DO53">
        <v>0.5</v>
      </c>
      <c r="DP53" t="s">
        <v>438</v>
      </c>
      <c r="DQ53">
        <v>2</v>
      </c>
      <c r="DR53" t="b">
        <v>1</v>
      </c>
      <c r="DS53">
        <v>1740487348</v>
      </c>
      <c r="DT53">
        <v>50.6921</v>
      </c>
      <c r="DU53">
        <v>50.4793</v>
      </c>
      <c r="DV53">
        <v>12.0104</v>
      </c>
      <c r="DW53">
        <v>12.0206</v>
      </c>
      <c r="DX53">
        <v>51.0817</v>
      </c>
      <c r="DY53">
        <v>12.0153</v>
      </c>
      <c r="DZ53">
        <v>400.034</v>
      </c>
      <c r="EA53">
        <v>101.097</v>
      </c>
      <c r="EB53">
        <v>0.0997521</v>
      </c>
      <c r="EC53">
        <v>19.2417</v>
      </c>
      <c r="ED53">
        <v>19.0058</v>
      </c>
      <c r="EE53">
        <v>999.9</v>
      </c>
      <c r="EF53">
        <v>0</v>
      </c>
      <c r="EG53">
        <v>0</v>
      </c>
      <c r="EH53">
        <v>10073.1</v>
      </c>
      <c r="EI53">
        <v>0</v>
      </c>
      <c r="EJ53">
        <v>0.0122315</v>
      </c>
      <c r="EK53">
        <v>0.212864</v>
      </c>
      <c r="EL53">
        <v>51.3084</v>
      </c>
      <c r="EM53">
        <v>51.0935</v>
      </c>
      <c r="EN53">
        <v>-0.0101995</v>
      </c>
      <c r="EO53">
        <v>50.4793</v>
      </c>
      <c r="EP53">
        <v>12.0206</v>
      </c>
      <c r="EQ53">
        <v>1.21421</v>
      </c>
      <c r="ER53">
        <v>1.21524</v>
      </c>
      <c r="ES53">
        <v>9.776960000000001</v>
      </c>
      <c r="ET53">
        <v>9.789619999999999</v>
      </c>
      <c r="EU53">
        <v>0.0499998</v>
      </c>
      <c r="EV53">
        <v>0</v>
      </c>
      <c r="EW53">
        <v>0</v>
      </c>
      <c r="EX53">
        <v>0</v>
      </c>
      <c r="EY53">
        <v>2.47</v>
      </c>
      <c r="EZ53">
        <v>0.0499998</v>
      </c>
      <c r="FA53">
        <v>48.85</v>
      </c>
      <c r="FB53">
        <v>0.8</v>
      </c>
      <c r="FC53">
        <v>33.937</v>
      </c>
      <c r="FD53">
        <v>40.25</v>
      </c>
      <c r="FE53">
        <v>36.875</v>
      </c>
      <c r="FF53">
        <v>40.5</v>
      </c>
      <c r="FG53">
        <v>36.875</v>
      </c>
      <c r="FH53">
        <v>0</v>
      </c>
      <c r="FI53">
        <v>0</v>
      </c>
      <c r="FJ53">
        <v>0</v>
      </c>
      <c r="FK53">
        <v>4339.299999952316</v>
      </c>
      <c r="FL53">
        <v>0</v>
      </c>
      <c r="FM53">
        <v>0.1387999999999999</v>
      </c>
      <c r="FN53">
        <v>4.586154461231457</v>
      </c>
      <c r="FO53">
        <v>3.171538142704253</v>
      </c>
      <c r="FP53">
        <v>48.07559999999999</v>
      </c>
      <c r="FQ53">
        <v>15</v>
      </c>
      <c r="FR53">
        <v>1740484041.5</v>
      </c>
      <c r="FS53" t="s">
        <v>471</v>
      </c>
      <c r="FT53">
        <v>1740484041.5</v>
      </c>
      <c r="FU53">
        <v>1740484029</v>
      </c>
      <c r="FV53">
        <v>10</v>
      </c>
      <c r="FW53">
        <v>-0.115</v>
      </c>
      <c r="FX53">
        <v>0.001</v>
      </c>
      <c r="FY53">
        <v>-0.275</v>
      </c>
      <c r="FZ53">
        <v>-0.005</v>
      </c>
      <c r="GA53">
        <v>103</v>
      </c>
      <c r="GB53">
        <v>12</v>
      </c>
      <c r="GC53">
        <v>0.21</v>
      </c>
      <c r="GD53">
        <v>0.12</v>
      </c>
      <c r="GE53">
        <v>0.0138012577077287</v>
      </c>
      <c r="GF53">
        <v>0.1335447508620946</v>
      </c>
      <c r="GG53">
        <v>0.1027684675181363</v>
      </c>
      <c r="GH53">
        <v>1</v>
      </c>
      <c r="GI53">
        <v>-0.001496542353022027</v>
      </c>
      <c r="GJ53">
        <v>-0.001170885771197772</v>
      </c>
      <c r="GK53">
        <v>0.0002029042572033866</v>
      </c>
      <c r="GL53">
        <v>1</v>
      </c>
      <c r="GM53">
        <v>2</v>
      </c>
      <c r="GN53">
        <v>2</v>
      </c>
      <c r="GO53" t="s">
        <v>440</v>
      </c>
      <c r="GP53">
        <v>2.99553</v>
      </c>
      <c r="GQ53">
        <v>2.81099</v>
      </c>
      <c r="GR53">
        <v>0.0148431</v>
      </c>
      <c r="GS53">
        <v>0.0147775</v>
      </c>
      <c r="GT53">
        <v>0.067952</v>
      </c>
      <c r="GU53">
        <v>0.06908880000000001</v>
      </c>
      <c r="GV53">
        <v>26821</v>
      </c>
      <c r="GW53">
        <v>28006.8</v>
      </c>
      <c r="GX53">
        <v>30972.2</v>
      </c>
      <c r="GY53">
        <v>31525.4</v>
      </c>
      <c r="GZ53">
        <v>45270.1</v>
      </c>
      <c r="HA53">
        <v>42623.4</v>
      </c>
      <c r="HB53">
        <v>44868.8</v>
      </c>
      <c r="HC53">
        <v>42098.6</v>
      </c>
      <c r="HD53">
        <v>1.79797</v>
      </c>
      <c r="HE53">
        <v>2.2567</v>
      </c>
      <c r="HF53">
        <v>-0.0364706</v>
      </c>
      <c r="HG53">
        <v>0</v>
      </c>
      <c r="HH53">
        <v>19.6098</v>
      </c>
      <c r="HI53">
        <v>999.9</v>
      </c>
      <c r="HJ53">
        <v>34.6</v>
      </c>
      <c r="HK53">
        <v>30.3</v>
      </c>
      <c r="HL53">
        <v>14.8332</v>
      </c>
      <c r="HM53">
        <v>61.8429</v>
      </c>
      <c r="HN53">
        <v>7.76442</v>
      </c>
      <c r="HO53">
        <v>1</v>
      </c>
      <c r="HP53">
        <v>-0.115015</v>
      </c>
      <c r="HQ53">
        <v>3.11027</v>
      </c>
      <c r="HR53">
        <v>20.2176</v>
      </c>
      <c r="HS53">
        <v>5.22253</v>
      </c>
      <c r="HT53">
        <v>11.9081</v>
      </c>
      <c r="HU53">
        <v>4.97215</v>
      </c>
      <c r="HV53">
        <v>3.273</v>
      </c>
      <c r="HW53">
        <v>7793.5</v>
      </c>
      <c r="HX53">
        <v>9999</v>
      </c>
      <c r="HY53">
        <v>9999</v>
      </c>
      <c r="HZ53">
        <v>999.9</v>
      </c>
      <c r="IA53">
        <v>1.87958</v>
      </c>
      <c r="IB53">
        <v>1.87973</v>
      </c>
      <c r="IC53">
        <v>1.88187</v>
      </c>
      <c r="ID53">
        <v>1.87486</v>
      </c>
      <c r="IE53">
        <v>1.87823</v>
      </c>
      <c r="IF53">
        <v>1.87763</v>
      </c>
      <c r="IG53">
        <v>1.87472</v>
      </c>
      <c r="IH53">
        <v>1.88236</v>
      </c>
      <c r="II53">
        <v>0</v>
      </c>
      <c r="IJ53">
        <v>0</v>
      </c>
      <c r="IK53">
        <v>0</v>
      </c>
      <c r="IL53">
        <v>0</v>
      </c>
      <c r="IM53" t="s">
        <v>441</v>
      </c>
      <c r="IN53" t="s">
        <v>442</v>
      </c>
      <c r="IO53" t="s">
        <v>443</v>
      </c>
      <c r="IP53" t="s">
        <v>443</v>
      </c>
      <c r="IQ53" t="s">
        <v>443</v>
      </c>
      <c r="IR53" t="s">
        <v>443</v>
      </c>
      <c r="IS53">
        <v>0</v>
      </c>
      <c r="IT53">
        <v>100</v>
      </c>
      <c r="IU53">
        <v>100</v>
      </c>
      <c r="IV53">
        <v>-0.39</v>
      </c>
      <c r="IW53">
        <v>-0.0049</v>
      </c>
      <c r="IX53">
        <v>-0.5145022863478105</v>
      </c>
      <c r="IY53">
        <v>0.002558256048013158</v>
      </c>
      <c r="IZ53">
        <v>-2.213187444564666E-06</v>
      </c>
      <c r="JA53">
        <v>6.313742598779326E-10</v>
      </c>
      <c r="JB53">
        <v>-0.09460829944680695</v>
      </c>
      <c r="JC53">
        <v>0.01302957520847742</v>
      </c>
      <c r="JD53">
        <v>-0.0006757729996322496</v>
      </c>
      <c r="JE53">
        <v>1.7701685355935E-05</v>
      </c>
      <c r="JF53">
        <v>15</v>
      </c>
      <c r="JG53">
        <v>2137</v>
      </c>
      <c r="JH53">
        <v>3</v>
      </c>
      <c r="JI53">
        <v>20</v>
      </c>
      <c r="JJ53">
        <v>55.1</v>
      </c>
      <c r="JK53">
        <v>55.3</v>
      </c>
      <c r="JL53">
        <v>0.2771</v>
      </c>
      <c r="JM53">
        <v>2.63794</v>
      </c>
      <c r="JN53">
        <v>1.44531</v>
      </c>
      <c r="JO53">
        <v>2.16064</v>
      </c>
      <c r="JP53">
        <v>1.54907</v>
      </c>
      <c r="JQ53">
        <v>2.46094</v>
      </c>
      <c r="JR53">
        <v>35.1516</v>
      </c>
      <c r="JS53">
        <v>24.1313</v>
      </c>
      <c r="JT53">
        <v>18</v>
      </c>
      <c r="JU53">
        <v>327.102</v>
      </c>
      <c r="JV53">
        <v>745.168</v>
      </c>
      <c r="JW53">
        <v>16.58</v>
      </c>
      <c r="JX53">
        <v>25.5096</v>
      </c>
      <c r="JY53">
        <v>30.0002</v>
      </c>
      <c r="JZ53">
        <v>25.6521</v>
      </c>
      <c r="KA53">
        <v>25.6427</v>
      </c>
      <c r="KB53">
        <v>5.55604</v>
      </c>
      <c r="KC53">
        <v>26.6637</v>
      </c>
      <c r="KD53">
        <v>27.5234</v>
      </c>
      <c r="KE53">
        <v>16.58</v>
      </c>
      <c r="KF53">
        <v>50</v>
      </c>
      <c r="KG53">
        <v>11.9717</v>
      </c>
      <c r="KH53">
        <v>101.392</v>
      </c>
      <c r="KI53">
        <v>100.648</v>
      </c>
    </row>
    <row r="54" spans="1:295">
      <c r="A54">
        <v>38</v>
      </c>
      <c r="B54">
        <v>1740487468.5</v>
      </c>
      <c r="C54">
        <v>4460.5</v>
      </c>
      <c r="D54" t="s">
        <v>526</v>
      </c>
      <c r="E54" t="s">
        <v>527</v>
      </c>
      <c r="F54" t="s">
        <v>434</v>
      </c>
      <c r="G54" t="s">
        <v>435</v>
      </c>
      <c r="J54">
        <f>EY54</f>
        <v>0</v>
      </c>
      <c r="K54">
        <v>1740487468.5</v>
      </c>
      <c r="L54">
        <f>(M54)/1000</f>
        <v>0</v>
      </c>
      <c r="M54">
        <f>IF(DR54, AP54, AJ54)</f>
        <v>0</v>
      </c>
      <c r="N54">
        <f>IF(DR54, AK54, AI54)</f>
        <v>0</v>
      </c>
      <c r="O54">
        <f>DT54 - IF(AW54&gt;1, N54*DN54*100.0/(AY54), 0)</f>
        <v>0</v>
      </c>
      <c r="P54">
        <f>((V54-L54/2)*O54-N54)/(V54+L54/2)</f>
        <v>0</v>
      </c>
      <c r="Q54">
        <f>P54*(EA54+EB54)/1000.0</f>
        <v>0</v>
      </c>
      <c r="R54">
        <f>(DT54 - IF(AW54&gt;1, N54*DN54*100.0/(AY54), 0))*(EA54+EB54)/1000.0</f>
        <v>0</v>
      </c>
      <c r="S54">
        <f>2.0/((1/U54-1/T54)+SIGN(U54)*SQRT((1/U54-1/T54)*(1/U54-1/T54) + 4*DO54/((DO54+1)*(DO54+1))*(2*1/U54*1/T54-1/T54*1/T54)))</f>
        <v>0</v>
      </c>
      <c r="T54">
        <f>IF(LEFT(DP54,1)&lt;&gt;"0",IF(LEFT(DP54,1)="1",3.0,DQ54),$D$5+$E$5*(EH54*EA54/($K$5*1000))+$F$5*(EH54*EA54/($K$5*1000))*MAX(MIN(DN54,$J$5),$I$5)*MAX(MIN(DN54,$J$5),$I$5)+$G$5*MAX(MIN(DN54,$J$5),$I$5)*(EH54*EA54/($K$5*1000))+$H$5*(EH54*EA54/($K$5*1000))*(EH54*EA54/($K$5*1000)))</f>
        <v>0</v>
      </c>
      <c r="U54">
        <f>L54*(1000-(1000*0.61365*exp(17.502*Y54/(240.97+Y54))/(EA54+EB54)+DV54)/2)/(1000*0.61365*exp(17.502*Y54/(240.97+Y54))/(EA54+EB54)-DV54)</f>
        <v>0</v>
      </c>
      <c r="V54">
        <f>1/((DO54+1)/(S54/1.6)+1/(T54/1.37)) + DO54/((DO54+1)/(S54/1.6) + DO54/(T54/1.37))</f>
        <v>0</v>
      </c>
      <c r="W54">
        <f>(DJ54*DM54)</f>
        <v>0</v>
      </c>
      <c r="X54">
        <f>(EC54+(W54+2*0.95*5.67E-8*(((EC54+$B$7)+273)^4-(EC54+273)^4)-44100*L54)/(1.84*29.3*T54+8*0.95*5.67E-8*(EC54+273)^3))</f>
        <v>0</v>
      </c>
      <c r="Y54">
        <f>($C$7*ED54+$D$7*EE54+$E$7*X54)</f>
        <v>0</v>
      </c>
      <c r="Z54">
        <f>0.61365*exp(17.502*Y54/(240.97+Y54))</f>
        <v>0</v>
      </c>
      <c r="AA54">
        <f>(AB54/AC54*100)</f>
        <v>0</v>
      </c>
      <c r="AB54">
        <f>DV54*(EA54+EB54)/1000</f>
        <v>0</v>
      </c>
      <c r="AC54">
        <f>0.61365*exp(17.502*EC54/(240.97+EC54))</f>
        <v>0</v>
      </c>
      <c r="AD54">
        <f>(Z54-DV54*(EA54+EB54)/1000)</f>
        <v>0</v>
      </c>
      <c r="AE54">
        <f>(-L54*44100)</f>
        <v>0</v>
      </c>
      <c r="AF54">
        <f>2*29.3*T54*0.92*(EC54-Y54)</f>
        <v>0</v>
      </c>
      <c r="AG54">
        <f>2*0.95*5.67E-8*(((EC54+$B$7)+273)^4-(Y54+273)^4)</f>
        <v>0</v>
      </c>
      <c r="AH54">
        <f>W54+AG54+AE54+AF54</f>
        <v>0</v>
      </c>
      <c r="AI54">
        <f>DZ54*AW54*(DU54-DT54*(1000-AW54*DW54)/(1000-AW54*DV54))/(100*DN54)</f>
        <v>0</v>
      </c>
      <c r="AJ54">
        <f>1000*DZ54*AW54*(DV54-DW54)/(100*DN54*(1000-AW54*DV54))</f>
        <v>0</v>
      </c>
      <c r="AK54">
        <f>(AL54 - AM54 - EA54*1E3/(8.314*(EC54+273.15)) * AO54/DZ54 * AN54) * DZ54/(100*DN54) * (1000 - DW54)/1000</f>
        <v>0</v>
      </c>
      <c r="AL54">
        <v>101.3483193633516</v>
      </c>
      <c r="AM54">
        <v>101.4510121212121</v>
      </c>
      <c r="AN54">
        <v>-0.0001092065135572119</v>
      </c>
      <c r="AO54">
        <v>66.14935224974602</v>
      </c>
      <c r="AP54">
        <f>(AR54 - AQ54 + EA54*1E3/(8.314*(EC54+273.15)) * AT54/DZ54 * AS54) * DZ54/(100*DN54) * 1000/(1000 - AR54)</f>
        <v>0</v>
      </c>
      <c r="AQ54">
        <v>11.98730545295078</v>
      </c>
      <c r="AR54">
        <v>12.00726853146853</v>
      </c>
      <c r="AS54">
        <v>-1.615556809010594E-06</v>
      </c>
      <c r="AT54">
        <v>77.18284796940715</v>
      </c>
      <c r="AU54">
        <v>43</v>
      </c>
      <c r="AV54">
        <v>11</v>
      </c>
      <c r="AW54">
        <f>IF(AU54*$H$13&gt;=AY54,1.0,(AY54/(AY54-AU54*$H$13)))</f>
        <v>0</v>
      </c>
      <c r="AX54">
        <f>(AW54-1)*100</f>
        <v>0</v>
      </c>
      <c r="AY54">
        <f>MAX(0,($B$13+$C$13*EH54)/(1+$D$13*EH54)*EA54/(EC54+273)*$E$13)</f>
        <v>0</v>
      </c>
      <c r="AZ54" t="s">
        <v>437</v>
      </c>
      <c r="BA54" t="s">
        <v>437</v>
      </c>
      <c r="BB54">
        <v>0</v>
      </c>
      <c r="BC54">
        <v>0</v>
      </c>
      <c r="BD54">
        <f>1-BB54/BC54</f>
        <v>0</v>
      </c>
      <c r="BE54">
        <v>0</v>
      </c>
      <c r="BF54" t="s">
        <v>437</v>
      </c>
      <c r="BG54" t="s">
        <v>437</v>
      </c>
      <c r="BH54">
        <v>0</v>
      </c>
      <c r="BI54">
        <v>0</v>
      </c>
      <c r="BJ54">
        <f>1-BH54/BI54</f>
        <v>0</v>
      </c>
      <c r="BK54">
        <v>0.5</v>
      </c>
      <c r="BL54">
        <f>DK54</f>
        <v>0</v>
      </c>
      <c r="BM54">
        <f>N54</f>
        <v>0</v>
      </c>
      <c r="BN54">
        <f>BJ54*BK54*BL54</f>
        <v>0</v>
      </c>
      <c r="BO54">
        <f>(BM54-BE54)/BL54</f>
        <v>0</v>
      </c>
      <c r="BP54">
        <f>(BC54-BI54)/BI54</f>
        <v>0</v>
      </c>
      <c r="BQ54">
        <f>BB54/(BD54+BB54/BI54)</f>
        <v>0</v>
      </c>
      <c r="BR54" t="s">
        <v>437</v>
      </c>
      <c r="BS54">
        <v>0</v>
      </c>
      <c r="BT54">
        <f>IF(BS54&lt;&gt;0, BS54, BQ54)</f>
        <v>0</v>
      </c>
      <c r="BU54">
        <f>1-BT54/BI54</f>
        <v>0</v>
      </c>
      <c r="BV54">
        <f>(BI54-BH54)/(BI54-BT54)</f>
        <v>0</v>
      </c>
      <c r="BW54">
        <f>(BC54-BI54)/(BC54-BT54)</f>
        <v>0</v>
      </c>
      <c r="BX54">
        <f>(BI54-BH54)/(BI54-BB54)</f>
        <v>0</v>
      </c>
      <c r="BY54">
        <f>(BC54-BI54)/(BC54-BB54)</f>
        <v>0</v>
      </c>
      <c r="BZ54">
        <f>(BV54*BT54/BH54)</f>
        <v>0</v>
      </c>
      <c r="CA54">
        <f>(1-BZ54)</f>
        <v>0</v>
      </c>
      <c r="CB54">
        <v>205</v>
      </c>
      <c r="CC54">
        <v>290.0000000000001</v>
      </c>
      <c r="CD54">
        <v>1.42</v>
      </c>
      <c r="CE54">
        <v>245</v>
      </c>
      <c r="CF54">
        <v>10126.2</v>
      </c>
      <c r="CG54">
        <v>1.21</v>
      </c>
      <c r="CH54">
        <v>0.21</v>
      </c>
      <c r="CI54">
        <v>300.0000000000001</v>
      </c>
      <c r="CJ54">
        <v>23.9</v>
      </c>
      <c r="CK54">
        <v>3.425775101193484</v>
      </c>
      <c r="CL54">
        <v>2.028220428051648</v>
      </c>
      <c r="CM54">
        <v>-2.247386861494518</v>
      </c>
      <c r="CN54">
        <v>1.77933841202106</v>
      </c>
      <c r="CO54">
        <v>0.05390338325961119</v>
      </c>
      <c r="CP54">
        <v>-0.008365275417130143</v>
      </c>
      <c r="CQ54">
        <v>289.9999999999999</v>
      </c>
      <c r="CR54">
        <v>1.85</v>
      </c>
      <c r="CS54">
        <v>615</v>
      </c>
      <c r="CT54">
        <v>10122.7</v>
      </c>
      <c r="CU54">
        <v>1.21</v>
      </c>
      <c r="CV54">
        <v>0.64</v>
      </c>
      <c r="DJ54">
        <f>$B$11*EI54+$C$11*EJ54+$F$11*EU54*(1-EX54)</f>
        <v>0</v>
      </c>
      <c r="DK54">
        <f>DJ54*DL54</f>
        <v>0</v>
      </c>
      <c r="DL54">
        <f>($B$11*$D$9+$C$11*$D$9+$F$11*((FH54+EZ54)/MAX(FH54+EZ54+FI54, 0.1)*$I$9+FI54/MAX(FH54+EZ54+FI54, 0.1)*$J$9))/($B$11+$C$11+$F$11)</f>
        <v>0</v>
      </c>
      <c r="DM54">
        <f>($B$11*$K$9+$C$11*$K$9+$F$11*((FH54+EZ54)/MAX(FH54+EZ54+FI54, 0.1)*$P$9+FI54/MAX(FH54+EZ54+FI54, 0.1)*$Q$9))/($B$11+$C$11+$F$11)</f>
        <v>0</v>
      </c>
      <c r="DN54">
        <v>2</v>
      </c>
      <c r="DO54">
        <v>0.5</v>
      </c>
      <c r="DP54" t="s">
        <v>438</v>
      </c>
      <c r="DQ54">
        <v>2</v>
      </c>
      <c r="DR54" t="b">
        <v>1</v>
      </c>
      <c r="DS54">
        <v>1740487468.5</v>
      </c>
      <c r="DT54">
        <v>100.227</v>
      </c>
      <c r="DU54">
        <v>100.147</v>
      </c>
      <c r="DV54">
        <v>12.0063</v>
      </c>
      <c r="DW54">
        <v>11.9831</v>
      </c>
      <c r="DX54">
        <v>100.506</v>
      </c>
      <c r="DY54">
        <v>12.0112</v>
      </c>
      <c r="DZ54">
        <v>400.073</v>
      </c>
      <c r="EA54">
        <v>101.095</v>
      </c>
      <c r="EB54">
        <v>0.09984759999999999</v>
      </c>
      <c r="EC54">
        <v>19.2698</v>
      </c>
      <c r="ED54">
        <v>19.0257</v>
      </c>
      <c r="EE54">
        <v>999.9</v>
      </c>
      <c r="EF54">
        <v>0</v>
      </c>
      <c r="EG54">
        <v>0</v>
      </c>
      <c r="EH54">
        <v>10058.8</v>
      </c>
      <c r="EI54">
        <v>0</v>
      </c>
      <c r="EJ54">
        <v>0.0122315</v>
      </c>
      <c r="EK54">
        <v>0.08029940000000001</v>
      </c>
      <c r="EL54">
        <v>101.445</v>
      </c>
      <c r="EM54">
        <v>101.361</v>
      </c>
      <c r="EN54">
        <v>0.0231419</v>
      </c>
      <c r="EO54">
        <v>100.147</v>
      </c>
      <c r="EP54">
        <v>11.9831</v>
      </c>
      <c r="EQ54">
        <v>1.21378</v>
      </c>
      <c r="ER54">
        <v>1.21144</v>
      </c>
      <c r="ES54">
        <v>9.771610000000001</v>
      </c>
      <c r="ET54">
        <v>9.742850000000001</v>
      </c>
      <c r="EU54">
        <v>0.0499998</v>
      </c>
      <c r="EV54">
        <v>0</v>
      </c>
      <c r="EW54">
        <v>0</v>
      </c>
      <c r="EX54">
        <v>0</v>
      </c>
      <c r="EY54">
        <v>-4.27</v>
      </c>
      <c r="EZ54">
        <v>0.0499998</v>
      </c>
      <c r="FA54">
        <v>53.21</v>
      </c>
      <c r="FB54">
        <v>1.34</v>
      </c>
      <c r="FC54">
        <v>34.5</v>
      </c>
      <c r="FD54">
        <v>41.25</v>
      </c>
      <c r="FE54">
        <v>37.5</v>
      </c>
      <c r="FF54">
        <v>41.937</v>
      </c>
      <c r="FG54">
        <v>37.562</v>
      </c>
      <c r="FH54">
        <v>0</v>
      </c>
      <c r="FI54">
        <v>0</v>
      </c>
      <c r="FJ54">
        <v>0</v>
      </c>
      <c r="FK54">
        <v>4459.900000095367</v>
      </c>
      <c r="FL54">
        <v>0</v>
      </c>
      <c r="FM54">
        <v>1.66923076923077</v>
      </c>
      <c r="FN54">
        <v>5.052307713400129</v>
      </c>
      <c r="FO54">
        <v>5.215726470801003</v>
      </c>
      <c r="FP54">
        <v>47.73846153846154</v>
      </c>
      <c r="FQ54">
        <v>15</v>
      </c>
      <c r="FR54">
        <v>1740484041.5</v>
      </c>
      <c r="FS54" t="s">
        <v>471</v>
      </c>
      <c r="FT54">
        <v>1740484041.5</v>
      </c>
      <c r="FU54">
        <v>1740484029</v>
      </c>
      <c r="FV54">
        <v>10</v>
      </c>
      <c r="FW54">
        <v>-0.115</v>
      </c>
      <c r="FX54">
        <v>0.001</v>
      </c>
      <c r="FY54">
        <v>-0.275</v>
      </c>
      <c r="FZ54">
        <v>-0.005</v>
      </c>
      <c r="GA54">
        <v>103</v>
      </c>
      <c r="GB54">
        <v>12</v>
      </c>
      <c r="GC54">
        <v>0.21</v>
      </c>
      <c r="GD54">
        <v>0.12</v>
      </c>
      <c r="GE54">
        <v>-0.2145421550023106</v>
      </c>
      <c r="GF54">
        <v>0.008037574082321844</v>
      </c>
      <c r="GG54">
        <v>0.03813970056439725</v>
      </c>
      <c r="GH54">
        <v>1</v>
      </c>
      <c r="GI54">
        <v>-0.00132718525631614</v>
      </c>
      <c r="GJ54">
        <v>0.003822326986867623</v>
      </c>
      <c r="GK54">
        <v>0.001177366236858354</v>
      </c>
      <c r="GL54">
        <v>1</v>
      </c>
      <c r="GM54">
        <v>2</v>
      </c>
      <c r="GN54">
        <v>2</v>
      </c>
      <c r="GO54" t="s">
        <v>440</v>
      </c>
      <c r="GP54">
        <v>2.99557</v>
      </c>
      <c r="GQ54">
        <v>2.81096</v>
      </c>
      <c r="GR54">
        <v>0.0287712</v>
      </c>
      <c r="GS54">
        <v>0.0288827</v>
      </c>
      <c r="GT54">
        <v>0.0679336</v>
      </c>
      <c r="GU54">
        <v>0.0689241</v>
      </c>
      <c r="GV54">
        <v>26442.6</v>
      </c>
      <c r="GW54">
        <v>27606.4</v>
      </c>
      <c r="GX54">
        <v>30973</v>
      </c>
      <c r="GY54">
        <v>31525.9</v>
      </c>
      <c r="GZ54">
        <v>45272.7</v>
      </c>
      <c r="HA54">
        <v>42632.1</v>
      </c>
      <c r="HB54">
        <v>44870.4</v>
      </c>
      <c r="HC54">
        <v>42099.6</v>
      </c>
      <c r="HD54">
        <v>1.79792</v>
      </c>
      <c r="HE54">
        <v>2.25717</v>
      </c>
      <c r="HF54">
        <v>-0.0342131</v>
      </c>
      <c r="HG54">
        <v>0</v>
      </c>
      <c r="HH54">
        <v>19.5923</v>
      </c>
      <c r="HI54">
        <v>999.9</v>
      </c>
      <c r="HJ54">
        <v>34.7</v>
      </c>
      <c r="HK54">
        <v>30.3</v>
      </c>
      <c r="HL54">
        <v>14.8774</v>
      </c>
      <c r="HM54">
        <v>61.8129</v>
      </c>
      <c r="HN54">
        <v>7.66026</v>
      </c>
      <c r="HO54">
        <v>1</v>
      </c>
      <c r="HP54">
        <v>-0.116423</v>
      </c>
      <c r="HQ54">
        <v>3.10468</v>
      </c>
      <c r="HR54">
        <v>20.2181</v>
      </c>
      <c r="HS54">
        <v>5.22238</v>
      </c>
      <c r="HT54">
        <v>11.9081</v>
      </c>
      <c r="HU54">
        <v>4.9718</v>
      </c>
      <c r="HV54">
        <v>3.273</v>
      </c>
      <c r="HW54">
        <v>7796.5</v>
      </c>
      <c r="HX54">
        <v>9999</v>
      </c>
      <c r="HY54">
        <v>9999</v>
      </c>
      <c r="HZ54">
        <v>999.9</v>
      </c>
      <c r="IA54">
        <v>1.87958</v>
      </c>
      <c r="IB54">
        <v>1.87974</v>
      </c>
      <c r="IC54">
        <v>1.88187</v>
      </c>
      <c r="ID54">
        <v>1.87486</v>
      </c>
      <c r="IE54">
        <v>1.87821</v>
      </c>
      <c r="IF54">
        <v>1.87763</v>
      </c>
      <c r="IG54">
        <v>1.8747</v>
      </c>
      <c r="IH54">
        <v>1.88236</v>
      </c>
      <c r="II54">
        <v>0</v>
      </c>
      <c r="IJ54">
        <v>0</v>
      </c>
      <c r="IK54">
        <v>0</v>
      </c>
      <c r="IL54">
        <v>0</v>
      </c>
      <c r="IM54" t="s">
        <v>441</v>
      </c>
      <c r="IN54" t="s">
        <v>442</v>
      </c>
      <c r="IO54" t="s">
        <v>443</v>
      </c>
      <c r="IP54" t="s">
        <v>443</v>
      </c>
      <c r="IQ54" t="s">
        <v>443</v>
      </c>
      <c r="IR54" t="s">
        <v>443</v>
      </c>
      <c r="IS54">
        <v>0</v>
      </c>
      <c r="IT54">
        <v>100</v>
      </c>
      <c r="IU54">
        <v>100</v>
      </c>
      <c r="IV54">
        <v>-0.279</v>
      </c>
      <c r="IW54">
        <v>-0.0049</v>
      </c>
      <c r="IX54">
        <v>-0.5145022863478105</v>
      </c>
      <c r="IY54">
        <v>0.002558256048013158</v>
      </c>
      <c r="IZ54">
        <v>-2.213187444564666E-06</v>
      </c>
      <c r="JA54">
        <v>6.313742598779326E-10</v>
      </c>
      <c r="JB54">
        <v>-0.09460829944680695</v>
      </c>
      <c r="JC54">
        <v>0.01302957520847742</v>
      </c>
      <c r="JD54">
        <v>-0.0006757729996322496</v>
      </c>
      <c r="JE54">
        <v>1.7701685355935E-05</v>
      </c>
      <c r="JF54">
        <v>15</v>
      </c>
      <c r="JG54">
        <v>2137</v>
      </c>
      <c r="JH54">
        <v>3</v>
      </c>
      <c r="JI54">
        <v>20</v>
      </c>
      <c r="JJ54">
        <v>57.1</v>
      </c>
      <c r="JK54">
        <v>57.3</v>
      </c>
      <c r="JL54">
        <v>0.375977</v>
      </c>
      <c r="JM54">
        <v>2.63428</v>
      </c>
      <c r="JN54">
        <v>1.44531</v>
      </c>
      <c r="JO54">
        <v>2.16064</v>
      </c>
      <c r="JP54">
        <v>1.54907</v>
      </c>
      <c r="JQ54">
        <v>2.4707</v>
      </c>
      <c r="JR54">
        <v>35.1516</v>
      </c>
      <c r="JS54">
        <v>24.1225</v>
      </c>
      <c r="JT54">
        <v>18</v>
      </c>
      <c r="JU54">
        <v>327.07</v>
      </c>
      <c r="JV54">
        <v>745.5839999999999</v>
      </c>
      <c r="JW54">
        <v>16.5799</v>
      </c>
      <c r="JX54">
        <v>25.5025</v>
      </c>
      <c r="JY54">
        <v>30</v>
      </c>
      <c r="JZ54">
        <v>25.6499</v>
      </c>
      <c r="KA54">
        <v>25.6406</v>
      </c>
      <c r="KB54">
        <v>7.52037</v>
      </c>
      <c r="KC54">
        <v>27.2205</v>
      </c>
      <c r="KD54">
        <v>27.5234</v>
      </c>
      <c r="KE54">
        <v>16.58</v>
      </c>
      <c r="KF54">
        <v>100</v>
      </c>
      <c r="KG54">
        <v>11.9711</v>
      </c>
      <c r="KH54">
        <v>101.395</v>
      </c>
      <c r="KI54">
        <v>100.65</v>
      </c>
    </row>
    <row r="55" spans="1:295">
      <c r="A55">
        <v>39</v>
      </c>
      <c r="B55">
        <v>1740487589</v>
      </c>
      <c r="C55">
        <v>4581</v>
      </c>
      <c r="D55" t="s">
        <v>528</v>
      </c>
      <c r="E55" t="s">
        <v>529</v>
      </c>
      <c r="F55" t="s">
        <v>434</v>
      </c>
      <c r="G55" t="s">
        <v>435</v>
      </c>
      <c r="J55">
        <f>EY55</f>
        <v>0</v>
      </c>
      <c r="K55">
        <v>1740487589</v>
      </c>
      <c r="L55">
        <f>(M55)/1000</f>
        <v>0</v>
      </c>
      <c r="M55">
        <f>IF(DR55, AP55, AJ55)</f>
        <v>0</v>
      </c>
      <c r="N55">
        <f>IF(DR55, AK55, AI55)</f>
        <v>0</v>
      </c>
      <c r="O55">
        <f>DT55 - IF(AW55&gt;1, N55*DN55*100.0/(AY55), 0)</f>
        <v>0</v>
      </c>
      <c r="P55">
        <f>((V55-L55/2)*O55-N55)/(V55+L55/2)</f>
        <v>0</v>
      </c>
      <c r="Q55">
        <f>P55*(EA55+EB55)/1000.0</f>
        <v>0</v>
      </c>
      <c r="R55">
        <f>(DT55 - IF(AW55&gt;1, N55*DN55*100.0/(AY55), 0))*(EA55+EB55)/1000.0</f>
        <v>0</v>
      </c>
      <c r="S55">
        <f>2.0/((1/U55-1/T55)+SIGN(U55)*SQRT((1/U55-1/T55)*(1/U55-1/T55) + 4*DO55/((DO55+1)*(DO55+1))*(2*1/U55*1/T55-1/T55*1/T55)))</f>
        <v>0</v>
      </c>
      <c r="T55">
        <f>IF(LEFT(DP55,1)&lt;&gt;"0",IF(LEFT(DP55,1)="1",3.0,DQ55),$D$5+$E$5*(EH55*EA55/($K$5*1000))+$F$5*(EH55*EA55/($K$5*1000))*MAX(MIN(DN55,$J$5),$I$5)*MAX(MIN(DN55,$J$5),$I$5)+$G$5*MAX(MIN(DN55,$J$5),$I$5)*(EH55*EA55/($K$5*1000))+$H$5*(EH55*EA55/($K$5*1000))*(EH55*EA55/($K$5*1000)))</f>
        <v>0</v>
      </c>
      <c r="U55">
        <f>L55*(1000-(1000*0.61365*exp(17.502*Y55/(240.97+Y55))/(EA55+EB55)+DV55)/2)/(1000*0.61365*exp(17.502*Y55/(240.97+Y55))/(EA55+EB55)-DV55)</f>
        <v>0</v>
      </c>
      <c r="V55">
        <f>1/((DO55+1)/(S55/1.6)+1/(T55/1.37)) + DO55/((DO55+1)/(S55/1.6) + DO55/(T55/1.37))</f>
        <v>0</v>
      </c>
      <c r="W55">
        <f>(DJ55*DM55)</f>
        <v>0</v>
      </c>
      <c r="X55">
        <f>(EC55+(W55+2*0.95*5.67E-8*(((EC55+$B$7)+273)^4-(EC55+273)^4)-44100*L55)/(1.84*29.3*T55+8*0.95*5.67E-8*(EC55+273)^3))</f>
        <v>0</v>
      </c>
      <c r="Y55">
        <f>($C$7*ED55+$D$7*EE55+$E$7*X55)</f>
        <v>0</v>
      </c>
      <c r="Z55">
        <f>0.61365*exp(17.502*Y55/(240.97+Y55))</f>
        <v>0</v>
      </c>
      <c r="AA55">
        <f>(AB55/AC55*100)</f>
        <v>0</v>
      </c>
      <c r="AB55">
        <f>DV55*(EA55+EB55)/1000</f>
        <v>0</v>
      </c>
      <c r="AC55">
        <f>0.61365*exp(17.502*EC55/(240.97+EC55))</f>
        <v>0</v>
      </c>
      <c r="AD55">
        <f>(Z55-DV55*(EA55+EB55)/1000)</f>
        <v>0</v>
      </c>
      <c r="AE55">
        <f>(-L55*44100)</f>
        <v>0</v>
      </c>
      <c r="AF55">
        <f>2*29.3*T55*0.92*(EC55-Y55)</f>
        <v>0</v>
      </c>
      <c r="AG55">
        <f>2*0.95*5.67E-8*(((EC55+$B$7)+273)^4-(Y55+273)^4)</f>
        <v>0</v>
      </c>
      <c r="AH55">
        <f>W55+AG55+AE55+AF55</f>
        <v>0</v>
      </c>
      <c r="AI55">
        <f>DZ55*AW55*(DU55-DT55*(1000-AW55*DW55)/(1000-AW55*DV55))/(100*DN55)</f>
        <v>0</v>
      </c>
      <c r="AJ55">
        <f>1000*DZ55*AW55*(DV55-DW55)/(100*DN55*(1000-AW55*DV55))</f>
        <v>0</v>
      </c>
      <c r="AK55">
        <f>(AL55 - AM55 - EA55*1E3/(8.314*(EC55+273.15)) * AO55/DZ55 * AN55) * DZ55/(100*DN55) * (1000 - DW55)/1000</f>
        <v>0</v>
      </c>
      <c r="AL55">
        <v>202.4657880738908</v>
      </c>
      <c r="AM55">
        <v>202.7254787878788</v>
      </c>
      <c r="AN55">
        <v>-7.117469332371697E-05</v>
      </c>
      <c r="AO55">
        <v>66.14935224974602</v>
      </c>
      <c r="AP55">
        <f>(AR55 - AQ55 + EA55*1E3/(8.314*(EC55+273.15)) * AT55/DZ55 * AS55) * DZ55/(100*DN55) * 1000/(1000 - AR55)</f>
        <v>0</v>
      </c>
      <c r="AQ55">
        <v>11.97826700424151</v>
      </c>
      <c r="AR55">
        <v>11.97587762237763</v>
      </c>
      <c r="AS55">
        <v>1.814433823352194E-07</v>
      </c>
      <c r="AT55">
        <v>77.18284796940715</v>
      </c>
      <c r="AU55">
        <v>43</v>
      </c>
      <c r="AV55">
        <v>11</v>
      </c>
      <c r="AW55">
        <f>IF(AU55*$H$13&gt;=AY55,1.0,(AY55/(AY55-AU55*$H$13)))</f>
        <v>0</v>
      </c>
      <c r="AX55">
        <f>(AW55-1)*100</f>
        <v>0</v>
      </c>
      <c r="AY55">
        <f>MAX(0,($B$13+$C$13*EH55)/(1+$D$13*EH55)*EA55/(EC55+273)*$E$13)</f>
        <v>0</v>
      </c>
      <c r="AZ55" t="s">
        <v>437</v>
      </c>
      <c r="BA55" t="s">
        <v>437</v>
      </c>
      <c r="BB55">
        <v>0</v>
      </c>
      <c r="BC55">
        <v>0</v>
      </c>
      <c r="BD55">
        <f>1-BB55/BC55</f>
        <v>0</v>
      </c>
      <c r="BE55">
        <v>0</v>
      </c>
      <c r="BF55" t="s">
        <v>437</v>
      </c>
      <c r="BG55" t="s">
        <v>437</v>
      </c>
      <c r="BH55">
        <v>0</v>
      </c>
      <c r="BI55">
        <v>0</v>
      </c>
      <c r="BJ55">
        <f>1-BH55/BI55</f>
        <v>0</v>
      </c>
      <c r="BK55">
        <v>0.5</v>
      </c>
      <c r="BL55">
        <f>DK55</f>
        <v>0</v>
      </c>
      <c r="BM55">
        <f>N55</f>
        <v>0</v>
      </c>
      <c r="BN55">
        <f>BJ55*BK55*BL55</f>
        <v>0</v>
      </c>
      <c r="BO55">
        <f>(BM55-BE55)/BL55</f>
        <v>0</v>
      </c>
      <c r="BP55">
        <f>(BC55-BI55)/BI55</f>
        <v>0</v>
      </c>
      <c r="BQ55">
        <f>BB55/(BD55+BB55/BI55)</f>
        <v>0</v>
      </c>
      <c r="BR55" t="s">
        <v>437</v>
      </c>
      <c r="BS55">
        <v>0</v>
      </c>
      <c r="BT55">
        <f>IF(BS55&lt;&gt;0, BS55, BQ55)</f>
        <v>0</v>
      </c>
      <c r="BU55">
        <f>1-BT55/BI55</f>
        <v>0</v>
      </c>
      <c r="BV55">
        <f>(BI55-BH55)/(BI55-BT55)</f>
        <v>0</v>
      </c>
      <c r="BW55">
        <f>(BC55-BI55)/(BC55-BT55)</f>
        <v>0</v>
      </c>
      <c r="BX55">
        <f>(BI55-BH55)/(BI55-BB55)</f>
        <v>0</v>
      </c>
      <c r="BY55">
        <f>(BC55-BI55)/(BC55-BB55)</f>
        <v>0</v>
      </c>
      <c r="BZ55">
        <f>(BV55*BT55/BH55)</f>
        <v>0</v>
      </c>
      <c r="CA55">
        <f>(1-BZ55)</f>
        <v>0</v>
      </c>
      <c r="CB55">
        <v>205</v>
      </c>
      <c r="CC55">
        <v>290.0000000000001</v>
      </c>
      <c r="CD55">
        <v>1.42</v>
      </c>
      <c r="CE55">
        <v>245</v>
      </c>
      <c r="CF55">
        <v>10126.2</v>
      </c>
      <c r="CG55">
        <v>1.21</v>
      </c>
      <c r="CH55">
        <v>0.21</v>
      </c>
      <c r="CI55">
        <v>300.0000000000001</v>
      </c>
      <c r="CJ55">
        <v>23.9</v>
      </c>
      <c r="CK55">
        <v>3.425775101193484</v>
      </c>
      <c r="CL55">
        <v>2.028220428051648</v>
      </c>
      <c r="CM55">
        <v>-2.247386861494518</v>
      </c>
      <c r="CN55">
        <v>1.77933841202106</v>
      </c>
      <c r="CO55">
        <v>0.05390338325961119</v>
      </c>
      <c r="CP55">
        <v>-0.008365275417130143</v>
      </c>
      <c r="CQ55">
        <v>289.9999999999999</v>
      </c>
      <c r="CR55">
        <v>1.85</v>
      </c>
      <c r="CS55">
        <v>615</v>
      </c>
      <c r="CT55">
        <v>10122.7</v>
      </c>
      <c r="CU55">
        <v>1.21</v>
      </c>
      <c r="CV55">
        <v>0.64</v>
      </c>
      <c r="DJ55">
        <f>$B$11*EI55+$C$11*EJ55+$F$11*EU55*(1-EX55)</f>
        <v>0</v>
      </c>
      <c r="DK55">
        <f>DJ55*DL55</f>
        <v>0</v>
      </c>
      <c r="DL55">
        <f>($B$11*$D$9+$C$11*$D$9+$F$11*((FH55+EZ55)/MAX(FH55+EZ55+FI55, 0.1)*$I$9+FI55/MAX(FH55+EZ55+FI55, 0.1)*$J$9))/($B$11+$C$11+$F$11)</f>
        <v>0</v>
      </c>
      <c r="DM55">
        <f>($B$11*$K$9+$C$11*$K$9+$F$11*((FH55+EZ55)/MAX(FH55+EZ55+FI55, 0.1)*$P$9+FI55/MAX(FH55+EZ55+FI55, 0.1)*$Q$9))/($B$11+$C$11+$F$11)</f>
        <v>0</v>
      </c>
      <c r="DN55">
        <v>2</v>
      </c>
      <c r="DO55">
        <v>0.5</v>
      </c>
      <c r="DP55" t="s">
        <v>438</v>
      </c>
      <c r="DQ55">
        <v>2</v>
      </c>
      <c r="DR55" t="b">
        <v>1</v>
      </c>
      <c r="DS55">
        <v>1740487589</v>
      </c>
      <c r="DT55">
        <v>200.286</v>
      </c>
      <c r="DU55">
        <v>200.058</v>
      </c>
      <c r="DV55">
        <v>11.976</v>
      </c>
      <c r="DW55">
        <v>11.9778</v>
      </c>
      <c r="DX55">
        <v>200.372</v>
      </c>
      <c r="DY55">
        <v>11.981</v>
      </c>
      <c r="DZ55">
        <v>400.017</v>
      </c>
      <c r="EA55">
        <v>101.092</v>
      </c>
      <c r="EB55">
        <v>0.0999982</v>
      </c>
      <c r="EC55">
        <v>19.2971</v>
      </c>
      <c r="ED55">
        <v>19.0802</v>
      </c>
      <c r="EE55">
        <v>999.9</v>
      </c>
      <c r="EF55">
        <v>0</v>
      </c>
      <c r="EG55">
        <v>0</v>
      </c>
      <c r="EH55">
        <v>10041.9</v>
      </c>
      <c r="EI55">
        <v>0</v>
      </c>
      <c r="EJ55">
        <v>0.0122315</v>
      </c>
      <c r="EK55">
        <v>0.228409</v>
      </c>
      <c r="EL55">
        <v>202.714</v>
      </c>
      <c r="EM55">
        <v>202.483</v>
      </c>
      <c r="EN55">
        <v>-0.00181866</v>
      </c>
      <c r="EO55">
        <v>200.058</v>
      </c>
      <c r="EP55">
        <v>11.9778</v>
      </c>
      <c r="EQ55">
        <v>1.21068</v>
      </c>
      <c r="ER55">
        <v>1.21086</v>
      </c>
      <c r="ES55">
        <v>9.73348</v>
      </c>
      <c r="ET55">
        <v>9.73574</v>
      </c>
      <c r="EU55">
        <v>0.0499998</v>
      </c>
      <c r="EV55">
        <v>0</v>
      </c>
      <c r="EW55">
        <v>0</v>
      </c>
      <c r="EX55">
        <v>0</v>
      </c>
      <c r="EY55">
        <v>-0.34</v>
      </c>
      <c r="EZ55">
        <v>0.0499998</v>
      </c>
      <c r="FA55">
        <v>51.56</v>
      </c>
      <c r="FB55">
        <v>0.67</v>
      </c>
      <c r="FC55">
        <v>33.5</v>
      </c>
      <c r="FD55">
        <v>38.187</v>
      </c>
      <c r="FE55">
        <v>35.625</v>
      </c>
      <c r="FF55">
        <v>37.687</v>
      </c>
      <c r="FG55">
        <v>36</v>
      </c>
      <c r="FH55">
        <v>0</v>
      </c>
      <c r="FI55">
        <v>0</v>
      </c>
      <c r="FJ55">
        <v>0</v>
      </c>
      <c r="FK55">
        <v>4579.900000095367</v>
      </c>
      <c r="FL55">
        <v>0</v>
      </c>
      <c r="FM55">
        <v>0.9230769230769231</v>
      </c>
      <c r="FN55">
        <v>-1.430427592003944</v>
      </c>
      <c r="FO55">
        <v>-5.844444180350009</v>
      </c>
      <c r="FP55">
        <v>48.135</v>
      </c>
      <c r="FQ55">
        <v>15</v>
      </c>
      <c r="FR55">
        <v>1740484041.5</v>
      </c>
      <c r="FS55" t="s">
        <v>471</v>
      </c>
      <c r="FT55">
        <v>1740484041.5</v>
      </c>
      <c r="FU55">
        <v>1740484029</v>
      </c>
      <c r="FV55">
        <v>10</v>
      </c>
      <c r="FW55">
        <v>-0.115</v>
      </c>
      <c r="FX55">
        <v>0.001</v>
      </c>
      <c r="FY55">
        <v>-0.275</v>
      </c>
      <c r="FZ55">
        <v>-0.005</v>
      </c>
      <c r="GA55">
        <v>103</v>
      </c>
      <c r="GB55">
        <v>12</v>
      </c>
      <c r="GC55">
        <v>0.21</v>
      </c>
      <c r="GD55">
        <v>0.12</v>
      </c>
      <c r="GE55">
        <v>-0.4364758765555857</v>
      </c>
      <c r="GF55">
        <v>-0.2751943240948813</v>
      </c>
      <c r="GG55">
        <v>0.06292515963535807</v>
      </c>
      <c r="GH55">
        <v>1</v>
      </c>
      <c r="GI55">
        <v>-0.000445579388376271</v>
      </c>
      <c r="GJ55">
        <v>-0.0003272191219127768</v>
      </c>
      <c r="GK55">
        <v>0.0001042770557721682</v>
      </c>
      <c r="GL55">
        <v>1</v>
      </c>
      <c r="GM55">
        <v>2</v>
      </c>
      <c r="GN55">
        <v>2</v>
      </c>
      <c r="GO55" t="s">
        <v>440</v>
      </c>
      <c r="GP55">
        <v>2.99551</v>
      </c>
      <c r="GQ55">
        <v>2.81096</v>
      </c>
      <c r="GR55">
        <v>0.0545072</v>
      </c>
      <c r="GS55">
        <v>0.0548143</v>
      </c>
      <c r="GT55">
        <v>0.0677986</v>
      </c>
      <c r="GU55">
        <v>0.068896</v>
      </c>
      <c r="GV55">
        <v>25741.4</v>
      </c>
      <c r="GW55">
        <v>26868.3</v>
      </c>
      <c r="GX55">
        <v>30972.4</v>
      </c>
      <c r="GY55">
        <v>31524.8</v>
      </c>
      <c r="GZ55">
        <v>45278.6</v>
      </c>
      <c r="HA55">
        <v>42632.2</v>
      </c>
      <c r="HB55">
        <v>44869.6</v>
      </c>
      <c r="HC55">
        <v>42098.3</v>
      </c>
      <c r="HD55">
        <v>1.7984</v>
      </c>
      <c r="HE55">
        <v>2.25665</v>
      </c>
      <c r="HF55">
        <v>-0.0348911</v>
      </c>
      <c r="HG55">
        <v>0</v>
      </c>
      <c r="HH55">
        <v>19.658</v>
      </c>
      <c r="HI55">
        <v>999.9</v>
      </c>
      <c r="HJ55">
        <v>34.7</v>
      </c>
      <c r="HK55">
        <v>30.3</v>
      </c>
      <c r="HL55">
        <v>14.8783</v>
      </c>
      <c r="HM55">
        <v>61.8629</v>
      </c>
      <c r="HN55">
        <v>7.84856</v>
      </c>
      <c r="HO55">
        <v>1</v>
      </c>
      <c r="HP55">
        <v>-0.115117</v>
      </c>
      <c r="HQ55">
        <v>3.14133</v>
      </c>
      <c r="HR55">
        <v>20.2151</v>
      </c>
      <c r="HS55">
        <v>5.22253</v>
      </c>
      <c r="HT55">
        <v>11.9081</v>
      </c>
      <c r="HU55">
        <v>4.9717</v>
      </c>
      <c r="HV55">
        <v>3.273</v>
      </c>
      <c r="HW55">
        <v>7799.6</v>
      </c>
      <c r="HX55">
        <v>9999</v>
      </c>
      <c r="HY55">
        <v>9999</v>
      </c>
      <c r="HZ55">
        <v>999.9</v>
      </c>
      <c r="IA55">
        <v>1.87958</v>
      </c>
      <c r="IB55">
        <v>1.87973</v>
      </c>
      <c r="IC55">
        <v>1.88187</v>
      </c>
      <c r="ID55">
        <v>1.87485</v>
      </c>
      <c r="IE55">
        <v>1.87821</v>
      </c>
      <c r="IF55">
        <v>1.87766</v>
      </c>
      <c r="IG55">
        <v>1.87473</v>
      </c>
      <c r="IH55">
        <v>1.88239</v>
      </c>
      <c r="II55">
        <v>0</v>
      </c>
      <c r="IJ55">
        <v>0</v>
      </c>
      <c r="IK55">
        <v>0</v>
      </c>
      <c r="IL55">
        <v>0</v>
      </c>
      <c r="IM55" t="s">
        <v>441</v>
      </c>
      <c r="IN55" t="s">
        <v>442</v>
      </c>
      <c r="IO55" t="s">
        <v>443</v>
      </c>
      <c r="IP55" t="s">
        <v>443</v>
      </c>
      <c r="IQ55" t="s">
        <v>443</v>
      </c>
      <c r="IR55" t="s">
        <v>443</v>
      </c>
      <c r="IS55">
        <v>0</v>
      </c>
      <c r="IT55">
        <v>100</v>
      </c>
      <c r="IU55">
        <v>100</v>
      </c>
      <c r="IV55">
        <v>-0.08599999999999999</v>
      </c>
      <c r="IW55">
        <v>-0.005</v>
      </c>
      <c r="IX55">
        <v>-0.5145022863478105</v>
      </c>
      <c r="IY55">
        <v>0.002558256048013158</v>
      </c>
      <c r="IZ55">
        <v>-2.213187444564666E-06</v>
      </c>
      <c r="JA55">
        <v>6.313742598779326E-10</v>
      </c>
      <c r="JB55">
        <v>-0.09460829944680695</v>
      </c>
      <c r="JC55">
        <v>0.01302957520847742</v>
      </c>
      <c r="JD55">
        <v>-0.0006757729996322496</v>
      </c>
      <c r="JE55">
        <v>1.7701685355935E-05</v>
      </c>
      <c r="JF55">
        <v>15</v>
      </c>
      <c r="JG55">
        <v>2137</v>
      </c>
      <c r="JH55">
        <v>3</v>
      </c>
      <c r="JI55">
        <v>20</v>
      </c>
      <c r="JJ55">
        <v>59.1</v>
      </c>
      <c r="JK55">
        <v>59.3</v>
      </c>
      <c r="JL55">
        <v>0.592041</v>
      </c>
      <c r="JM55">
        <v>2.63916</v>
      </c>
      <c r="JN55">
        <v>1.44531</v>
      </c>
      <c r="JO55">
        <v>2.16064</v>
      </c>
      <c r="JP55">
        <v>1.55029</v>
      </c>
      <c r="JQ55">
        <v>2.40479</v>
      </c>
      <c r="JR55">
        <v>35.1516</v>
      </c>
      <c r="JS55">
        <v>24.1225</v>
      </c>
      <c r="JT55">
        <v>18</v>
      </c>
      <c r="JU55">
        <v>327.33</v>
      </c>
      <c r="JV55">
        <v>745.251</v>
      </c>
      <c r="JW55">
        <v>16.5801</v>
      </c>
      <c r="JX55">
        <v>25.5139</v>
      </c>
      <c r="JY55">
        <v>30.0001</v>
      </c>
      <c r="JZ55">
        <v>25.6607</v>
      </c>
      <c r="KA55">
        <v>25.652</v>
      </c>
      <c r="KB55">
        <v>11.8427</v>
      </c>
      <c r="KC55">
        <v>27.2205</v>
      </c>
      <c r="KD55">
        <v>27.5234</v>
      </c>
      <c r="KE55">
        <v>16.58</v>
      </c>
      <c r="KF55">
        <v>200</v>
      </c>
      <c r="KG55">
        <v>11.9711</v>
      </c>
      <c r="KH55">
        <v>101.393</v>
      </c>
      <c r="KI55">
        <v>100.647</v>
      </c>
    </row>
    <row r="56" spans="1:295">
      <c r="A56">
        <v>40</v>
      </c>
      <c r="B56">
        <v>1740487709.5</v>
      </c>
      <c r="C56">
        <v>4701.5</v>
      </c>
      <c r="D56" t="s">
        <v>530</v>
      </c>
      <c r="E56" t="s">
        <v>531</v>
      </c>
      <c r="F56" t="s">
        <v>434</v>
      </c>
      <c r="G56" t="s">
        <v>435</v>
      </c>
      <c r="J56">
        <f>EY56</f>
        <v>0</v>
      </c>
      <c r="K56">
        <v>1740487709.5</v>
      </c>
      <c r="L56">
        <f>(M56)/1000</f>
        <v>0</v>
      </c>
      <c r="M56">
        <f>IF(DR56, AP56, AJ56)</f>
        <v>0</v>
      </c>
      <c r="N56">
        <f>IF(DR56, AK56, AI56)</f>
        <v>0</v>
      </c>
      <c r="O56">
        <f>DT56 - IF(AW56&gt;1, N56*DN56*100.0/(AY56), 0)</f>
        <v>0</v>
      </c>
      <c r="P56">
        <f>((V56-L56/2)*O56-N56)/(V56+L56/2)</f>
        <v>0</v>
      </c>
      <c r="Q56">
        <f>P56*(EA56+EB56)/1000.0</f>
        <v>0</v>
      </c>
      <c r="R56">
        <f>(DT56 - IF(AW56&gt;1, N56*DN56*100.0/(AY56), 0))*(EA56+EB56)/1000.0</f>
        <v>0</v>
      </c>
      <c r="S56">
        <f>2.0/((1/U56-1/T56)+SIGN(U56)*SQRT((1/U56-1/T56)*(1/U56-1/T56) + 4*DO56/((DO56+1)*(DO56+1))*(2*1/U56*1/T56-1/T56*1/T56)))</f>
        <v>0</v>
      </c>
      <c r="T56">
        <f>IF(LEFT(DP56,1)&lt;&gt;"0",IF(LEFT(DP56,1)="1",3.0,DQ56),$D$5+$E$5*(EH56*EA56/($K$5*1000))+$F$5*(EH56*EA56/($K$5*1000))*MAX(MIN(DN56,$J$5),$I$5)*MAX(MIN(DN56,$J$5),$I$5)+$G$5*MAX(MIN(DN56,$J$5),$I$5)*(EH56*EA56/($K$5*1000))+$H$5*(EH56*EA56/($K$5*1000))*(EH56*EA56/($K$5*1000)))</f>
        <v>0</v>
      </c>
      <c r="U56">
        <f>L56*(1000-(1000*0.61365*exp(17.502*Y56/(240.97+Y56))/(EA56+EB56)+DV56)/2)/(1000*0.61365*exp(17.502*Y56/(240.97+Y56))/(EA56+EB56)-DV56)</f>
        <v>0</v>
      </c>
      <c r="V56">
        <f>1/((DO56+1)/(S56/1.6)+1/(T56/1.37)) + DO56/((DO56+1)/(S56/1.6) + DO56/(T56/1.37))</f>
        <v>0</v>
      </c>
      <c r="W56">
        <f>(DJ56*DM56)</f>
        <v>0</v>
      </c>
      <c r="X56">
        <f>(EC56+(W56+2*0.95*5.67E-8*(((EC56+$B$7)+273)^4-(EC56+273)^4)-44100*L56)/(1.84*29.3*T56+8*0.95*5.67E-8*(EC56+273)^3))</f>
        <v>0</v>
      </c>
      <c r="Y56">
        <f>($C$7*ED56+$D$7*EE56+$E$7*X56)</f>
        <v>0</v>
      </c>
      <c r="Z56">
        <f>0.61365*exp(17.502*Y56/(240.97+Y56))</f>
        <v>0</v>
      </c>
      <c r="AA56">
        <f>(AB56/AC56*100)</f>
        <v>0</v>
      </c>
      <c r="AB56">
        <f>DV56*(EA56+EB56)/1000</f>
        <v>0</v>
      </c>
      <c r="AC56">
        <f>0.61365*exp(17.502*EC56/(240.97+EC56))</f>
        <v>0</v>
      </c>
      <c r="AD56">
        <f>(Z56-DV56*(EA56+EB56)/1000)</f>
        <v>0</v>
      </c>
      <c r="AE56">
        <f>(-L56*44100)</f>
        <v>0</v>
      </c>
      <c r="AF56">
        <f>2*29.3*T56*0.92*(EC56-Y56)</f>
        <v>0</v>
      </c>
      <c r="AG56">
        <f>2*0.95*5.67E-8*(((EC56+$B$7)+273)^4-(Y56+273)^4)</f>
        <v>0</v>
      </c>
      <c r="AH56">
        <f>W56+AG56+AE56+AF56</f>
        <v>0</v>
      </c>
      <c r="AI56">
        <f>DZ56*AW56*(DU56-DT56*(1000-AW56*DW56)/(1000-AW56*DV56))/(100*DN56)</f>
        <v>0</v>
      </c>
      <c r="AJ56">
        <f>1000*DZ56*AW56*(DV56-DW56)/(100*DN56*(1000-AW56*DV56))</f>
        <v>0</v>
      </c>
      <c r="AK56">
        <f>(AL56 - AM56 - EA56*1E3/(8.314*(EC56+273.15)) * AO56/DZ56 * AN56) * DZ56/(100*DN56) * (1000 - DW56)/1000</f>
        <v>0</v>
      </c>
      <c r="AL56">
        <v>303.6291476814521</v>
      </c>
      <c r="AM56">
        <v>303.9205030303029</v>
      </c>
      <c r="AN56">
        <v>0.0001753502178996557</v>
      </c>
      <c r="AO56">
        <v>66.14935224974602</v>
      </c>
      <c r="AP56">
        <f>(AR56 - AQ56 + EA56*1E3/(8.314*(EC56+273.15)) * AT56/DZ56 * AS56) * DZ56/(100*DN56) * 1000/(1000 - AR56)</f>
        <v>0</v>
      </c>
      <c r="AQ56">
        <v>11.97488608840245</v>
      </c>
      <c r="AR56">
        <v>11.9678055944056</v>
      </c>
      <c r="AS56">
        <v>6.536940258048328E-07</v>
      </c>
      <c r="AT56">
        <v>77.18284796940715</v>
      </c>
      <c r="AU56">
        <v>43</v>
      </c>
      <c r="AV56">
        <v>11</v>
      </c>
      <c r="AW56">
        <f>IF(AU56*$H$13&gt;=AY56,1.0,(AY56/(AY56-AU56*$H$13)))</f>
        <v>0</v>
      </c>
      <c r="AX56">
        <f>(AW56-1)*100</f>
        <v>0</v>
      </c>
      <c r="AY56">
        <f>MAX(0,($B$13+$C$13*EH56)/(1+$D$13*EH56)*EA56/(EC56+273)*$E$13)</f>
        <v>0</v>
      </c>
      <c r="AZ56" t="s">
        <v>437</v>
      </c>
      <c r="BA56" t="s">
        <v>437</v>
      </c>
      <c r="BB56">
        <v>0</v>
      </c>
      <c r="BC56">
        <v>0</v>
      </c>
      <c r="BD56">
        <f>1-BB56/BC56</f>
        <v>0</v>
      </c>
      <c r="BE56">
        <v>0</v>
      </c>
      <c r="BF56" t="s">
        <v>437</v>
      </c>
      <c r="BG56" t="s">
        <v>437</v>
      </c>
      <c r="BH56">
        <v>0</v>
      </c>
      <c r="BI56">
        <v>0</v>
      </c>
      <c r="BJ56">
        <f>1-BH56/BI56</f>
        <v>0</v>
      </c>
      <c r="BK56">
        <v>0.5</v>
      </c>
      <c r="BL56">
        <f>DK56</f>
        <v>0</v>
      </c>
      <c r="BM56">
        <f>N56</f>
        <v>0</v>
      </c>
      <c r="BN56">
        <f>BJ56*BK56*BL56</f>
        <v>0</v>
      </c>
      <c r="BO56">
        <f>(BM56-BE56)/BL56</f>
        <v>0</v>
      </c>
      <c r="BP56">
        <f>(BC56-BI56)/BI56</f>
        <v>0</v>
      </c>
      <c r="BQ56">
        <f>BB56/(BD56+BB56/BI56)</f>
        <v>0</v>
      </c>
      <c r="BR56" t="s">
        <v>437</v>
      </c>
      <c r="BS56">
        <v>0</v>
      </c>
      <c r="BT56">
        <f>IF(BS56&lt;&gt;0, BS56, BQ56)</f>
        <v>0</v>
      </c>
      <c r="BU56">
        <f>1-BT56/BI56</f>
        <v>0</v>
      </c>
      <c r="BV56">
        <f>(BI56-BH56)/(BI56-BT56)</f>
        <v>0</v>
      </c>
      <c r="BW56">
        <f>(BC56-BI56)/(BC56-BT56)</f>
        <v>0</v>
      </c>
      <c r="BX56">
        <f>(BI56-BH56)/(BI56-BB56)</f>
        <v>0</v>
      </c>
      <c r="BY56">
        <f>(BC56-BI56)/(BC56-BB56)</f>
        <v>0</v>
      </c>
      <c r="BZ56">
        <f>(BV56*BT56/BH56)</f>
        <v>0</v>
      </c>
      <c r="CA56">
        <f>(1-BZ56)</f>
        <v>0</v>
      </c>
      <c r="CB56">
        <v>205</v>
      </c>
      <c r="CC56">
        <v>290.0000000000001</v>
      </c>
      <c r="CD56">
        <v>1.42</v>
      </c>
      <c r="CE56">
        <v>245</v>
      </c>
      <c r="CF56">
        <v>10126.2</v>
      </c>
      <c r="CG56">
        <v>1.21</v>
      </c>
      <c r="CH56">
        <v>0.21</v>
      </c>
      <c r="CI56">
        <v>300.0000000000001</v>
      </c>
      <c r="CJ56">
        <v>23.9</v>
      </c>
      <c r="CK56">
        <v>3.425775101193484</v>
      </c>
      <c r="CL56">
        <v>2.028220428051648</v>
      </c>
      <c r="CM56">
        <v>-2.247386861494518</v>
      </c>
      <c r="CN56">
        <v>1.77933841202106</v>
      </c>
      <c r="CO56">
        <v>0.05390338325961119</v>
      </c>
      <c r="CP56">
        <v>-0.008365275417130143</v>
      </c>
      <c r="CQ56">
        <v>289.9999999999999</v>
      </c>
      <c r="CR56">
        <v>1.85</v>
      </c>
      <c r="CS56">
        <v>615</v>
      </c>
      <c r="CT56">
        <v>10122.7</v>
      </c>
      <c r="CU56">
        <v>1.21</v>
      </c>
      <c r="CV56">
        <v>0.64</v>
      </c>
      <c r="DJ56">
        <f>$B$11*EI56+$C$11*EJ56+$F$11*EU56*(1-EX56)</f>
        <v>0</v>
      </c>
      <c r="DK56">
        <f>DJ56*DL56</f>
        <v>0</v>
      </c>
      <c r="DL56">
        <f>($B$11*$D$9+$C$11*$D$9+$F$11*((FH56+EZ56)/MAX(FH56+EZ56+FI56, 0.1)*$I$9+FI56/MAX(FH56+EZ56+FI56, 0.1)*$J$9))/($B$11+$C$11+$F$11)</f>
        <v>0</v>
      </c>
      <c r="DM56">
        <f>($B$11*$K$9+$C$11*$K$9+$F$11*((FH56+EZ56)/MAX(FH56+EZ56+FI56, 0.1)*$P$9+FI56/MAX(FH56+EZ56+FI56, 0.1)*$Q$9))/($B$11+$C$11+$F$11)</f>
        <v>0</v>
      </c>
      <c r="DN56">
        <v>2</v>
      </c>
      <c r="DO56">
        <v>0.5</v>
      </c>
      <c r="DP56" t="s">
        <v>438</v>
      </c>
      <c r="DQ56">
        <v>2</v>
      </c>
      <c r="DR56" t="b">
        <v>1</v>
      </c>
      <c r="DS56">
        <v>1740487709.5</v>
      </c>
      <c r="DT56">
        <v>300.291</v>
      </c>
      <c r="DU56">
        <v>300.006</v>
      </c>
      <c r="DV56">
        <v>11.9676</v>
      </c>
      <c r="DW56">
        <v>11.9754</v>
      </c>
      <c r="DX56">
        <v>300.22</v>
      </c>
      <c r="DY56">
        <v>11.9727</v>
      </c>
      <c r="DZ56">
        <v>400.071</v>
      </c>
      <c r="EA56">
        <v>101.09</v>
      </c>
      <c r="EB56">
        <v>0.10017</v>
      </c>
      <c r="EC56">
        <v>19.2617</v>
      </c>
      <c r="ED56">
        <v>19.0468</v>
      </c>
      <c r="EE56">
        <v>999.9</v>
      </c>
      <c r="EF56">
        <v>0</v>
      </c>
      <c r="EG56">
        <v>0</v>
      </c>
      <c r="EH56">
        <v>10045.6</v>
      </c>
      <c r="EI56">
        <v>0</v>
      </c>
      <c r="EJ56">
        <v>0.0122315</v>
      </c>
      <c r="EK56">
        <v>0.285004</v>
      </c>
      <c r="EL56">
        <v>303.929</v>
      </c>
      <c r="EM56">
        <v>303.643</v>
      </c>
      <c r="EN56">
        <v>-0.00775242</v>
      </c>
      <c r="EO56">
        <v>300.006</v>
      </c>
      <c r="EP56">
        <v>11.9754</v>
      </c>
      <c r="EQ56">
        <v>1.20981</v>
      </c>
      <c r="ER56">
        <v>1.2106</v>
      </c>
      <c r="ES56">
        <v>9.72287</v>
      </c>
      <c r="ET56">
        <v>9.732519999999999</v>
      </c>
      <c r="EU56">
        <v>0.0499998</v>
      </c>
      <c r="EV56">
        <v>0</v>
      </c>
      <c r="EW56">
        <v>0</v>
      </c>
      <c r="EX56">
        <v>0</v>
      </c>
      <c r="EY56">
        <v>-11.73</v>
      </c>
      <c r="EZ56">
        <v>0.0499998</v>
      </c>
      <c r="FA56">
        <v>56.66</v>
      </c>
      <c r="FB56">
        <v>1.15</v>
      </c>
      <c r="FC56">
        <v>33.812</v>
      </c>
      <c r="FD56">
        <v>39.875</v>
      </c>
      <c r="FE56">
        <v>36.625</v>
      </c>
      <c r="FF56">
        <v>39.875</v>
      </c>
      <c r="FG56">
        <v>36.687</v>
      </c>
      <c r="FH56">
        <v>0</v>
      </c>
      <c r="FI56">
        <v>0</v>
      </c>
      <c r="FJ56">
        <v>0</v>
      </c>
      <c r="FK56">
        <v>4700.5</v>
      </c>
      <c r="FL56">
        <v>0</v>
      </c>
      <c r="FM56">
        <v>0.08960000000000008</v>
      </c>
      <c r="FN56">
        <v>-24.37384592143743</v>
      </c>
      <c r="FO56">
        <v>22.98999976638019</v>
      </c>
      <c r="FP56">
        <v>48.7572</v>
      </c>
      <c r="FQ56">
        <v>15</v>
      </c>
      <c r="FR56">
        <v>1740484041.5</v>
      </c>
      <c r="FS56" t="s">
        <v>471</v>
      </c>
      <c r="FT56">
        <v>1740484041.5</v>
      </c>
      <c r="FU56">
        <v>1740484029</v>
      </c>
      <c r="FV56">
        <v>10</v>
      </c>
      <c r="FW56">
        <v>-0.115</v>
      </c>
      <c r="FX56">
        <v>0.001</v>
      </c>
      <c r="FY56">
        <v>-0.275</v>
      </c>
      <c r="FZ56">
        <v>-0.005</v>
      </c>
      <c r="GA56">
        <v>103</v>
      </c>
      <c r="GB56">
        <v>12</v>
      </c>
      <c r="GC56">
        <v>0.21</v>
      </c>
      <c r="GD56">
        <v>0.12</v>
      </c>
      <c r="GE56">
        <v>-0.4999938355338158</v>
      </c>
      <c r="GF56">
        <v>-0.3268145624960642</v>
      </c>
      <c r="GG56">
        <v>0.07901114088753038</v>
      </c>
      <c r="GH56">
        <v>1</v>
      </c>
      <c r="GI56">
        <v>-0.001316461570551783</v>
      </c>
      <c r="GJ56">
        <v>-0.0004894957892001418</v>
      </c>
      <c r="GK56">
        <v>0.000201616667774774</v>
      </c>
      <c r="GL56">
        <v>1</v>
      </c>
      <c r="GM56">
        <v>2</v>
      </c>
      <c r="GN56">
        <v>2</v>
      </c>
      <c r="GO56" t="s">
        <v>440</v>
      </c>
      <c r="GP56">
        <v>2.99557</v>
      </c>
      <c r="GQ56">
        <v>2.81117</v>
      </c>
      <c r="GR56">
        <v>0.0768515</v>
      </c>
      <c r="GS56">
        <v>0.0773191</v>
      </c>
      <c r="GT56">
        <v>0.0677615</v>
      </c>
      <c r="GU56">
        <v>0.0688844</v>
      </c>
      <c r="GV56">
        <v>25132.2</v>
      </c>
      <c r="GW56">
        <v>26228.3</v>
      </c>
      <c r="GX56">
        <v>30971</v>
      </c>
      <c r="GY56">
        <v>31524.1</v>
      </c>
      <c r="GZ56">
        <v>45278.4</v>
      </c>
      <c r="HA56">
        <v>42631.9</v>
      </c>
      <c r="HB56">
        <v>44867.6</v>
      </c>
      <c r="HC56">
        <v>42097.4</v>
      </c>
      <c r="HD56">
        <v>1.79767</v>
      </c>
      <c r="HE56">
        <v>2.25703</v>
      </c>
      <c r="HF56">
        <v>-0.03732</v>
      </c>
      <c r="HG56">
        <v>0</v>
      </c>
      <c r="HH56">
        <v>19.6648</v>
      </c>
      <c r="HI56">
        <v>999.9</v>
      </c>
      <c r="HJ56">
        <v>34.7</v>
      </c>
      <c r="HK56">
        <v>30.4</v>
      </c>
      <c r="HL56">
        <v>14.9632</v>
      </c>
      <c r="HM56">
        <v>62.1029</v>
      </c>
      <c r="HN56">
        <v>7.80849</v>
      </c>
      <c r="HO56">
        <v>1</v>
      </c>
      <c r="HP56">
        <v>-0.115084</v>
      </c>
      <c r="HQ56">
        <v>3.14129</v>
      </c>
      <c r="HR56">
        <v>20.2165</v>
      </c>
      <c r="HS56">
        <v>5.21999</v>
      </c>
      <c r="HT56">
        <v>11.9081</v>
      </c>
      <c r="HU56">
        <v>4.97135</v>
      </c>
      <c r="HV56">
        <v>3.27228</v>
      </c>
      <c r="HW56">
        <v>7802.5</v>
      </c>
      <c r="HX56">
        <v>9999</v>
      </c>
      <c r="HY56">
        <v>9999</v>
      </c>
      <c r="HZ56">
        <v>999.9</v>
      </c>
      <c r="IA56">
        <v>1.87958</v>
      </c>
      <c r="IB56">
        <v>1.87974</v>
      </c>
      <c r="IC56">
        <v>1.88187</v>
      </c>
      <c r="ID56">
        <v>1.87488</v>
      </c>
      <c r="IE56">
        <v>1.87824</v>
      </c>
      <c r="IF56">
        <v>1.87764</v>
      </c>
      <c r="IG56">
        <v>1.87471</v>
      </c>
      <c r="IH56">
        <v>1.88244</v>
      </c>
      <c r="II56">
        <v>0</v>
      </c>
      <c r="IJ56">
        <v>0</v>
      </c>
      <c r="IK56">
        <v>0</v>
      </c>
      <c r="IL56">
        <v>0</v>
      </c>
      <c r="IM56" t="s">
        <v>441</v>
      </c>
      <c r="IN56" t="s">
        <v>442</v>
      </c>
      <c r="IO56" t="s">
        <v>443</v>
      </c>
      <c r="IP56" t="s">
        <v>443</v>
      </c>
      <c r="IQ56" t="s">
        <v>443</v>
      </c>
      <c r="IR56" t="s">
        <v>443</v>
      </c>
      <c r="IS56">
        <v>0</v>
      </c>
      <c r="IT56">
        <v>100</v>
      </c>
      <c r="IU56">
        <v>100</v>
      </c>
      <c r="IV56">
        <v>0.07099999999999999</v>
      </c>
      <c r="IW56">
        <v>-0.0051</v>
      </c>
      <c r="IX56">
        <v>-0.5145022863478105</v>
      </c>
      <c r="IY56">
        <v>0.002558256048013158</v>
      </c>
      <c r="IZ56">
        <v>-2.213187444564666E-06</v>
      </c>
      <c r="JA56">
        <v>6.313742598779326E-10</v>
      </c>
      <c r="JB56">
        <v>-0.09460829944680695</v>
      </c>
      <c r="JC56">
        <v>0.01302957520847742</v>
      </c>
      <c r="JD56">
        <v>-0.0006757729996322496</v>
      </c>
      <c r="JE56">
        <v>1.7701685355935E-05</v>
      </c>
      <c r="JF56">
        <v>15</v>
      </c>
      <c r="JG56">
        <v>2137</v>
      </c>
      <c r="JH56">
        <v>3</v>
      </c>
      <c r="JI56">
        <v>20</v>
      </c>
      <c r="JJ56">
        <v>61.1</v>
      </c>
      <c r="JK56">
        <v>61.3</v>
      </c>
      <c r="JL56">
        <v>0.802002</v>
      </c>
      <c r="JM56">
        <v>2.6062</v>
      </c>
      <c r="JN56">
        <v>1.44531</v>
      </c>
      <c r="JO56">
        <v>2.16064</v>
      </c>
      <c r="JP56">
        <v>1.55029</v>
      </c>
      <c r="JQ56">
        <v>2.45728</v>
      </c>
      <c r="JR56">
        <v>35.1286</v>
      </c>
      <c r="JS56">
        <v>24.1225</v>
      </c>
      <c r="JT56">
        <v>18</v>
      </c>
      <c r="JU56">
        <v>327.029</v>
      </c>
      <c r="JV56">
        <v>745.624</v>
      </c>
      <c r="JW56">
        <v>16.58</v>
      </c>
      <c r="JX56">
        <v>25.516</v>
      </c>
      <c r="JY56">
        <v>30</v>
      </c>
      <c r="JZ56">
        <v>25.6628</v>
      </c>
      <c r="KA56">
        <v>25.6534</v>
      </c>
      <c r="KB56">
        <v>16.0824</v>
      </c>
      <c r="KC56">
        <v>27.2205</v>
      </c>
      <c r="KD56">
        <v>27.5234</v>
      </c>
      <c r="KE56">
        <v>16.58</v>
      </c>
      <c r="KF56">
        <v>300</v>
      </c>
      <c r="KG56">
        <v>11.9711</v>
      </c>
      <c r="KH56">
        <v>101.389</v>
      </c>
      <c r="KI56">
        <v>100.645</v>
      </c>
    </row>
    <row r="57" spans="1:295">
      <c r="A57">
        <v>41</v>
      </c>
      <c r="B57">
        <v>1740487830</v>
      </c>
      <c r="C57">
        <v>4822</v>
      </c>
      <c r="D57" t="s">
        <v>532</v>
      </c>
      <c r="E57" t="s">
        <v>533</v>
      </c>
      <c r="F57" t="s">
        <v>434</v>
      </c>
      <c r="G57" t="s">
        <v>435</v>
      </c>
      <c r="J57">
        <f>EY57</f>
        <v>0</v>
      </c>
      <c r="K57">
        <v>1740487830</v>
      </c>
      <c r="L57">
        <f>(M57)/1000</f>
        <v>0</v>
      </c>
      <c r="M57">
        <f>IF(DR57, AP57, AJ57)</f>
        <v>0</v>
      </c>
      <c r="N57">
        <f>IF(DR57, AK57, AI57)</f>
        <v>0</v>
      </c>
      <c r="O57">
        <f>DT57 - IF(AW57&gt;1, N57*DN57*100.0/(AY57), 0)</f>
        <v>0</v>
      </c>
      <c r="P57">
        <f>((V57-L57/2)*O57-N57)/(V57+L57/2)</f>
        <v>0</v>
      </c>
      <c r="Q57">
        <f>P57*(EA57+EB57)/1000.0</f>
        <v>0</v>
      </c>
      <c r="R57">
        <f>(DT57 - IF(AW57&gt;1, N57*DN57*100.0/(AY57), 0))*(EA57+EB57)/1000.0</f>
        <v>0</v>
      </c>
      <c r="S57">
        <f>2.0/((1/U57-1/T57)+SIGN(U57)*SQRT((1/U57-1/T57)*(1/U57-1/T57) + 4*DO57/((DO57+1)*(DO57+1))*(2*1/U57*1/T57-1/T57*1/T57)))</f>
        <v>0</v>
      </c>
      <c r="T57">
        <f>IF(LEFT(DP57,1)&lt;&gt;"0",IF(LEFT(DP57,1)="1",3.0,DQ57),$D$5+$E$5*(EH57*EA57/($K$5*1000))+$F$5*(EH57*EA57/($K$5*1000))*MAX(MIN(DN57,$J$5),$I$5)*MAX(MIN(DN57,$J$5),$I$5)+$G$5*MAX(MIN(DN57,$J$5),$I$5)*(EH57*EA57/($K$5*1000))+$H$5*(EH57*EA57/($K$5*1000))*(EH57*EA57/($K$5*1000)))</f>
        <v>0</v>
      </c>
      <c r="U57">
        <f>L57*(1000-(1000*0.61365*exp(17.502*Y57/(240.97+Y57))/(EA57+EB57)+DV57)/2)/(1000*0.61365*exp(17.502*Y57/(240.97+Y57))/(EA57+EB57)-DV57)</f>
        <v>0</v>
      </c>
      <c r="V57">
        <f>1/((DO57+1)/(S57/1.6)+1/(T57/1.37)) + DO57/((DO57+1)/(S57/1.6) + DO57/(T57/1.37))</f>
        <v>0</v>
      </c>
      <c r="W57">
        <f>(DJ57*DM57)</f>
        <v>0</v>
      </c>
      <c r="X57">
        <f>(EC57+(W57+2*0.95*5.67E-8*(((EC57+$B$7)+273)^4-(EC57+273)^4)-44100*L57)/(1.84*29.3*T57+8*0.95*5.67E-8*(EC57+273)^3))</f>
        <v>0</v>
      </c>
      <c r="Y57">
        <f>($C$7*ED57+$D$7*EE57+$E$7*X57)</f>
        <v>0</v>
      </c>
      <c r="Z57">
        <f>0.61365*exp(17.502*Y57/(240.97+Y57))</f>
        <v>0</v>
      </c>
      <c r="AA57">
        <f>(AB57/AC57*100)</f>
        <v>0</v>
      </c>
      <c r="AB57">
        <f>DV57*(EA57+EB57)/1000</f>
        <v>0</v>
      </c>
      <c r="AC57">
        <f>0.61365*exp(17.502*EC57/(240.97+EC57))</f>
        <v>0</v>
      </c>
      <c r="AD57">
        <f>(Z57-DV57*(EA57+EB57)/1000)</f>
        <v>0</v>
      </c>
      <c r="AE57">
        <f>(-L57*44100)</f>
        <v>0</v>
      </c>
      <c r="AF57">
        <f>2*29.3*T57*0.92*(EC57-Y57)</f>
        <v>0</v>
      </c>
      <c r="AG57">
        <f>2*0.95*5.67E-8*(((EC57+$B$7)+273)^4-(Y57+273)^4)</f>
        <v>0</v>
      </c>
      <c r="AH57">
        <f>W57+AG57+AE57+AF57</f>
        <v>0</v>
      </c>
      <c r="AI57">
        <f>DZ57*AW57*(DU57-DT57*(1000-AW57*DW57)/(1000-AW57*DV57))/(100*DN57)</f>
        <v>0</v>
      </c>
      <c r="AJ57">
        <f>1000*DZ57*AW57*(DV57-DW57)/(100*DN57*(1000-AW57*DV57))</f>
        <v>0</v>
      </c>
      <c r="AK57">
        <f>(AL57 - AM57 - EA57*1E3/(8.314*(EC57+273.15)) * AO57/DZ57 * AN57) * DZ57/(100*DN57) * (1000 - DW57)/1000</f>
        <v>0</v>
      </c>
      <c r="AL57">
        <v>404.8454630916119</v>
      </c>
      <c r="AM57">
        <v>405.1324545454545</v>
      </c>
      <c r="AN57">
        <v>-2.587661792251202E-05</v>
      </c>
      <c r="AO57">
        <v>66.14935224974602</v>
      </c>
      <c r="AP57">
        <f>(AR57 - AQ57 + EA57*1E3/(8.314*(EC57+273.15)) * AT57/DZ57 * AS57) * DZ57/(100*DN57) * 1000/(1000 - AR57)</f>
        <v>0</v>
      </c>
      <c r="AQ57">
        <v>11.98133419115839</v>
      </c>
      <c r="AR57">
        <v>11.9746006993007</v>
      </c>
      <c r="AS57">
        <v>1.186551759890375E-07</v>
      </c>
      <c r="AT57">
        <v>77.18284796940715</v>
      </c>
      <c r="AU57">
        <v>43</v>
      </c>
      <c r="AV57">
        <v>11</v>
      </c>
      <c r="AW57">
        <f>IF(AU57*$H$13&gt;=AY57,1.0,(AY57/(AY57-AU57*$H$13)))</f>
        <v>0</v>
      </c>
      <c r="AX57">
        <f>(AW57-1)*100</f>
        <v>0</v>
      </c>
      <c r="AY57">
        <f>MAX(0,($B$13+$C$13*EH57)/(1+$D$13*EH57)*EA57/(EC57+273)*$E$13)</f>
        <v>0</v>
      </c>
      <c r="AZ57" t="s">
        <v>437</v>
      </c>
      <c r="BA57" t="s">
        <v>437</v>
      </c>
      <c r="BB57">
        <v>0</v>
      </c>
      <c r="BC57">
        <v>0</v>
      </c>
      <c r="BD57">
        <f>1-BB57/BC57</f>
        <v>0</v>
      </c>
      <c r="BE57">
        <v>0</v>
      </c>
      <c r="BF57" t="s">
        <v>437</v>
      </c>
      <c r="BG57" t="s">
        <v>437</v>
      </c>
      <c r="BH57">
        <v>0</v>
      </c>
      <c r="BI57">
        <v>0</v>
      </c>
      <c r="BJ57">
        <f>1-BH57/BI57</f>
        <v>0</v>
      </c>
      <c r="BK57">
        <v>0.5</v>
      </c>
      <c r="BL57">
        <f>DK57</f>
        <v>0</v>
      </c>
      <c r="BM57">
        <f>N57</f>
        <v>0</v>
      </c>
      <c r="BN57">
        <f>BJ57*BK57*BL57</f>
        <v>0</v>
      </c>
      <c r="BO57">
        <f>(BM57-BE57)/BL57</f>
        <v>0</v>
      </c>
      <c r="BP57">
        <f>(BC57-BI57)/BI57</f>
        <v>0</v>
      </c>
      <c r="BQ57">
        <f>BB57/(BD57+BB57/BI57)</f>
        <v>0</v>
      </c>
      <c r="BR57" t="s">
        <v>437</v>
      </c>
      <c r="BS57">
        <v>0</v>
      </c>
      <c r="BT57">
        <f>IF(BS57&lt;&gt;0, BS57, BQ57)</f>
        <v>0</v>
      </c>
      <c r="BU57">
        <f>1-BT57/BI57</f>
        <v>0</v>
      </c>
      <c r="BV57">
        <f>(BI57-BH57)/(BI57-BT57)</f>
        <v>0</v>
      </c>
      <c r="BW57">
        <f>(BC57-BI57)/(BC57-BT57)</f>
        <v>0</v>
      </c>
      <c r="BX57">
        <f>(BI57-BH57)/(BI57-BB57)</f>
        <v>0</v>
      </c>
      <c r="BY57">
        <f>(BC57-BI57)/(BC57-BB57)</f>
        <v>0</v>
      </c>
      <c r="BZ57">
        <f>(BV57*BT57/BH57)</f>
        <v>0</v>
      </c>
      <c r="CA57">
        <f>(1-BZ57)</f>
        <v>0</v>
      </c>
      <c r="CB57">
        <v>205</v>
      </c>
      <c r="CC57">
        <v>290.0000000000001</v>
      </c>
      <c r="CD57">
        <v>1.42</v>
      </c>
      <c r="CE57">
        <v>245</v>
      </c>
      <c r="CF57">
        <v>10126.2</v>
      </c>
      <c r="CG57">
        <v>1.21</v>
      </c>
      <c r="CH57">
        <v>0.21</v>
      </c>
      <c r="CI57">
        <v>300.0000000000001</v>
      </c>
      <c r="CJ57">
        <v>23.9</v>
      </c>
      <c r="CK57">
        <v>3.425775101193484</v>
      </c>
      <c r="CL57">
        <v>2.028220428051648</v>
      </c>
      <c r="CM57">
        <v>-2.247386861494518</v>
      </c>
      <c r="CN57">
        <v>1.77933841202106</v>
      </c>
      <c r="CO57">
        <v>0.05390338325961119</v>
      </c>
      <c r="CP57">
        <v>-0.008365275417130143</v>
      </c>
      <c r="CQ57">
        <v>289.9999999999999</v>
      </c>
      <c r="CR57">
        <v>1.85</v>
      </c>
      <c r="CS57">
        <v>615</v>
      </c>
      <c r="CT57">
        <v>10122.7</v>
      </c>
      <c r="CU57">
        <v>1.21</v>
      </c>
      <c r="CV57">
        <v>0.64</v>
      </c>
      <c r="DJ57">
        <f>$B$11*EI57+$C$11*EJ57+$F$11*EU57*(1-EX57)</f>
        <v>0</v>
      </c>
      <c r="DK57">
        <f>DJ57*DL57</f>
        <v>0</v>
      </c>
      <c r="DL57">
        <f>($B$11*$D$9+$C$11*$D$9+$F$11*((FH57+EZ57)/MAX(FH57+EZ57+FI57, 0.1)*$I$9+FI57/MAX(FH57+EZ57+FI57, 0.1)*$J$9))/($B$11+$C$11+$F$11)</f>
        <v>0</v>
      </c>
      <c r="DM57">
        <f>($B$11*$K$9+$C$11*$K$9+$F$11*((FH57+EZ57)/MAX(FH57+EZ57+FI57, 0.1)*$P$9+FI57/MAX(FH57+EZ57+FI57, 0.1)*$Q$9))/($B$11+$C$11+$F$11)</f>
        <v>0</v>
      </c>
      <c r="DN57">
        <v>2</v>
      </c>
      <c r="DO57">
        <v>0.5</v>
      </c>
      <c r="DP57" t="s">
        <v>438</v>
      </c>
      <c r="DQ57">
        <v>2</v>
      </c>
      <c r="DR57" t="b">
        <v>1</v>
      </c>
      <c r="DS57">
        <v>1740487830</v>
      </c>
      <c r="DT57">
        <v>400.281</v>
      </c>
      <c r="DU57">
        <v>400.009</v>
      </c>
      <c r="DV57">
        <v>11.9748</v>
      </c>
      <c r="DW57">
        <v>11.983</v>
      </c>
      <c r="DX57">
        <v>400.086</v>
      </c>
      <c r="DY57">
        <v>11.9799</v>
      </c>
      <c r="DZ57">
        <v>400.137</v>
      </c>
      <c r="EA57">
        <v>101.089</v>
      </c>
      <c r="EB57">
        <v>0.100084</v>
      </c>
      <c r="EC57">
        <v>19.2755</v>
      </c>
      <c r="ED57">
        <v>19.0366</v>
      </c>
      <c r="EE57">
        <v>999.9</v>
      </c>
      <c r="EF57">
        <v>0</v>
      </c>
      <c r="EG57">
        <v>0</v>
      </c>
      <c r="EH57">
        <v>10031.2</v>
      </c>
      <c r="EI57">
        <v>0</v>
      </c>
      <c r="EJ57">
        <v>0.0122315</v>
      </c>
      <c r="EK57">
        <v>0.272186</v>
      </c>
      <c r="EL57">
        <v>405.132</v>
      </c>
      <c r="EM57">
        <v>404.86</v>
      </c>
      <c r="EN57">
        <v>-0.008177759999999999</v>
      </c>
      <c r="EO57">
        <v>400.009</v>
      </c>
      <c r="EP57">
        <v>11.983</v>
      </c>
      <c r="EQ57">
        <v>1.21052</v>
      </c>
      <c r="ER57">
        <v>1.21134</v>
      </c>
      <c r="ES57">
        <v>9.73152</v>
      </c>
      <c r="ET57">
        <v>9.7417</v>
      </c>
      <c r="EU57">
        <v>0.0499998</v>
      </c>
      <c r="EV57">
        <v>0</v>
      </c>
      <c r="EW57">
        <v>0</v>
      </c>
      <c r="EX57">
        <v>0</v>
      </c>
      <c r="EY57">
        <v>3.98</v>
      </c>
      <c r="EZ57">
        <v>0.0499998</v>
      </c>
      <c r="FA57">
        <v>42.3</v>
      </c>
      <c r="FB57">
        <v>1.81</v>
      </c>
      <c r="FC57">
        <v>34.375</v>
      </c>
      <c r="FD57">
        <v>40.937</v>
      </c>
      <c r="FE57">
        <v>37.375</v>
      </c>
      <c r="FF57">
        <v>41.562</v>
      </c>
      <c r="FG57">
        <v>37.375</v>
      </c>
      <c r="FH57">
        <v>0</v>
      </c>
      <c r="FI57">
        <v>0</v>
      </c>
      <c r="FJ57">
        <v>0</v>
      </c>
      <c r="FK57">
        <v>4821.099999904633</v>
      </c>
      <c r="FL57">
        <v>0</v>
      </c>
      <c r="FM57">
        <v>2.498076923076923</v>
      </c>
      <c r="FN57">
        <v>4.459145199790095</v>
      </c>
      <c r="FO57">
        <v>3.275213718915839</v>
      </c>
      <c r="FP57">
        <v>48.05615384615383</v>
      </c>
      <c r="FQ57">
        <v>15</v>
      </c>
      <c r="FR57">
        <v>1740484041.5</v>
      </c>
      <c r="FS57" t="s">
        <v>471</v>
      </c>
      <c r="FT57">
        <v>1740484041.5</v>
      </c>
      <c r="FU57">
        <v>1740484029</v>
      </c>
      <c r="FV57">
        <v>10</v>
      </c>
      <c r="FW57">
        <v>-0.115</v>
      </c>
      <c r="FX57">
        <v>0.001</v>
      </c>
      <c r="FY57">
        <v>-0.275</v>
      </c>
      <c r="FZ57">
        <v>-0.005</v>
      </c>
      <c r="GA57">
        <v>103</v>
      </c>
      <c r="GB57">
        <v>12</v>
      </c>
      <c r="GC57">
        <v>0.21</v>
      </c>
      <c r="GD57">
        <v>0.12</v>
      </c>
      <c r="GE57">
        <v>-0.4813808241669518</v>
      </c>
      <c r="GF57">
        <v>-0.1081957535547497</v>
      </c>
      <c r="GG57">
        <v>0.05156941721835911</v>
      </c>
      <c r="GH57">
        <v>1</v>
      </c>
      <c r="GI57">
        <v>-0.001185377780996033</v>
      </c>
      <c r="GJ57">
        <v>-0.0004387116853058442</v>
      </c>
      <c r="GK57">
        <v>0.000119163669991399</v>
      </c>
      <c r="GL57">
        <v>1</v>
      </c>
      <c r="GM57">
        <v>2</v>
      </c>
      <c r="GN57">
        <v>2</v>
      </c>
      <c r="GO57" t="s">
        <v>440</v>
      </c>
      <c r="GP57">
        <v>2.99564</v>
      </c>
      <c r="GQ57">
        <v>2.81096</v>
      </c>
      <c r="GR57">
        <v>0.0964203</v>
      </c>
      <c r="GS57">
        <v>0.0970215</v>
      </c>
      <c r="GT57">
        <v>0.0677914</v>
      </c>
      <c r="GU57">
        <v>0.0689167</v>
      </c>
      <c r="GV57">
        <v>24600.6</v>
      </c>
      <c r="GW57">
        <v>25668.7</v>
      </c>
      <c r="GX57">
        <v>30972.1</v>
      </c>
      <c r="GY57">
        <v>31524.3</v>
      </c>
      <c r="GZ57">
        <v>45278.4</v>
      </c>
      <c r="HA57">
        <v>42631.2</v>
      </c>
      <c r="HB57">
        <v>44868.8</v>
      </c>
      <c r="HC57">
        <v>42098</v>
      </c>
      <c r="HD57">
        <v>1.79875</v>
      </c>
      <c r="HE57">
        <v>2.25738</v>
      </c>
      <c r="HF57">
        <v>-0.0358224</v>
      </c>
      <c r="HG57">
        <v>0</v>
      </c>
      <c r="HH57">
        <v>19.6298</v>
      </c>
      <c r="HI57">
        <v>999.9</v>
      </c>
      <c r="HJ57">
        <v>34.7</v>
      </c>
      <c r="HK57">
        <v>30.3</v>
      </c>
      <c r="HL57">
        <v>14.8804</v>
      </c>
      <c r="HM57">
        <v>62.0329</v>
      </c>
      <c r="HN57">
        <v>7.60416</v>
      </c>
      <c r="HO57">
        <v>1</v>
      </c>
      <c r="HP57">
        <v>-0.115808</v>
      </c>
      <c r="HQ57">
        <v>3.13188</v>
      </c>
      <c r="HR57">
        <v>20.2171</v>
      </c>
      <c r="HS57">
        <v>5.22268</v>
      </c>
      <c r="HT57">
        <v>11.9081</v>
      </c>
      <c r="HU57">
        <v>4.97205</v>
      </c>
      <c r="HV57">
        <v>3.273</v>
      </c>
      <c r="HW57">
        <v>7805.7</v>
      </c>
      <c r="HX57">
        <v>9999</v>
      </c>
      <c r="HY57">
        <v>9999</v>
      </c>
      <c r="HZ57">
        <v>999.9</v>
      </c>
      <c r="IA57">
        <v>1.87958</v>
      </c>
      <c r="IB57">
        <v>1.87973</v>
      </c>
      <c r="IC57">
        <v>1.88185</v>
      </c>
      <c r="ID57">
        <v>1.87486</v>
      </c>
      <c r="IE57">
        <v>1.87821</v>
      </c>
      <c r="IF57">
        <v>1.87762</v>
      </c>
      <c r="IG57">
        <v>1.8747</v>
      </c>
      <c r="IH57">
        <v>1.88238</v>
      </c>
      <c r="II57">
        <v>0</v>
      </c>
      <c r="IJ57">
        <v>0</v>
      </c>
      <c r="IK57">
        <v>0</v>
      </c>
      <c r="IL57">
        <v>0</v>
      </c>
      <c r="IM57" t="s">
        <v>441</v>
      </c>
      <c r="IN57" t="s">
        <v>442</v>
      </c>
      <c r="IO57" t="s">
        <v>443</v>
      </c>
      <c r="IP57" t="s">
        <v>443</v>
      </c>
      <c r="IQ57" t="s">
        <v>443</v>
      </c>
      <c r="IR57" t="s">
        <v>443</v>
      </c>
      <c r="IS57">
        <v>0</v>
      </c>
      <c r="IT57">
        <v>100</v>
      </c>
      <c r="IU57">
        <v>100</v>
      </c>
      <c r="IV57">
        <v>0.195</v>
      </c>
      <c r="IW57">
        <v>-0.0051</v>
      </c>
      <c r="IX57">
        <v>-0.5145022863478105</v>
      </c>
      <c r="IY57">
        <v>0.002558256048013158</v>
      </c>
      <c r="IZ57">
        <v>-2.213187444564666E-06</v>
      </c>
      <c r="JA57">
        <v>6.313742598779326E-10</v>
      </c>
      <c r="JB57">
        <v>-0.09460829944680695</v>
      </c>
      <c r="JC57">
        <v>0.01302957520847742</v>
      </c>
      <c r="JD57">
        <v>-0.0006757729996322496</v>
      </c>
      <c r="JE57">
        <v>1.7701685355935E-05</v>
      </c>
      <c r="JF57">
        <v>15</v>
      </c>
      <c r="JG57">
        <v>2137</v>
      </c>
      <c r="JH57">
        <v>3</v>
      </c>
      <c r="JI57">
        <v>20</v>
      </c>
      <c r="JJ57">
        <v>63.1</v>
      </c>
      <c r="JK57">
        <v>63.4</v>
      </c>
      <c r="JL57">
        <v>1.00586</v>
      </c>
      <c r="JM57">
        <v>2.60254</v>
      </c>
      <c r="JN57">
        <v>1.44531</v>
      </c>
      <c r="JO57">
        <v>2.16064</v>
      </c>
      <c r="JP57">
        <v>1.54907</v>
      </c>
      <c r="JQ57">
        <v>2.45117</v>
      </c>
      <c r="JR57">
        <v>35.1286</v>
      </c>
      <c r="JS57">
        <v>24.1225</v>
      </c>
      <c r="JT57">
        <v>18</v>
      </c>
      <c r="JU57">
        <v>327.469</v>
      </c>
      <c r="JV57">
        <v>745.891</v>
      </c>
      <c r="JW57">
        <v>16.58</v>
      </c>
      <c r="JX57">
        <v>25.5096</v>
      </c>
      <c r="JY57">
        <v>30</v>
      </c>
      <c r="JZ57">
        <v>25.6585</v>
      </c>
      <c r="KA57">
        <v>25.6491</v>
      </c>
      <c r="KB57">
        <v>20.1544</v>
      </c>
      <c r="KC57">
        <v>27.2205</v>
      </c>
      <c r="KD57">
        <v>27.5234</v>
      </c>
      <c r="KE57">
        <v>16.58</v>
      </c>
      <c r="KF57">
        <v>400</v>
      </c>
      <c r="KG57">
        <v>11.9711</v>
      </c>
      <c r="KH57">
        <v>101.392</v>
      </c>
      <c r="KI57">
        <v>100.646</v>
      </c>
    </row>
    <row r="58" spans="1:295">
      <c r="A58">
        <v>42</v>
      </c>
      <c r="B58">
        <v>1740487950.5</v>
      </c>
      <c r="C58">
        <v>4942.5</v>
      </c>
      <c r="D58" t="s">
        <v>534</v>
      </c>
      <c r="E58" t="s">
        <v>535</v>
      </c>
      <c r="F58" t="s">
        <v>434</v>
      </c>
      <c r="G58" t="s">
        <v>435</v>
      </c>
      <c r="J58">
        <f>EY58</f>
        <v>0</v>
      </c>
      <c r="K58">
        <v>1740487950.5</v>
      </c>
      <c r="L58">
        <f>(M58)/1000</f>
        <v>0</v>
      </c>
      <c r="M58">
        <f>IF(DR58, AP58, AJ58)</f>
        <v>0</v>
      </c>
      <c r="N58">
        <f>IF(DR58, AK58, AI58)</f>
        <v>0</v>
      </c>
      <c r="O58">
        <f>DT58 - IF(AW58&gt;1, N58*DN58*100.0/(AY58), 0)</f>
        <v>0</v>
      </c>
      <c r="P58">
        <f>((V58-L58/2)*O58-N58)/(V58+L58/2)</f>
        <v>0</v>
      </c>
      <c r="Q58">
        <f>P58*(EA58+EB58)/1000.0</f>
        <v>0</v>
      </c>
      <c r="R58">
        <f>(DT58 - IF(AW58&gt;1, N58*DN58*100.0/(AY58), 0))*(EA58+EB58)/1000.0</f>
        <v>0</v>
      </c>
      <c r="S58">
        <f>2.0/((1/U58-1/T58)+SIGN(U58)*SQRT((1/U58-1/T58)*(1/U58-1/T58) + 4*DO58/((DO58+1)*(DO58+1))*(2*1/U58*1/T58-1/T58*1/T58)))</f>
        <v>0</v>
      </c>
      <c r="T58">
        <f>IF(LEFT(DP58,1)&lt;&gt;"0",IF(LEFT(DP58,1)="1",3.0,DQ58),$D$5+$E$5*(EH58*EA58/($K$5*1000))+$F$5*(EH58*EA58/($K$5*1000))*MAX(MIN(DN58,$J$5),$I$5)*MAX(MIN(DN58,$J$5),$I$5)+$G$5*MAX(MIN(DN58,$J$5),$I$5)*(EH58*EA58/($K$5*1000))+$H$5*(EH58*EA58/($K$5*1000))*(EH58*EA58/($K$5*1000)))</f>
        <v>0</v>
      </c>
      <c r="U58">
        <f>L58*(1000-(1000*0.61365*exp(17.502*Y58/(240.97+Y58))/(EA58+EB58)+DV58)/2)/(1000*0.61365*exp(17.502*Y58/(240.97+Y58))/(EA58+EB58)-DV58)</f>
        <v>0</v>
      </c>
      <c r="V58">
        <f>1/((DO58+1)/(S58/1.6)+1/(T58/1.37)) + DO58/((DO58+1)/(S58/1.6) + DO58/(T58/1.37))</f>
        <v>0</v>
      </c>
      <c r="W58">
        <f>(DJ58*DM58)</f>
        <v>0</v>
      </c>
      <c r="X58">
        <f>(EC58+(W58+2*0.95*5.67E-8*(((EC58+$B$7)+273)^4-(EC58+273)^4)-44100*L58)/(1.84*29.3*T58+8*0.95*5.67E-8*(EC58+273)^3))</f>
        <v>0</v>
      </c>
      <c r="Y58">
        <f>($C$7*ED58+$D$7*EE58+$E$7*X58)</f>
        <v>0</v>
      </c>
      <c r="Z58">
        <f>0.61365*exp(17.502*Y58/(240.97+Y58))</f>
        <v>0</v>
      </c>
      <c r="AA58">
        <f>(AB58/AC58*100)</f>
        <v>0</v>
      </c>
      <c r="AB58">
        <f>DV58*(EA58+EB58)/1000</f>
        <v>0</v>
      </c>
      <c r="AC58">
        <f>0.61365*exp(17.502*EC58/(240.97+EC58))</f>
        <v>0</v>
      </c>
      <c r="AD58">
        <f>(Z58-DV58*(EA58+EB58)/1000)</f>
        <v>0</v>
      </c>
      <c r="AE58">
        <f>(-L58*44100)</f>
        <v>0</v>
      </c>
      <c r="AF58">
        <f>2*29.3*T58*0.92*(EC58-Y58)</f>
        <v>0</v>
      </c>
      <c r="AG58">
        <f>2*0.95*5.67E-8*(((EC58+$B$7)+273)^4-(Y58+273)^4)</f>
        <v>0</v>
      </c>
      <c r="AH58">
        <f>W58+AG58+AE58+AF58</f>
        <v>0</v>
      </c>
      <c r="AI58">
        <f>DZ58*AW58*(DU58-DT58*(1000-AW58*DW58)/(1000-AW58*DV58))/(100*DN58)</f>
        <v>0</v>
      </c>
      <c r="AJ58">
        <f>1000*DZ58*AW58*(DV58-DW58)/(100*DN58*(1000-AW58*DV58))</f>
        <v>0</v>
      </c>
      <c r="AK58">
        <f>(AL58 - AM58 - EA58*1E3/(8.314*(EC58+273.15)) * AO58/DZ58 * AN58) * DZ58/(100*DN58) * (1000 - DW58)/1000</f>
        <v>0</v>
      </c>
      <c r="AL58">
        <v>506.0598278046799</v>
      </c>
      <c r="AM58">
        <v>506.266818181818</v>
      </c>
      <c r="AN58">
        <v>-0.0003155871719770695</v>
      </c>
      <c r="AO58">
        <v>66.14935224974602</v>
      </c>
      <c r="AP58">
        <f>(AR58 - AQ58 + EA58*1E3/(8.314*(EC58+273.15)) * AT58/DZ58 * AS58) * DZ58/(100*DN58) * 1000/(1000 - AR58)</f>
        <v>0</v>
      </c>
      <c r="AQ58">
        <v>11.99337491865438</v>
      </c>
      <c r="AR58">
        <v>11.98865944055944</v>
      </c>
      <c r="AS58">
        <v>-1.271544033373213E-07</v>
      </c>
      <c r="AT58">
        <v>77.18284796940715</v>
      </c>
      <c r="AU58">
        <v>43</v>
      </c>
      <c r="AV58">
        <v>11</v>
      </c>
      <c r="AW58">
        <f>IF(AU58*$H$13&gt;=AY58,1.0,(AY58/(AY58-AU58*$H$13)))</f>
        <v>0</v>
      </c>
      <c r="AX58">
        <f>(AW58-1)*100</f>
        <v>0</v>
      </c>
      <c r="AY58">
        <f>MAX(0,($B$13+$C$13*EH58)/(1+$D$13*EH58)*EA58/(EC58+273)*$E$13)</f>
        <v>0</v>
      </c>
      <c r="AZ58" t="s">
        <v>437</v>
      </c>
      <c r="BA58" t="s">
        <v>437</v>
      </c>
      <c r="BB58">
        <v>0</v>
      </c>
      <c r="BC58">
        <v>0</v>
      </c>
      <c r="BD58">
        <f>1-BB58/BC58</f>
        <v>0</v>
      </c>
      <c r="BE58">
        <v>0</v>
      </c>
      <c r="BF58" t="s">
        <v>437</v>
      </c>
      <c r="BG58" t="s">
        <v>437</v>
      </c>
      <c r="BH58">
        <v>0</v>
      </c>
      <c r="BI58">
        <v>0</v>
      </c>
      <c r="BJ58">
        <f>1-BH58/BI58</f>
        <v>0</v>
      </c>
      <c r="BK58">
        <v>0.5</v>
      </c>
      <c r="BL58">
        <f>DK58</f>
        <v>0</v>
      </c>
      <c r="BM58">
        <f>N58</f>
        <v>0</v>
      </c>
      <c r="BN58">
        <f>BJ58*BK58*BL58</f>
        <v>0</v>
      </c>
      <c r="BO58">
        <f>(BM58-BE58)/BL58</f>
        <v>0</v>
      </c>
      <c r="BP58">
        <f>(BC58-BI58)/BI58</f>
        <v>0</v>
      </c>
      <c r="BQ58">
        <f>BB58/(BD58+BB58/BI58)</f>
        <v>0</v>
      </c>
      <c r="BR58" t="s">
        <v>437</v>
      </c>
      <c r="BS58">
        <v>0</v>
      </c>
      <c r="BT58">
        <f>IF(BS58&lt;&gt;0, BS58, BQ58)</f>
        <v>0</v>
      </c>
      <c r="BU58">
        <f>1-BT58/BI58</f>
        <v>0</v>
      </c>
      <c r="BV58">
        <f>(BI58-BH58)/(BI58-BT58)</f>
        <v>0</v>
      </c>
      <c r="BW58">
        <f>(BC58-BI58)/(BC58-BT58)</f>
        <v>0</v>
      </c>
      <c r="BX58">
        <f>(BI58-BH58)/(BI58-BB58)</f>
        <v>0</v>
      </c>
      <c r="BY58">
        <f>(BC58-BI58)/(BC58-BB58)</f>
        <v>0</v>
      </c>
      <c r="BZ58">
        <f>(BV58*BT58/BH58)</f>
        <v>0</v>
      </c>
      <c r="CA58">
        <f>(1-BZ58)</f>
        <v>0</v>
      </c>
      <c r="CB58">
        <v>205</v>
      </c>
      <c r="CC58">
        <v>290.0000000000001</v>
      </c>
      <c r="CD58">
        <v>1.42</v>
      </c>
      <c r="CE58">
        <v>245</v>
      </c>
      <c r="CF58">
        <v>10126.2</v>
      </c>
      <c r="CG58">
        <v>1.21</v>
      </c>
      <c r="CH58">
        <v>0.21</v>
      </c>
      <c r="CI58">
        <v>300.0000000000001</v>
      </c>
      <c r="CJ58">
        <v>23.9</v>
      </c>
      <c r="CK58">
        <v>3.425775101193484</v>
      </c>
      <c r="CL58">
        <v>2.028220428051648</v>
      </c>
      <c r="CM58">
        <v>-2.247386861494518</v>
      </c>
      <c r="CN58">
        <v>1.77933841202106</v>
      </c>
      <c r="CO58">
        <v>0.05390338325961119</v>
      </c>
      <c r="CP58">
        <v>-0.008365275417130143</v>
      </c>
      <c r="CQ58">
        <v>289.9999999999999</v>
      </c>
      <c r="CR58">
        <v>1.85</v>
      </c>
      <c r="CS58">
        <v>615</v>
      </c>
      <c r="CT58">
        <v>10122.7</v>
      </c>
      <c r="CU58">
        <v>1.21</v>
      </c>
      <c r="CV58">
        <v>0.64</v>
      </c>
      <c r="DJ58">
        <f>$B$11*EI58+$C$11*EJ58+$F$11*EU58*(1-EX58)</f>
        <v>0</v>
      </c>
      <c r="DK58">
        <f>DJ58*DL58</f>
        <v>0</v>
      </c>
      <c r="DL58">
        <f>($B$11*$D$9+$C$11*$D$9+$F$11*((FH58+EZ58)/MAX(FH58+EZ58+FI58, 0.1)*$I$9+FI58/MAX(FH58+EZ58+FI58, 0.1)*$J$9))/($B$11+$C$11+$F$11)</f>
        <v>0</v>
      </c>
      <c r="DM58">
        <f>($B$11*$K$9+$C$11*$K$9+$F$11*((FH58+EZ58)/MAX(FH58+EZ58+FI58, 0.1)*$P$9+FI58/MAX(FH58+EZ58+FI58, 0.1)*$Q$9))/($B$11+$C$11+$F$11)</f>
        <v>0</v>
      </c>
      <c r="DN58">
        <v>2</v>
      </c>
      <c r="DO58">
        <v>0.5</v>
      </c>
      <c r="DP58" t="s">
        <v>438</v>
      </c>
      <c r="DQ58">
        <v>2</v>
      </c>
      <c r="DR58" t="b">
        <v>1</v>
      </c>
      <c r="DS58">
        <v>1740487950.5</v>
      </c>
      <c r="DT58">
        <v>500.22</v>
      </c>
      <c r="DU58">
        <v>500.018</v>
      </c>
      <c r="DV58">
        <v>11.9888</v>
      </c>
      <c r="DW58">
        <v>11.9956</v>
      </c>
      <c r="DX58">
        <v>499.93</v>
      </c>
      <c r="DY58">
        <v>11.9938</v>
      </c>
      <c r="DZ58">
        <v>400.077</v>
      </c>
      <c r="EA58">
        <v>101.086</v>
      </c>
      <c r="EB58">
        <v>0.0999352</v>
      </c>
      <c r="EC58">
        <v>19.3085</v>
      </c>
      <c r="ED58">
        <v>19.0799</v>
      </c>
      <c r="EE58">
        <v>999.9</v>
      </c>
      <c r="EF58">
        <v>0</v>
      </c>
      <c r="EG58">
        <v>0</v>
      </c>
      <c r="EH58">
        <v>10068.8</v>
      </c>
      <c r="EI58">
        <v>0</v>
      </c>
      <c r="EJ58">
        <v>0.0122315</v>
      </c>
      <c r="EK58">
        <v>0.202057</v>
      </c>
      <c r="EL58">
        <v>506.29</v>
      </c>
      <c r="EM58">
        <v>506.089</v>
      </c>
      <c r="EN58">
        <v>-0.00677776</v>
      </c>
      <c r="EO58">
        <v>500.018</v>
      </c>
      <c r="EP58">
        <v>11.9956</v>
      </c>
      <c r="EQ58">
        <v>1.2119</v>
      </c>
      <c r="ER58">
        <v>1.21258</v>
      </c>
      <c r="ES58">
        <v>9.74851</v>
      </c>
      <c r="ET58">
        <v>9.75694</v>
      </c>
      <c r="EU58">
        <v>0.0499998</v>
      </c>
      <c r="EV58">
        <v>0</v>
      </c>
      <c r="EW58">
        <v>0</v>
      </c>
      <c r="EX58">
        <v>0</v>
      </c>
      <c r="EY58">
        <v>6.7</v>
      </c>
      <c r="EZ58">
        <v>0.0499998</v>
      </c>
      <c r="FA58">
        <v>41.67</v>
      </c>
      <c r="FB58">
        <v>0.59</v>
      </c>
      <c r="FC58">
        <v>33.937</v>
      </c>
      <c r="FD58">
        <v>38.937</v>
      </c>
      <c r="FE58">
        <v>36.125</v>
      </c>
      <c r="FF58">
        <v>38.562</v>
      </c>
      <c r="FG58">
        <v>36.437</v>
      </c>
      <c r="FH58">
        <v>0</v>
      </c>
      <c r="FI58">
        <v>0</v>
      </c>
      <c r="FJ58">
        <v>0</v>
      </c>
      <c r="FK58">
        <v>4941.700000047684</v>
      </c>
      <c r="FL58">
        <v>0</v>
      </c>
      <c r="FM58">
        <v>4.664000000000001</v>
      </c>
      <c r="FN58">
        <v>2.673846107262854</v>
      </c>
      <c r="FO58">
        <v>1.661538222202942</v>
      </c>
      <c r="FP58">
        <v>46.7868</v>
      </c>
      <c r="FQ58">
        <v>15</v>
      </c>
      <c r="FR58">
        <v>1740484041.5</v>
      </c>
      <c r="FS58" t="s">
        <v>471</v>
      </c>
      <c r="FT58">
        <v>1740484041.5</v>
      </c>
      <c r="FU58">
        <v>1740484029</v>
      </c>
      <c r="FV58">
        <v>10</v>
      </c>
      <c r="FW58">
        <v>-0.115</v>
      </c>
      <c r="FX58">
        <v>0.001</v>
      </c>
      <c r="FY58">
        <v>-0.275</v>
      </c>
      <c r="FZ58">
        <v>-0.005</v>
      </c>
      <c r="GA58">
        <v>103</v>
      </c>
      <c r="GB58">
        <v>12</v>
      </c>
      <c r="GC58">
        <v>0.21</v>
      </c>
      <c r="GD58">
        <v>0.12</v>
      </c>
      <c r="GE58">
        <v>-0.469284584602866</v>
      </c>
      <c r="GF58">
        <v>0.3249552229124976</v>
      </c>
      <c r="GG58">
        <v>0.09142857509968057</v>
      </c>
      <c r="GH58">
        <v>1</v>
      </c>
      <c r="GI58">
        <v>-0.001176134486354079</v>
      </c>
      <c r="GJ58">
        <v>0.001234902930739811</v>
      </c>
      <c r="GK58">
        <v>0.0002262522965616624</v>
      </c>
      <c r="GL58">
        <v>1</v>
      </c>
      <c r="GM58">
        <v>2</v>
      </c>
      <c r="GN58">
        <v>2</v>
      </c>
      <c r="GO58" t="s">
        <v>440</v>
      </c>
      <c r="GP58">
        <v>2.99558</v>
      </c>
      <c r="GQ58">
        <v>2.81113</v>
      </c>
      <c r="GR58">
        <v>0.113864</v>
      </c>
      <c r="GS58">
        <v>0.114581</v>
      </c>
      <c r="GT58">
        <v>0.0678483</v>
      </c>
      <c r="GU58">
        <v>0.0689683</v>
      </c>
      <c r="GV58">
        <v>24124.6</v>
      </c>
      <c r="GW58">
        <v>25168.6</v>
      </c>
      <c r="GX58">
        <v>30970.3</v>
      </c>
      <c r="GY58">
        <v>31522.7</v>
      </c>
      <c r="GZ58">
        <v>45273.2</v>
      </c>
      <c r="HA58">
        <v>42626.5</v>
      </c>
      <c r="HB58">
        <v>44866.4</v>
      </c>
      <c r="HC58">
        <v>42095.7</v>
      </c>
      <c r="HD58">
        <v>1.7987</v>
      </c>
      <c r="HE58">
        <v>2.25742</v>
      </c>
      <c r="HF58">
        <v>-0.035271</v>
      </c>
      <c r="HG58">
        <v>0</v>
      </c>
      <c r="HH58">
        <v>19.664</v>
      </c>
      <c r="HI58">
        <v>999.9</v>
      </c>
      <c r="HJ58">
        <v>34.7</v>
      </c>
      <c r="HK58">
        <v>30.4</v>
      </c>
      <c r="HL58">
        <v>14.964</v>
      </c>
      <c r="HM58">
        <v>61.8529</v>
      </c>
      <c r="HN58">
        <v>7.54407</v>
      </c>
      <c r="HO58">
        <v>1</v>
      </c>
      <c r="HP58">
        <v>-0.113816</v>
      </c>
      <c r="HQ58">
        <v>3.15708</v>
      </c>
      <c r="HR58">
        <v>20.2152</v>
      </c>
      <c r="HS58">
        <v>5.22283</v>
      </c>
      <c r="HT58">
        <v>11.9081</v>
      </c>
      <c r="HU58">
        <v>4.9719</v>
      </c>
      <c r="HV58">
        <v>3.273</v>
      </c>
      <c r="HW58">
        <v>7808.6</v>
      </c>
      <c r="HX58">
        <v>9999</v>
      </c>
      <c r="HY58">
        <v>9999</v>
      </c>
      <c r="HZ58">
        <v>999.9</v>
      </c>
      <c r="IA58">
        <v>1.87958</v>
      </c>
      <c r="IB58">
        <v>1.87974</v>
      </c>
      <c r="IC58">
        <v>1.88187</v>
      </c>
      <c r="ID58">
        <v>1.87486</v>
      </c>
      <c r="IE58">
        <v>1.87822</v>
      </c>
      <c r="IF58">
        <v>1.87762</v>
      </c>
      <c r="IG58">
        <v>1.8747</v>
      </c>
      <c r="IH58">
        <v>1.88244</v>
      </c>
      <c r="II58">
        <v>0</v>
      </c>
      <c r="IJ58">
        <v>0</v>
      </c>
      <c r="IK58">
        <v>0</v>
      </c>
      <c r="IL58">
        <v>0</v>
      </c>
      <c r="IM58" t="s">
        <v>441</v>
      </c>
      <c r="IN58" t="s">
        <v>442</v>
      </c>
      <c r="IO58" t="s">
        <v>443</v>
      </c>
      <c r="IP58" t="s">
        <v>443</v>
      </c>
      <c r="IQ58" t="s">
        <v>443</v>
      </c>
      <c r="IR58" t="s">
        <v>443</v>
      </c>
      <c r="IS58">
        <v>0</v>
      </c>
      <c r="IT58">
        <v>100</v>
      </c>
      <c r="IU58">
        <v>100</v>
      </c>
      <c r="IV58">
        <v>0.29</v>
      </c>
      <c r="IW58">
        <v>-0.005</v>
      </c>
      <c r="IX58">
        <v>-0.5145022863478105</v>
      </c>
      <c r="IY58">
        <v>0.002558256048013158</v>
      </c>
      <c r="IZ58">
        <v>-2.213187444564666E-06</v>
      </c>
      <c r="JA58">
        <v>6.313742598779326E-10</v>
      </c>
      <c r="JB58">
        <v>-0.09460829944680695</v>
      </c>
      <c r="JC58">
        <v>0.01302957520847742</v>
      </c>
      <c r="JD58">
        <v>-0.0006757729996322496</v>
      </c>
      <c r="JE58">
        <v>1.7701685355935E-05</v>
      </c>
      <c r="JF58">
        <v>15</v>
      </c>
      <c r="JG58">
        <v>2137</v>
      </c>
      <c r="JH58">
        <v>3</v>
      </c>
      <c r="JI58">
        <v>20</v>
      </c>
      <c r="JJ58">
        <v>65.2</v>
      </c>
      <c r="JK58">
        <v>65.40000000000001</v>
      </c>
      <c r="JL58">
        <v>1.20239</v>
      </c>
      <c r="JM58">
        <v>2.59277</v>
      </c>
      <c r="JN58">
        <v>1.44531</v>
      </c>
      <c r="JO58">
        <v>2.16064</v>
      </c>
      <c r="JP58">
        <v>1.54907</v>
      </c>
      <c r="JQ58">
        <v>2.47437</v>
      </c>
      <c r="JR58">
        <v>35.1286</v>
      </c>
      <c r="JS58">
        <v>24.1225</v>
      </c>
      <c r="JT58">
        <v>18</v>
      </c>
      <c r="JU58">
        <v>327.514</v>
      </c>
      <c r="JV58">
        <v>746.125</v>
      </c>
      <c r="JW58">
        <v>16.5802</v>
      </c>
      <c r="JX58">
        <v>25.5242</v>
      </c>
      <c r="JY58">
        <v>30.0002</v>
      </c>
      <c r="JZ58">
        <v>25.6714</v>
      </c>
      <c r="KA58">
        <v>25.6625</v>
      </c>
      <c r="KB58">
        <v>24.0703</v>
      </c>
      <c r="KC58">
        <v>26.9419</v>
      </c>
      <c r="KD58">
        <v>27.5234</v>
      </c>
      <c r="KE58">
        <v>16.58</v>
      </c>
      <c r="KF58">
        <v>500</v>
      </c>
      <c r="KG58">
        <v>12.0826</v>
      </c>
      <c r="KH58">
        <v>101.386</v>
      </c>
      <c r="KI58">
        <v>100.641</v>
      </c>
    </row>
    <row r="59" spans="1:295">
      <c r="A59">
        <v>43</v>
      </c>
      <c r="B59">
        <v>1740488071</v>
      </c>
      <c r="C59">
        <v>5063</v>
      </c>
      <c r="D59" t="s">
        <v>536</v>
      </c>
      <c r="E59" t="s">
        <v>537</v>
      </c>
      <c r="F59" t="s">
        <v>434</v>
      </c>
      <c r="G59" t="s">
        <v>435</v>
      </c>
      <c r="J59">
        <f>EY59</f>
        <v>0</v>
      </c>
      <c r="K59">
        <v>1740488071</v>
      </c>
      <c r="L59">
        <f>(M59)/1000</f>
        <v>0</v>
      </c>
      <c r="M59">
        <f>IF(DR59, AP59, AJ59)</f>
        <v>0</v>
      </c>
      <c r="N59">
        <f>IF(DR59, AK59, AI59)</f>
        <v>0</v>
      </c>
      <c r="O59">
        <f>DT59 - IF(AW59&gt;1, N59*DN59*100.0/(AY59), 0)</f>
        <v>0</v>
      </c>
      <c r="P59">
        <f>((V59-L59/2)*O59-N59)/(V59+L59/2)</f>
        <v>0</v>
      </c>
      <c r="Q59">
        <f>P59*(EA59+EB59)/1000.0</f>
        <v>0</v>
      </c>
      <c r="R59">
        <f>(DT59 - IF(AW59&gt;1, N59*DN59*100.0/(AY59), 0))*(EA59+EB59)/1000.0</f>
        <v>0</v>
      </c>
      <c r="S59">
        <f>2.0/((1/U59-1/T59)+SIGN(U59)*SQRT((1/U59-1/T59)*(1/U59-1/T59) + 4*DO59/((DO59+1)*(DO59+1))*(2*1/U59*1/T59-1/T59*1/T59)))</f>
        <v>0</v>
      </c>
      <c r="T59">
        <f>IF(LEFT(DP59,1)&lt;&gt;"0",IF(LEFT(DP59,1)="1",3.0,DQ59),$D$5+$E$5*(EH59*EA59/($K$5*1000))+$F$5*(EH59*EA59/($K$5*1000))*MAX(MIN(DN59,$J$5),$I$5)*MAX(MIN(DN59,$J$5),$I$5)+$G$5*MAX(MIN(DN59,$J$5),$I$5)*(EH59*EA59/($K$5*1000))+$H$5*(EH59*EA59/($K$5*1000))*(EH59*EA59/($K$5*1000)))</f>
        <v>0</v>
      </c>
      <c r="U59">
        <f>L59*(1000-(1000*0.61365*exp(17.502*Y59/(240.97+Y59))/(EA59+EB59)+DV59)/2)/(1000*0.61365*exp(17.502*Y59/(240.97+Y59))/(EA59+EB59)-DV59)</f>
        <v>0</v>
      </c>
      <c r="V59">
        <f>1/((DO59+1)/(S59/1.6)+1/(T59/1.37)) + DO59/((DO59+1)/(S59/1.6) + DO59/(T59/1.37))</f>
        <v>0</v>
      </c>
      <c r="W59">
        <f>(DJ59*DM59)</f>
        <v>0</v>
      </c>
      <c r="X59">
        <f>(EC59+(W59+2*0.95*5.67E-8*(((EC59+$B$7)+273)^4-(EC59+273)^4)-44100*L59)/(1.84*29.3*T59+8*0.95*5.67E-8*(EC59+273)^3))</f>
        <v>0</v>
      </c>
      <c r="Y59">
        <f>($C$7*ED59+$D$7*EE59+$E$7*X59)</f>
        <v>0</v>
      </c>
      <c r="Z59">
        <f>0.61365*exp(17.502*Y59/(240.97+Y59))</f>
        <v>0</v>
      </c>
      <c r="AA59">
        <f>(AB59/AC59*100)</f>
        <v>0</v>
      </c>
      <c r="AB59">
        <f>DV59*(EA59+EB59)/1000</f>
        <v>0</v>
      </c>
      <c r="AC59">
        <f>0.61365*exp(17.502*EC59/(240.97+EC59))</f>
        <v>0</v>
      </c>
      <c r="AD59">
        <f>(Z59-DV59*(EA59+EB59)/1000)</f>
        <v>0</v>
      </c>
      <c r="AE59">
        <f>(-L59*44100)</f>
        <v>0</v>
      </c>
      <c r="AF59">
        <f>2*29.3*T59*0.92*(EC59-Y59)</f>
        <v>0</v>
      </c>
      <c r="AG59">
        <f>2*0.95*5.67E-8*(((EC59+$B$7)+273)^4-(Y59+273)^4)</f>
        <v>0</v>
      </c>
      <c r="AH59">
        <f>W59+AG59+AE59+AF59</f>
        <v>0</v>
      </c>
      <c r="AI59">
        <f>DZ59*AW59*(DU59-DT59*(1000-AW59*DW59)/(1000-AW59*DV59))/(100*DN59)</f>
        <v>0</v>
      </c>
      <c r="AJ59">
        <f>1000*DZ59*AW59*(DV59-DW59)/(100*DN59*(1000-AW59*DV59))</f>
        <v>0</v>
      </c>
      <c r="AK59">
        <f>(AL59 - AM59 - EA59*1E3/(8.314*(EC59+273.15)) * AO59/DZ59 * AN59) * DZ59/(100*DN59) * (1000 - DW59)/1000</f>
        <v>0</v>
      </c>
      <c r="AL59">
        <v>607.2884491573014</v>
      </c>
      <c r="AM59">
        <v>607.719406060606</v>
      </c>
      <c r="AN59">
        <v>-0.0001677572752999302</v>
      </c>
      <c r="AO59">
        <v>66.14935224974602</v>
      </c>
      <c r="AP59">
        <f>(AR59 - AQ59 + EA59*1E3/(8.314*(EC59+273.15)) * AT59/DZ59 * AS59) * DZ59/(100*DN59) * 1000/(1000 - AR59)</f>
        <v>0</v>
      </c>
      <c r="AQ59">
        <v>12.06458819523504</v>
      </c>
      <c r="AR59">
        <v>12.06325664335665</v>
      </c>
      <c r="AS59">
        <v>-8.213566724263441E-07</v>
      </c>
      <c r="AT59">
        <v>77.18284796940715</v>
      </c>
      <c r="AU59">
        <v>42</v>
      </c>
      <c r="AV59">
        <v>10</v>
      </c>
      <c r="AW59">
        <f>IF(AU59*$H$13&gt;=AY59,1.0,(AY59/(AY59-AU59*$H$13)))</f>
        <v>0</v>
      </c>
      <c r="AX59">
        <f>(AW59-1)*100</f>
        <v>0</v>
      </c>
      <c r="AY59">
        <f>MAX(0,($B$13+$C$13*EH59)/(1+$D$13*EH59)*EA59/(EC59+273)*$E$13)</f>
        <v>0</v>
      </c>
      <c r="AZ59" t="s">
        <v>437</v>
      </c>
      <c r="BA59" t="s">
        <v>437</v>
      </c>
      <c r="BB59">
        <v>0</v>
      </c>
      <c r="BC59">
        <v>0</v>
      </c>
      <c r="BD59">
        <f>1-BB59/BC59</f>
        <v>0</v>
      </c>
      <c r="BE59">
        <v>0</v>
      </c>
      <c r="BF59" t="s">
        <v>437</v>
      </c>
      <c r="BG59" t="s">
        <v>437</v>
      </c>
      <c r="BH59">
        <v>0</v>
      </c>
      <c r="BI59">
        <v>0</v>
      </c>
      <c r="BJ59">
        <f>1-BH59/BI59</f>
        <v>0</v>
      </c>
      <c r="BK59">
        <v>0.5</v>
      </c>
      <c r="BL59">
        <f>DK59</f>
        <v>0</v>
      </c>
      <c r="BM59">
        <f>N59</f>
        <v>0</v>
      </c>
      <c r="BN59">
        <f>BJ59*BK59*BL59</f>
        <v>0</v>
      </c>
      <c r="BO59">
        <f>(BM59-BE59)/BL59</f>
        <v>0</v>
      </c>
      <c r="BP59">
        <f>(BC59-BI59)/BI59</f>
        <v>0</v>
      </c>
      <c r="BQ59">
        <f>BB59/(BD59+BB59/BI59)</f>
        <v>0</v>
      </c>
      <c r="BR59" t="s">
        <v>437</v>
      </c>
      <c r="BS59">
        <v>0</v>
      </c>
      <c r="BT59">
        <f>IF(BS59&lt;&gt;0, BS59, BQ59)</f>
        <v>0</v>
      </c>
      <c r="BU59">
        <f>1-BT59/BI59</f>
        <v>0</v>
      </c>
      <c r="BV59">
        <f>(BI59-BH59)/(BI59-BT59)</f>
        <v>0</v>
      </c>
      <c r="BW59">
        <f>(BC59-BI59)/(BC59-BT59)</f>
        <v>0</v>
      </c>
      <c r="BX59">
        <f>(BI59-BH59)/(BI59-BB59)</f>
        <v>0</v>
      </c>
      <c r="BY59">
        <f>(BC59-BI59)/(BC59-BB59)</f>
        <v>0</v>
      </c>
      <c r="BZ59">
        <f>(BV59*BT59/BH59)</f>
        <v>0</v>
      </c>
      <c r="CA59">
        <f>(1-BZ59)</f>
        <v>0</v>
      </c>
      <c r="CB59">
        <v>205</v>
      </c>
      <c r="CC59">
        <v>290.0000000000001</v>
      </c>
      <c r="CD59">
        <v>1.42</v>
      </c>
      <c r="CE59">
        <v>245</v>
      </c>
      <c r="CF59">
        <v>10126.2</v>
      </c>
      <c r="CG59">
        <v>1.21</v>
      </c>
      <c r="CH59">
        <v>0.21</v>
      </c>
      <c r="CI59">
        <v>300.0000000000001</v>
      </c>
      <c r="CJ59">
        <v>23.9</v>
      </c>
      <c r="CK59">
        <v>3.425775101193484</v>
      </c>
      <c r="CL59">
        <v>2.028220428051648</v>
      </c>
      <c r="CM59">
        <v>-2.247386861494518</v>
      </c>
      <c r="CN59">
        <v>1.77933841202106</v>
      </c>
      <c r="CO59">
        <v>0.05390338325961119</v>
      </c>
      <c r="CP59">
        <v>-0.008365275417130143</v>
      </c>
      <c r="CQ59">
        <v>289.9999999999999</v>
      </c>
      <c r="CR59">
        <v>1.85</v>
      </c>
      <c r="CS59">
        <v>615</v>
      </c>
      <c r="CT59">
        <v>10122.7</v>
      </c>
      <c r="CU59">
        <v>1.21</v>
      </c>
      <c r="CV59">
        <v>0.64</v>
      </c>
      <c r="DJ59">
        <f>$B$11*EI59+$C$11*EJ59+$F$11*EU59*(1-EX59)</f>
        <v>0</v>
      </c>
      <c r="DK59">
        <f>DJ59*DL59</f>
        <v>0</v>
      </c>
      <c r="DL59">
        <f>($B$11*$D$9+$C$11*$D$9+$F$11*((FH59+EZ59)/MAX(FH59+EZ59+FI59, 0.1)*$I$9+FI59/MAX(FH59+EZ59+FI59, 0.1)*$J$9))/($B$11+$C$11+$F$11)</f>
        <v>0</v>
      </c>
      <c r="DM59">
        <f>($B$11*$K$9+$C$11*$K$9+$F$11*((FH59+EZ59)/MAX(FH59+EZ59+FI59, 0.1)*$P$9+FI59/MAX(FH59+EZ59+FI59, 0.1)*$Q$9))/($B$11+$C$11+$F$11)</f>
        <v>0</v>
      </c>
      <c r="DN59">
        <v>2</v>
      </c>
      <c r="DO59">
        <v>0.5</v>
      </c>
      <c r="DP59" t="s">
        <v>438</v>
      </c>
      <c r="DQ59">
        <v>2</v>
      </c>
      <c r="DR59" t="b">
        <v>1</v>
      </c>
      <c r="DS59">
        <v>1740488071</v>
      </c>
      <c r="DT59">
        <v>600.3869999999999</v>
      </c>
      <c r="DU59">
        <v>600.0119999999999</v>
      </c>
      <c r="DV59">
        <v>12.0621</v>
      </c>
      <c r="DW59">
        <v>12.0576</v>
      </c>
      <c r="DX59">
        <v>600.027</v>
      </c>
      <c r="DY59">
        <v>12.0667</v>
      </c>
      <c r="DZ59">
        <v>400.079</v>
      </c>
      <c r="EA59">
        <v>101.083</v>
      </c>
      <c r="EB59">
        <v>0.0997557</v>
      </c>
      <c r="EC59">
        <v>19.2606</v>
      </c>
      <c r="ED59">
        <v>19.0409</v>
      </c>
      <c r="EE59">
        <v>999.9</v>
      </c>
      <c r="EF59">
        <v>0</v>
      </c>
      <c r="EG59">
        <v>0</v>
      </c>
      <c r="EH59">
        <v>10073.1</v>
      </c>
      <c r="EI59">
        <v>0</v>
      </c>
      <c r="EJ59">
        <v>0.0122315</v>
      </c>
      <c r="EK59">
        <v>0.374878</v>
      </c>
      <c r="EL59">
        <v>607.717</v>
      </c>
      <c r="EM59">
        <v>607.335</v>
      </c>
      <c r="EN59">
        <v>0.00448132</v>
      </c>
      <c r="EO59">
        <v>600.0119999999999</v>
      </c>
      <c r="EP59">
        <v>12.0576</v>
      </c>
      <c r="EQ59">
        <v>1.21927</v>
      </c>
      <c r="ER59">
        <v>1.21882</v>
      </c>
      <c r="ES59">
        <v>9.838979999999999</v>
      </c>
      <c r="ET59">
        <v>9.83344</v>
      </c>
      <c r="EU59">
        <v>0.0499998</v>
      </c>
      <c r="EV59">
        <v>0</v>
      </c>
      <c r="EW59">
        <v>0</v>
      </c>
      <c r="EX59">
        <v>0</v>
      </c>
      <c r="EY59">
        <v>-6.29</v>
      </c>
      <c r="EZ59">
        <v>0.0499998</v>
      </c>
      <c r="FA59">
        <v>53.72</v>
      </c>
      <c r="FB59">
        <v>1.13</v>
      </c>
      <c r="FC59">
        <v>33.687</v>
      </c>
      <c r="FD59">
        <v>39.312</v>
      </c>
      <c r="FE59">
        <v>36.312</v>
      </c>
      <c r="FF59">
        <v>39.125</v>
      </c>
      <c r="FG59">
        <v>36.5</v>
      </c>
      <c r="FH59">
        <v>0</v>
      </c>
      <c r="FI59">
        <v>0</v>
      </c>
      <c r="FJ59">
        <v>0</v>
      </c>
      <c r="FK59">
        <v>5062.299999952316</v>
      </c>
      <c r="FL59">
        <v>0</v>
      </c>
      <c r="FM59">
        <v>3.608076923076923</v>
      </c>
      <c r="FN59">
        <v>-17.86700837968723</v>
      </c>
      <c r="FO59">
        <v>5.16170921023687</v>
      </c>
      <c r="FP59">
        <v>46.29384615384616</v>
      </c>
      <c r="FQ59">
        <v>15</v>
      </c>
      <c r="FR59">
        <v>1740484041.5</v>
      </c>
      <c r="FS59" t="s">
        <v>471</v>
      </c>
      <c r="FT59">
        <v>1740484041.5</v>
      </c>
      <c r="FU59">
        <v>1740484029</v>
      </c>
      <c r="FV59">
        <v>10</v>
      </c>
      <c r="FW59">
        <v>-0.115</v>
      </c>
      <c r="FX59">
        <v>0.001</v>
      </c>
      <c r="FY59">
        <v>-0.275</v>
      </c>
      <c r="FZ59">
        <v>-0.005</v>
      </c>
      <c r="GA59">
        <v>103</v>
      </c>
      <c r="GB59">
        <v>12</v>
      </c>
      <c r="GC59">
        <v>0.21</v>
      </c>
      <c r="GD59">
        <v>0.12</v>
      </c>
      <c r="GE59">
        <v>-0.6892033512565889</v>
      </c>
      <c r="GF59">
        <v>-0.04372395294931726</v>
      </c>
      <c r="GG59">
        <v>0.1257989974748168</v>
      </c>
      <c r="GH59">
        <v>1</v>
      </c>
      <c r="GI59">
        <v>-0.002770530569233719</v>
      </c>
      <c r="GJ59">
        <v>0.005745068343635458</v>
      </c>
      <c r="GK59">
        <v>0.001176518472325121</v>
      </c>
      <c r="GL59">
        <v>1</v>
      </c>
      <c r="GM59">
        <v>2</v>
      </c>
      <c r="GN59">
        <v>2</v>
      </c>
      <c r="GO59" t="s">
        <v>440</v>
      </c>
      <c r="GP59">
        <v>2.99559</v>
      </c>
      <c r="GQ59">
        <v>2.811</v>
      </c>
      <c r="GR59">
        <v>0.129725</v>
      </c>
      <c r="GS59">
        <v>0.130506</v>
      </c>
      <c r="GT59">
        <v>0.0681596</v>
      </c>
      <c r="GU59">
        <v>0.06923609999999999</v>
      </c>
      <c r="GV59">
        <v>23693.7</v>
      </c>
      <c r="GW59">
        <v>24716.9</v>
      </c>
      <c r="GX59">
        <v>30971.1</v>
      </c>
      <c r="GY59">
        <v>31523.6</v>
      </c>
      <c r="GZ59">
        <v>45259.3</v>
      </c>
      <c r="HA59">
        <v>42615.7</v>
      </c>
      <c r="HB59">
        <v>44867.5</v>
      </c>
      <c r="HC59">
        <v>42097.1</v>
      </c>
      <c r="HD59">
        <v>1.79897</v>
      </c>
      <c r="HE59">
        <v>2.25728</v>
      </c>
      <c r="HF59">
        <v>-0.0377148</v>
      </c>
      <c r="HG59">
        <v>0</v>
      </c>
      <c r="HH59">
        <v>19.6655</v>
      </c>
      <c r="HI59">
        <v>999.9</v>
      </c>
      <c r="HJ59">
        <v>34.7</v>
      </c>
      <c r="HK59">
        <v>30.4</v>
      </c>
      <c r="HL59">
        <v>14.9635</v>
      </c>
      <c r="HM59">
        <v>61.9029</v>
      </c>
      <c r="HN59">
        <v>7.95272</v>
      </c>
      <c r="HO59">
        <v>1</v>
      </c>
      <c r="HP59">
        <v>-0.113758</v>
      </c>
      <c r="HQ59">
        <v>3.15876</v>
      </c>
      <c r="HR59">
        <v>20.217</v>
      </c>
      <c r="HS59">
        <v>5.22208</v>
      </c>
      <c r="HT59">
        <v>11.9081</v>
      </c>
      <c r="HU59">
        <v>4.97265</v>
      </c>
      <c r="HV59">
        <v>3.27285</v>
      </c>
      <c r="HW59">
        <v>7811.8</v>
      </c>
      <c r="HX59">
        <v>9999</v>
      </c>
      <c r="HY59">
        <v>9999</v>
      </c>
      <c r="HZ59">
        <v>999.9</v>
      </c>
      <c r="IA59">
        <v>1.87958</v>
      </c>
      <c r="IB59">
        <v>1.87974</v>
      </c>
      <c r="IC59">
        <v>1.88187</v>
      </c>
      <c r="ID59">
        <v>1.87485</v>
      </c>
      <c r="IE59">
        <v>1.87821</v>
      </c>
      <c r="IF59">
        <v>1.87761</v>
      </c>
      <c r="IG59">
        <v>1.8747</v>
      </c>
      <c r="IH59">
        <v>1.88241</v>
      </c>
      <c r="II59">
        <v>0</v>
      </c>
      <c r="IJ59">
        <v>0</v>
      </c>
      <c r="IK59">
        <v>0</v>
      </c>
      <c r="IL59">
        <v>0</v>
      </c>
      <c r="IM59" t="s">
        <v>441</v>
      </c>
      <c r="IN59" t="s">
        <v>442</v>
      </c>
      <c r="IO59" t="s">
        <v>443</v>
      </c>
      <c r="IP59" t="s">
        <v>443</v>
      </c>
      <c r="IQ59" t="s">
        <v>443</v>
      </c>
      <c r="IR59" t="s">
        <v>443</v>
      </c>
      <c r="IS59">
        <v>0</v>
      </c>
      <c r="IT59">
        <v>100</v>
      </c>
      <c r="IU59">
        <v>100</v>
      </c>
      <c r="IV59">
        <v>0.36</v>
      </c>
      <c r="IW59">
        <v>-0.0046</v>
      </c>
      <c r="IX59">
        <v>-0.5145022863478105</v>
      </c>
      <c r="IY59">
        <v>0.002558256048013158</v>
      </c>
      <c r="IZ59">
        <v>-2.213187444564666E-06</v>
      </c>
      <c r="JA59">
        <v>6.313742598779326E-10</v>
      </c>
      <c r="JB59">
        <v>-0.09460829944680695</v>
      </c>
      <c r="JC59">
        <v>0.01302957520847742</v>
      </c>
      <c r="JD59">
        <v>-0.0006757729996322496</v>
      </c>
      <c r="JE59">
        <v>1.7701685355935E-05</v>
      </c>
      <c r="JF59">
        <v>15</v>
      </c>
      <c r="JG59">
        <v>2137</v>
      </c>
      <c r="JH59">
        <v>3</v>
      </c>
      <c r="JI59">
        <v>20</v>
      </c>
      <c r="JJ59">
        <v>67.2</v>
      </c>
      <c r="JK59">
        <v>67.40000000000001</v>
      </c>
      <c r="JL59">
        <v>1.39282</v>
      </c>
      <c r="JM59">
        <v>2.59888</v>
      </c>
      <c r="JN59">
        <v>1.44531</v>
      </c>
      <c r="JO59">
        <v>2.16064</v>
      </c>
      <c r="JP59">
        <v>1.54907</v>
      </c>
      <c r="JQ59">
        <v>2.38403</v>
      </c>
      <c r="JR59">
        <v>35.1286</v>
      </c>
      <c r="JS59">
        <v>24.1225</v>
      </c>
      <c r="JT59">
        <v>18</v>
      </c>
      <c r="JU59">
        <v>327.698</v>
      </c>
      <c r="JV59">
        <v>746.139</v>
      </c>
      <c r="JW59">
        <v>16.5796</v>
      </c>
      <c r="JX59">
        <v>25.5418</v>
      </c>
      <c r="JY59">
        <v>30.0001</v>
      </c>
      <c r="JZ59">
        <v>25.6844</v>
      </c>
      <c r="KA59">
        <v>25.6735</v>
      </c>
      <c r="KB59">
        <v>27.8704</v>
      </c>
      <c r="KC59">
        <v>27.2259</v>
      </c>
      <c r="KD59">
        <v>27.5234</v>
      </c>
      <c r="KE59">
        <v>16.58</v>
      </c>
      <c r="KF59">
        <v>600</v>
      </c>
      <c r="KG59">
        <v>11.973</v>
      </c>
      <c r="KH59">
        <v>101.389</v>
      </c>
      <c r="KI59">
        <v>100.644</v>
      </c>
    </row>
    <row r="60" spans="1:295">
      <c r="A60">
        <v>44</v>
      </c>
      <c r="B60">
        <v>1740488191.5</v>
      </c>
      <c r="C60">
        <v>5183.5</v>
      </c>
      <c r="D60" t="s">
        <v>538</v>
      </c>
      <c r="E60" t="s">
        <v>539</v>
      </c>
      <c r="F60" t="s">
        <v>434</v>
      </c>
      <c r="G60" t="s">
        <v>435</v>
      </c>
      <c r="J60">
        <f>EY60</f>
        <v>0</v>
      </c>
      <c r="K60">
        <v>1740488191.5</v>
      </c>
      <c r="L60">
        <f>(M60)/1000</f>
        <v>0</v>
      </c>
      <c r="M60">
        <f>IF(DR60, AP60, AJ60)</f>
        <v>0</v>
      </c>
      <c r="N60">
        <f>IF(DR60, AK60, AI60)</f>
        <v>0</v>
      </c>
      <c r="O60">
        <f>DT60 - IF(AW60&gt;1, N60*DN60*100.0/(AY60), 0)</f>
        <v>0</v>
      </c>
      <c r="P60">
        <f>((V60-L60/2)*O60-N60)/(V60+L60/2)</f>
        <v>0</v>
      </c>
      <c r="Q60">
        <f>P60*(EA60+EB60)/1000.0</f>
        <v>0</v>
      </c>
      <c r="R60">
        <f>(DT60 - IF(AW60&gt;1, N60*DN60*100.0/(AY60), 0))*(EA60+EB60)/1000.0</f>
        <v>0</v>
      </c>
      <c r="S60">
        <f>2.0/((1/U60-1/T60)+SIGN(U60)*SQRT((1/U60-1/T60)*(1/U60-1/T60) + 4*DO60/((DO60+1)*(DO60+1))*(2*1/U60*1/T60-1/T60*1/T60)))</f>
        <v>0</v>
      </c>
      <c r="T60">
        <f>IF(LEFT(DP60,1)&lt;&gt;"0",IF(LEFT(DP60,1)="1",3.0,DQ60),$D$5+$E$5*(EH60*EA60/($K$5*1000))+$F$5*(EH60*EA60/($K$5*1000))*MAX(MIN(DN60,$J$5),$I$5)*MAX(MIN(DN60,$J$5),$I$5)+$G$5*MAX(MIN(DN60,$J$5),$I$5)*(EH60*EA60/($K$5*1000))+$H$5*(EH60*EA60/($K$5*1000))*(EH60*EA60/($K$5*1000)))</f>
        <v>0</v>
      </c>
      <c r="U60">
        <f>L60*(1000-(1000*0.61365*exp(17.502*Y60/(240.97+Y60))/(EA60+EB60)+DV60)/2)/(1000*0.61365*exp(17.502*Y60/(240.97+Y60))/(EA60+EB60)-DV60)</f>
        <v>0</v>
      </c>
      <c r="V60">
        <f>1/((DO60+1)/(S60/1.6)+1/(T60/1.37)) + DO60/((DO60+1)/(S60/1.6) + DO60/(T60/1.37))</f>
        <v>0</v>
      </c>
      <c r="W60">
        <f>(DJ60*DM60)</f>
        <v>0</v>
      </c>
      <c r="X60">
        <f>(EC60+(W60+2*0.95*5.67E-8*(((EC60+$B$7)+273)^4-(EC60+273)^4)-44100*L60)/(1.84*29.3*T60+8*0.95*5.67E-8*(EC60+273)^3))</f>
        <v>0</v>
      </c>
      <c r="Y60">
        <f>($C$7*ED60+$D$7*EE60+$E$7*X60)</f>
        <v>0</v>
      </c>
      <c r="Z60">
        <f>0.61365*exp(17.502*Y60/(240.97+Y60))</f>
        <v>0</v>
      </c>
      <c r="AA60">
        <f>(AB60/AC60*100)</f>
        <v>0</v>
      </c>
      <c r="AB60">
        <f>DV60*(EA60+EB60)/1000</f>
        <v>0</v>
      </c>
      <c r="AC60">
        <f>0.61365*exp(17.502*EC60/(240.97+EC60))</f>
        <v>0</v>
      </c>
      <c r="AD60">
        <f>(Z60-DV60*(EA60+EB60)/1000)</f>
        <v>0</v>
      </c>
      <c r="AE60">
        <f>(-L60*44100)</f>
        <v>0</v>
      </c>
      <c r="AF60">
        <f>2*29.3*T60*0.92*(EC60-Y60)</f>
        <v>0</v>
      </c>
      <c r="AG60">
        <f>2*0.95*5.67E-8*(((EC60+$B$7)+273)^4-(Y60+273)^4)</f>
        <v>0</v>
      </c>
      <c r="AH60">
        <f>W60+AG60+AE60+AF60</f>
        <v>0</v>
      </c>
      <c r="AI60">
        <f>DZ60*AW60*(DU60-DT60*(1000-AW60*DW60)/(1000-AW60*DV60))/(100*DN60)</f>
        <v>0</v>
      </c>
      <c r="AJ60">
        <f>1000*DZ60*AW60*(DV60-DW60)/(100*DN60*(1000-AW60*DV60))</f>
        <v>0</v>
      </c>
      <c r="AK60">
        <f>(AL60 - AM60 - EA60*1E3/(8.314*(EC60+273.15)) * AO60/DZ60 * AN60) * DZ60/(100*DN60) * (1000 - DW60)/1000</f>
        <v>0</v>
      </c>
      <c r="AL60">
        <v>506.0522170688923</v>
      </c>
      <c r="AM60">
        <v>506.4867696969697</v>
      </c>
      <c r="AN60">
        <v>2.509106873222706E-05</v>
      </c>
      <c r="AO60">
        <v>66.14935224974602</v>
      </c>
      <c r="AP60">
        <f>(AR60 - AQ60 + EA60*1E3/(8.314*(EC60+273.15)) * AT60/DZ60 * AS60) * DZ60/(100*DN60) * 1000/(1000 - AR60)</f>
        <v>0</v>
      </c>
      <c r="AQ60">
        <v>11.99087012531697</v>
      </c>
      <c r="AR60">
        <v>11.98459370629371</v>
      </c>
      <c r="AS60">
        <v>1.497680452300571E-07</v>
      </c>
      <c r="AT60">
        <v>77.18284796940715</v>
      </c>
      <c r="AU60">
        <v>43</v>
      </c>
      <c r="AV60">
        <v>11</v>
      </c>
      <c r="AW60">
        <f>IF(AU60*$H$13&gt;=AY60,1.0,(AY60/(AY60-AU60*$H$13)))</f>
        <v>0</v>
      </c>
      <c r="AX60">
        <f>(AW60-1)*100</f>
        <v>0</v>
      </c>
      <c r="AY60">
        <f>MAX(0,($B$13+$C$13*EH60)/(1+$D$13*EH60)*EA60/(EC60+273)*$E$13)</f>
        <v>0</v>
      </c>
      <c r="AZ60" t="s">
        <v>437</v>
      </c>
      <c r="BA60" t="s">
        <v>437</v>
      </c>
      <c r="BB60">
        <v>0</v>
      </c>
      <c r="BC60">
        <v>0</v>
      </c>
      <c r="BD60">
        <f>1-BB60/BC60</f>
        <v>0</v>
      </c>
      <c r="BE60">
        <v>0</v>
      </c>
      <c r="BF60" t="s">
        <v>437</v>
      </c>
      <c r="BG60" t="s">
        <v>437</v>
      </c>
      <c r="BH60">
        <v>0</v>
      </c>
      <c r="BI60">
        <v>0</v>
      </c>
      <c r="BJ60">
        <f>1-BH60/BI60</f>
        <v>0</v>
      </c>
      <c r="BK60">
        <v>0.5</v>
      </c>
      <c r="BL60">
        <f>DK60</f>
        <v>0</v>
      </c>
      <c r="BM60">
        <f>N60</f>
        <v>0</v>
      </c>
      <c r="BN60">
        <f>BJ60*BK60*BL60</f>
        <v>0</v>
      </c>
      <c r="BO60">
        <f>(BM60-BE60)/BL60</f>
        <v>0</v>
      </c>
      <c r="BP60">
        <f>(BC60-BI60)/BI60</f>
        <v>0</v>
      </c>
      <c r="BQ60">
        <f>BB60/(BD60+BB60/BI60)</f>
        <v>0</v>
      </c>
      <c r="BR60" t="s">
        <v>437</v>
      </c>
      <c r="BS60">
        <v>0</v>
      </c>
      <c r="BT60">
        <f>IF(BS60&lt;&gt;0, BS60, BQ60)</f>
        <v>0</v>
      </c>
      <c r="BU60">
        <f>1-BT60/BI60</f>
        <v>0</v>
      </c>
      <c r="BV60">
        <f>(BI60-BH60)/(BI60-BT60)</f>
        <v>0</v>
      </c>
      <c r="BW60">
        <f>(BC60-BI60)/(BC60-BT60)</f>
        <v>0</v>
      </c>
      <c r="BX60">
        <f>(BI60-BH60)/(BI60-BB60)</f>
        <v>0</v>
      </c>
      <c r="BY60">
        <f>(BC60-BI60)/(BC60-BB60)</f>
        <v>0</v>
      </c>
      <c r="BZ60">
        <f>(BV60*BT60/BH60)</f>
        <v>0</v>
      </c>
      <c r="CA60">
        <f>(1-BZ60)</f>
        <v>0</v>
      </c>
      <c r="CB60">
        <v>205</v>
      </c>
      <c r="CC60">
        <v>290.0000000000001</v>
      </c>
      <c r="CD60">
        <v>1.42</v>
      </c>
      <c r="CE60">
        <v>245</v>
      </c>
      <c r="CF60">
        <v>10126.2</v>
      </c>
      <c r="CG60">
        <v>1.21</v>
      </c>
      <c r="CH60">
        <v>0.21</v>
      </c>
      <c r="CI60">
        <v>300.0000000000001</v>
      </c>
      <c r="CJ60">
        <v>23.9</v>
      </c>
      <c r="CK60">
        <v>3.425775101193484</v>
      </c>
      <c r="CL60">
        <v>2.028220428051648</v>
      </c>
      <c r="CM60">
        <v>-2.247386861494518</v>
      </c>
      <c r="CN60">
        <v>1.77933841202106</v>
      </c>
      <c r="CO60">
        <v>0.05390338325961119</v>
      </c>
      <c r="CP60">
        <v>-0.008365275417130143</v>
      </c>
      <c r="CQ60">
        <v>289.9999999999999</v>
      </c>
      <c r="CR60">
        <v>1.85</v>
      </c>
      <c r="CS60">
        <v>615</v>
      </c>
      <c r="CT60">
        <v>10122.7</v>
      </c>
      <c r="CU60">
        <v>1.21</v>
      </c>
      <c r="CV60">
        <v>0.64</v>
      </c>
      <c r="DJ60">
        <f>$B$11*EI60+$C$11*EJ60+$F$11*EU60*(1-EX60)</f>
        <v>0</v>
      </c>
      <c r="DK60">
        <f>DJ60*DL60</f>
        <v>0</v>
      </c>
      <c r="DL60">
        <f>($B$11*$D$9+$C$11*$D$9+$F$11*((FH60+EZ60)/MAX(FH60+EZ60+FI60, 0.1)*$I$9+FI60/MAX(FH60+EZ60+FI60, 0.1)*$J$9))/($B$11+$C$11+$F$11)</f>
        <v>0</v>
      </c>
      <c r="DM60">
        <f>($B$11*$K$9+$C$11*$K$9+$F$11*((FH60+EZ60)/MAX(FH60+EZ60+FI60, 0.1)*$P$9+FI60/MAX(FH60+EZ60+FI60, 0.1)*$Q$9))/($B$11+$C$11+$F$11)</f>
        <v>0</v>
      </c>
      <c r="DN60">
        <v>2</v>
      </c>
      <c r="DO60">
        <v>0.5</v>
      </c>
      <c r="DP60" t="s">
        <v>438</v>
      </c>
      <c r="DQ60">
        <v>2</v>
      </c>
      <c r="DR60" t="b">
        <v>1</v>
      </c>
      <c r="DS60">
        <v>1740488191.5</v>
      </c>
      <c r="DT60">
        <v>500.414</v>
      </c>
      <c r="DU60">
        <v>500.018</v>
      </c>
      <c r="DV60">
        <v>11.9847</v>
      </c>
      <c r="DW60">
        <v>11.9929</v>
      </c>
      <c r="DX60">
        <v>500.123</v>
      </c>
      <c r="DY60">
        <v>11.9897</v>
      </c>
      <c r="DZ60">
        <v>400.229</v>
      </c>
      <c r="EA60">
        <v>101.079</v>
      </c>
      <c r="EB60">
        <v>0.100162</v>
      </c>
      <c r="EC60">
        <v>19.262</v>
      </c>
      <c r="ED60">
        <v>19.03</v>
      </c>
      <c r="EE60">
        <v>999.9</v>
      </c>
      <c r="EF60">
        <v>0</v>
      </c>
      <c r="EG60">
        <v>0</v>
      </c>
      <c r="EH60">
        <v>10033.8</v>
      </c>
      <c r="EI60">
        <v>0</v>
      </c>
      <c r="EJ60">
        <v>0.0122315</v>
      </c>
      <c r="EK60">
        <v>0.396057</v>
      </c>
      <c r="EL60">
        <v>506.484</v>
      </c>
      <c r="EM60">
        <v>506.087</v>
      </c>
      <c r="EN60">
        <v>-0.00819397</v>
      </c>
      <c r="EO60">
        <v>500.018</v>
      </c>
      <c r="EP60">
        <v>11.9929</v>
      </c>
      <c r="EQ60">
        <v>1.2114</v>
      </c>
      <c r="ER60">
        <v>1.21223</v>
      </c>
      <c r="ES60">
        <v>9.74236</v>
      </c>
      <c r="ET60">
        <v>9.752549999999999</v>
      </c>
      <c r="EU60">
        <v>0.0499998</v>
      </c>
      <c r="EV60">
        <v>0</v>
      </c>
      <c r="EW60">
        <v>0</v>
      </c>
      <c r="EX60">
        <v>0</v>
      </c>
      <c r="EY60">
        <v>0.17</v>
      </c>
      <c r="EZ60">
        <v>0.0499998</v>
      </c>
      <c r="FA60">
        <v>49.6</v>
      </c>
      <c r="FB60">
        <v>1.46</v>
      </c>
      <c r="FC60">
        <v>34.187</v>
      </c>
      <c r="FD60">
        <v>40.687</v>
      </c>
      <c r="FE60">
        <v>37.125</v>
      </c>
      <c r="FF60">
        <v>41.125</v>
      </c>
      <c r="FG60">
        <v>37.187</v>
      </c>
      <c r="FH60">
        <v>0</v>
      </c>
      <c r="FI60">
        <v>0</v>
      </c>
      <c r="FJ60">
        <v>0</v>
      </c>
      <c r="FK60">
        <v>5182.900000095367</v>
      </c>
      <c r="FL60">
        <v>0</v>
      </c>
      <c r="FM60">
        <v>3.101599999999999</v>
      </c>
      <c r="FN60">
        <v>-1.564615501059551</v>
      </c>
      <c r="FO60">
        <v>-1.000769223186307</v>
      </c>
      <c r="FP60">
        <v>46.5588</v>
      </c>
      <c r="FQ60">
        <v>15</v>
      </c>
      <c r="FR60">
        <v>1740484041.5</v>
      </c>
      <c r="FS60" t="s">
        <v>471</v>
      </c>
      <c r="FT60">
        <v>1740484041.5</v>
      </c>
      <c r="FU60">
        <v>1740484029</v>
      </c>
      <c r="FV60">
        <v>10</v>
      </c>
      <c r="FW60">
        <v>-0.115</v>
      </c>
      <c r="FX60">
        <v>0.001</v>
      </c>
      <c r="FY60">
        <v>-0.275</v>
      </c>
      <c r="FZ60">
        <v>-0.005</v>
      </c>
      <c r="GA60">
        <v>103</v>
      </c>
      <c r="GB60">
        <v>12</v>
      </c>
      <c r="GC60">
        <v>0.21</v>
      </c>
      <c r="GD60">
        <v>0.12</v>
      </c>
      <c r="GE60">
        <v>-0.7789472822860743</v>
      </c>
      <c r="GF60">
        <v>0.01290238453670338</v>
      </c>
      <c r="GG60">
        <v>0.07372864024985989</v>
      </c>
      <c r="GH60">
        <v>1</v>
      </c>
      <c r="GI60">
        <v>-0.0009882716562379418</v>
      </c>
      <c r="GJ60">
        <v>-0.001378666462848728</v>
      </c>
      <c r="GK60">
        <v>0.0002267175765182906</v>
      </c>
      <c r="GL60">
        <v>1</v>
      </c>
      <c r="GM60">
        <v>2</v>
      </c>
      <c r="GN60">
        <v>2</v>
      </c>
      <c r="GO60" t="s">
        <v>440</v>
      </c>
      <c r="GP60">
        <v>2.99574</v>
      </c>
      <c r="GQ60">
        <v>2.81106</v>
      </c>
      <c r="GR60">
        <v>0.113883</v>
      </c>
      <c r="GS60">
        <v>0.114569</v>
      </c>
      <c r="GT60">
        <v>0.0678228</v>
      </c>
      <c r="GU60">
        <v>0.0689488</v>
      </c>
      <c r="GV60">
        <v>24124.7</v>
      </c>
      <c r="GW60">
        <v>25169.4</v>
      </c>
      <c r="GX60">
        <v>30971.2</v>
      </c>
      <c r="GY60">
        <v>31523.4</v>
      </c>
      <c r="GZ60">
        <v>45275.4</v>
      </c>
      <c r="HA60">
        <v>42628.6</v>
      </c>
      <c r="HB60">
        <v>44867.4</v>
      </c>
      <c r="HC60">
        <v>42096.9</v>
      </c>
      <c r="HD60">
        <v>1.79867</v>
      </c>
      <c r="HE60">
        <v>2.25693</v>
      </c>
      <c r="HF60">
        <v>-0.0365749</v>
      </c>
      <c r="HG60">
        <v>0</v>
      </c>
      <c r="HH60">
        <v>19.6357</v>
      </c>
      <c r="HI60">
        <v>999.9</v>
      </c>
      <c r="HJ60">
        <v>34.7</v>
      </c>
      <c r="HK60">
        <v>30.3</v>
      </c>
      <c r="HL60">
        <v>14.8805</v>
      </c>
      <c r="HM60">
        <v>62.2329</v>
      </c>
      <c r="HN60">
        <v>7.9968</v>
      </c>
      <c r="HO60">
        <v>1</v>
      </c>
      <c r="HP60">
        <v>-0.11391</v>
      </c>
      <c r="HQ60">
        <v>3.15147</v>
      </c>
      <c r="HR60">
        <v>20.2171</v>
      </c>
      <c r="HS60">
        <v>5.22268</v>
      </c>
      <c r="HT60">
        <v>11.9081</v>
      </c>
      <c r="HU60">
        <v>4.97225</v>
      </c>
      <c r="HV60">
        <v>3.273</v>
      </c>
      <c r="HW60">
        <v>7814.7</v>
      </c>
      <c r="HX60">
        <v>9999</v>
      </c>
      <c r="HY60">
        <v>9999</v>
      </c>
      <c r="HZ60">
        <v>999.9</v>
      </c>
      <c r="IA60">
        <v>1.87958</v>
      </c>
      <c r="IB60">
        <v>1.87973</v>
      </c>
      <c r="IC60">
        <v>1.88187</v>
      </c>
      <c r="ID60">
        <v>1.8749</v>
      </c>
      <c r="IE60">
        <v>1.8782</v>
      </c>
      <c r="IF60">
        <v>1.87761</v>
      </c>
      <c r="IG60">
        <v>1.87469</v>
      </c>
      <c r="IH60">
        <v>1.8824</v>
      </c>
      <c r="II60">
        <v>0</v>
      </c>
      <c r="IJ60">
        <v>0</v>
      </c>
      <c r="IK60">
        <v>0</v>
      </c>
      <c r="IL60">
        <v>0</v>
      </c>
      <c r="IM60" t="s">
        <v>441</v>
      </c>
      <c r="IN60" t="s">
        <v>442</v>
      </c>
      <c r="IO60" t="s">
        <v>443</v>
      </c>
      <c r="IP60" t="s">
        <v>443</v>
      </c>
      <c r="IQ60" t="s">
        <v>443</v>
      </c>
      <c r="IR60" t="s">
        <v>443</v>
      </c>
      <c r="IS60">
        <v>0</v>
      </c>
      <c r="IT60">
        <v>100</v>
      </c>
      <c r="IU60">
        <v>100</v>
      </c>
      <c r="IV60">
        <v>0.291</v>
      </c>
      <c r="IW60">
        <v>-0.005</v>
      </c>
      <c r="IX60">
        <v>-0.5145022863478105</v>
      </c>
      <c r="IY60">
        <v>0.002558256048013158</v>
      </c>
      <c r="IZ60">
        <v>-2.213187444564666E-06</v>
      </c>
      <c r="JA60">
        <v>6.313742598779326E-10</v>
      </c>
      <c r="JB60">
        <v>-0.09460829944680695</v>
      </c>
      <c r="JC60">
        <v>0.01302957520847742</v>
      </c>
      <c r="JD60">
        <v>-0.0006757729996322496</v>
      </c>
      <c r="JE60">
        <v>1.7701685355935E-05</v>
      </c>
      <c r="JF60">
        <v>15</v>
      </c>
      <c r="JG60">
        <v>2137</v>
      </c>
      <c r="JH60">
        <v>3</v>
      </c>
      <c r="JI60">
        <v>20</v>
      </c>
      <c r="JJ60">
        <v>69.2</v>
      </c>
      <c r="JK60">
        <v>69.40000000000001</v>
      </c>
      <c r="JL60">
        <v>1.20239</v>
      </c>
      <c r="JM60">
        <v>2.58179</v>
      </c>
      <c r="JN60">
        <v>1.44531</v>
      </c>
      <c r="JO60">
        <v>2.16064</v>
      </c>
      <c r="JP60">
        <v>1.55029</v>
      </c>
      <c r="JQ60">
        <v>2.35352</v>
      </c>
      <c r="JR60">
        <v>35.1055</v>
      </c>
      <c r="JS60">
        <v>24.1225</v>
      </c>
      <c r="JT60">
        <v>18</v>
      </c>
      <c r="JU60">
        <v>327.572</v>
      </c>
      <c r="JV60">
        <v>745.832</v>
      </c>
      <c r="JW60">
        <v>16.58</v>
      </c>
      <c r="JX60">
        <v>25.5397</v>
      </c>
      <c r="JY60">
        <v>30.0002</v>
      </c>
      <c r="JZ60">
        <v>25.6849</v>
      </c>
      <c r="KA60">
        <v>25.6749</v>
      </c>
      <c r="KB60">
        <v>24.0636</v>
      </c>
      <c r="KC60">
        <v>27.2259</v>
      </c>
      <c r="KD60">
        <v>27.5234</v>
      </c>
      <c r="KE60">
        <v>16.58</v>
      </c>
      <c r="KF60">
        <v>500</v>
      </c>
      <c r="KG60">
        <v>12.0077</v>
      </c>
      <c r="KH60">
        <v>101.389</v>
      </c>
      <c r="KI60">
        <v>100.643</v>
      </c>
    </row>
    <row r="61" spans="1:295">
      <c r="A61">
        <v>45</v>
      </c>
      <c r="B61">
        <v>1740488312</v>
      </c>
      <c r="C61">
        <v>5304</v>
      </c>
      <c r="D61" t="s">
        <v>540</v>
      </c>
      <c r="E61" t="s">
        <v>541</v>
      </c>
      <c r="F61" t="s">
        <v>434</v>
      </c>
      <c r="G61" t="s">
        <v>435</v>
      </c>
      <c r="J61">
        <f>EY61</f>
        <v>0</v>
      </c>
      <c r="K61">
        <v>1740488312</v>
      </c>
      <c r="L61">
        <f>(M61)/1000</f>
        <v>0</v>
      </c>
      <c r="M61">
        <f>IF(DR61, AP61, AJ61)</f>
        <v>0</v>
      </c>
      <c r="N61">
        <f>IF(DR61, AK61, AI61)</f>
        <v>0</v>
      </c>
      <c r="O61">
        <f>DT61 - IF(AW61&gt;1, N61*DN61*100.0/(AY61), 0)</f>
        <v>0</v>
      </c>
      <c r="P61">
        <f>((V61-L61/2)*O61-N61)/(V61+L61/2)</f>
        <v>0</v>
      </c>
      <c r="Q61">
        <f>P61*(EA61+EB61)/1000.0</f>
        <v>0</v>
      </c>
      <c r="R61">
        <f>(DT61 - IF(AW61&gt;1, N61*DN61*100.0/(AY61), 0))*(EA61+EB61)/1000.0</f>
        <v>0</v>
      </c>
      <c r="S61">
        <f>2.0/((1/U61-1/T61)+SIGN(U61)*SQRT((1/U61-1/T61)*(1/U61-1/T61) + 4*DO61/((DO61+1)*(DO61+1))*(2*1/U61*1/T61-1/T61*1/T61)))</f>
        <v>0</v>
      </c>
      <c r="T61">
        <f>IF(LEFT(DP61,1)&lt;&gt;"0",IF(LEFT(DP61,1)="1",3.0,DQ61),$D$5+$E$5*(EH61*EA61/($K$5*1000))+$F$5*(EH61*EA61/($K$5*1000))*MAX(MIN(DN61,$J$5),$I$5)*MAX(MIN(DN61,$J$5),$I$5)+$G$5*MAX(MIN(DN61,$J$5),$I$5)*(EH61*EA61/($K$5*1000))+$H$5*(EH61*EA61/($K$5*1000))*(EH61*EA61/($K$5*1000)))</f>
        <v>0</v>
      </c>
      <c r="U61">
        <f>L61*(1000-(1000*0.61365*exp(17.502*Y61/(240.97+Y61))/(EA61+EB61)+DV61)/2)/(1000*0.61365*exp(17.502*Y61/(240.97+Y61))/(EA61+EB61)-DV61)</f>
        <v>0</v>
      </c>
      <c r="V61">
        <f>1/((DO61+1)/(S61/1.6)+1/(T61/1.37)) + DO61/((DO61+1)/(S61/1.6) + DO61/(T61/1.37))</f>
        <v>0</v>
      </c>
      <c r="W61">
        <f>(DJ61*DM61)</f>
        <v>0</v>
      </c>
      <c r="X61">
        <f>(EC61+(W61+2*0.95*5.67E-8*(((EC61+$B$7)+273)^4-(EC61+273)^4)-44100*L61)/(1.84*29.3*T61+8*0.95*5.67E-8*(EC61+273)^3))</f>
        <v>0</v>
      </c>
      <c r="Y61">
        <f>($C$7*ED61+$D$7*EE61+$E$7*X61)</f>
        <v>0</v>
      </c>
      <c r="Z61">
        <f>0.61365*exp(17.502*Y61/(240.97+Y61))</f>
        <v>0</v>
      </c>
      <c r="AA61">
        <f>(AB61/AC61*100)</f>
        <v>0</v>
      </c>
      <c r="AB61">
        <f>DV61*(EA61+EB61)/1000</f>
        <v>0</v>
      </c>
      <c r="AC61">
        <f>0.61365*exp(17.502*EC61/(240.97+EC61))</f>
        <v>0</v>
      </c>
      <c r="AD61">
        <f>(Z61-DV61*(EA61+EB61)/1000)</f>
        <v>0</v>
      </c>
      <c r="AE61">
        <f>(-L61*44100)</f>
        <v>0</v>
      </c>
      <c r="AF61">
        <f>2*29.3*T61*0.92*(EC61-Y61)</f>
        <v>0</v>
      </c>
      <c r="AG61">
        <f>2*0.95*5.67E-8*(((EC61+$B$7)+273)^4-(Y61+273)^4)</f>
        <v>0</v>
      </c>
      <c r="AH61">
        <f>W61+AG61+AE61+AF61</f>
        <v>0</v>
      </c>
      <c r="AI61">
        <f>DZ61*AW61*(DU61-DT61*(1000-AW61*DW61)/(1000-AW61*DV61))/(100*DN61)</f>
        <v>0</v>
      </c>
      <c r="AJ61">
        <f>1000*DZ61*AW61*(DV61-DW61)/(100*DN61*(1000-AW61*DV61))</f>
        <v>0</v>
      </c>
      <c r="AK61">
        <f>(AL61 - AM61 - EA61*1E3/(8.314*(EC61+273.15)) * AO61/DZ61 * AN61) * DZ61/(100*DN61) * (1000 - DW61)/1000</f>
        <v>0</v>
      </c>
      <c r="AL61">
        <v>404.8606608630604</v>
      </c>
      <c r="AM61">
        <v>405.2453575757575</v>
      </c>
      <c r="AN61">
        <v>0.001647104220563777</v>
      </c>
      <c r="AO61">
        <v>66.14935224974602</v>
      </c>
      <c r="AP61">
        <f>(AR61 - AQ61 + EA61*1E3/(8.314*(EC61+273.15)) * AT61/DZ61 * AS61) * DZ61/(100*DN61) * 1000/(1000 - AR61)</f>
        <v>0</v>
      </c>
      <c r="AQ61">
        <v>11.99672011105968</v>
      </c>
      <c r="AR61">
        <v>11.99158391608392</v>
      </c>
      <c r="AS61">
        <v>3.632146099186867E-08</v>
      </c>
      <c r="AT61">
        <v>77.18284796940715</v>
      </c>
      <c r="AU61">
        <v>42</v>
      </c>
      <c r="AV61">
        <v>11</v>
      </c>
      <c r="AW61">
        <f>IF(AU61*$H$13&gt;=AY61,1.0,(AY61/(AY61-AU61*$H$13)))</f>
        <v>0</v>
      </c>
      <c r="AX61">
        <f>(AW61-1)*100</f>
        <v>0</v>
      </c>
      <c r="AY61">
        <f>MAX(0,($B$13+$C$13*EH61)/(1+$D$13*EH61)*EA61/(EC61+273)*$E$13)</f>
        <v>0</v>
      </c>
      <c r="AZ61" t="s">
        <v>437</v>
      </c>
      <c r="BA61" t="s">
        <v>437</v>
      </c>
      <c r="BB61">
        <v>0</v>
      </c>
      <c r="BC61">
        <v>0</v>
      </c>
      <c r="BD61">
        <f>1-BB61/BC61</f>
        <v>0</v>
      </c>
      <c r="BE61">
        <v>0</v>
      </c>
      <c r="BF61" t="s">
        <v>437</v>
      </c>
      <c r="BG61" t="s">
        <v>437</v>
      </c>
      <c r="BH61">
        <v>0</v>
      </c>
      <c r="BI61">
        <v>0</v>
      </c>
      <c r="BJ61">
        <f>1-BH61/BI61</f>
        <v>0</v>
      </c>
      <c r="BK61">
        <v>0.5</v>
      </c>
      <c r="BL61">
        <f>DK61</f>
        <v>0</v>
      </c>
      <c r="BM61">
        <f>N61</f>
        <v>0</v>
      </c>
      <c r="BN61">
        <f>BJ61*BK61*BL61</f>
        <v>0</v>
      </c>
      <c r="BO61">
        <f>(BM61-BE61)/BL61</f>
        <v>0</v>
      </c>
      <c r="BP61">
        <f>(BC61-BI61)/BI61</f>
        <v>0</v>
      </c>
      <c r="BQ61">
        <f>BB61/(BD61+BB61/BI61)</f>
        <v>0</v>
      </c>
      <c r="BR61" t="s">
        <v>437</v>
      </c>
      <c r="BS61">
        <v>0</v>
      </c>
      <c r="BT61">
        <f>IF(BS61&lt;&gt;0, BS61, BQ61)</f>
        <v>0</v>
      </c>
      <c r="BU61">
        <f>1-BT61/BI61</f>
        <v>0</v>
      </c>
      <c r="BV61">
        <f>(BI61-BH61)/(BI61-BT61)</f>
        <v>0</v>
      </c>
      <c r="BW61">
        <f>(BC61-BI61)/(BC61-BT61)</f>
        <v>0</v>
      </c>
      <c r="BX61">
        <f>(BI61-BH61)/(BI61-BB61)</f>
        <v>0</v>
      </c>
      <c r="BY61">
        <f>(BC61-BI61)/(BC61-BB61)</f>
        <v>0</v>
      </c>
      <c r="BZ61">
        <f>(BV61*BT61/BH61)</f>
        <v>0</v>
      </c>
      <c r="CA61">
        <f>(1-BZ61)</f>
        <v>0</v>
      </c>
      <c r="CB61">
        <v>205</v>
      </c>
      <c r="CC61">
        <v>290.0000000000001</v>
      </c>
      <c r="CD61">
        <v>1.42</v>
      </c>
      <c r="CE61">
        <v>245</v>
      </c>
      <c r="CF61">
        <v>10126.2</v>
      </c>
      <c r="CG61">
        <v>1.21</v>
      </c>
      <c r="CH61">
        <v>0.21</v>
      </c>
      <c r="CI61">
        <v>300.0000000000001</v>
      </c>
      <c r="CJ61">
        <v>23.9</v>
      </c>
      <c r="CK61">
        <v>3.425775101193484</v>
      </c>
      <c r="CL61">
        <v>2.028220428051648</v>
      </c>
      <c r="CM61">
        <v>-2.247386861494518</v>
      </c>
      <c r="CN61">
        <v>1.77933841202106</v>
      </c>
      <c r="CO61">
        <v>0.05390338325961119</v>
      </c>
      <c r="CP61">
        <v>-0.008365275417130143</v>
      </c>
      <c r="CQ61">
        <v>289.9999999999999</v>
      </c>
      <c r="CR61">
        <v>1.85</v>
      </c>
      <c r="CS61">
        <v>615</v>
      </c>
      <c r="CT61">
        <v>10122.7</v>
      </c>
      <c r="CU61">
        <v>1.21</v>
      </c>
      <c r="CV61">
        <v>0.64</v>
      </c>
      <c r="DJ61">
        <f>$B$11*EI61+$C$11*EJ61+$F$11*EU61*(1-EX61)</f>
        <v>0</v>
      </c>
      <c r="DK61">
        <f>DJ61*DL61</f>
        <v>0</v>
      </c>
      <c r="DL61">
        <f>($B$11*$D$9+$C$11*$D$9+$F$11*((FH61+EZ61)/MAX(FH61+EZ61+FI61, 0.1)*$I$9+FI61/MAX(FH61+EZ61+FI61, 0.1)*$J$9))/($B$11+$C$11+$F$11)</f>
        <v>0</v>
      </c>
      <c r="DM61">
        <f>($B$11*$K$9+$C$11*$K$9+$F$11*((FH61+EZ61)/MAX(FH61+EZ61+FI61, 0.1)*$P$9+FI61/MAX(FH61+EZ61+FI61, 0.1)*$Q$9))/($B$11+$C$11+$F$11)</f>
        <v>0</v>
      </c>
      <c r="DN61">
        <v>2</v>
      </c>
      <c r="DO61">
        <v>0.5</v>
      </c>
      <c r="DP61" t="s">
        <v>438</v>
      </c>
      <c r="DQ61">
        <v>2</v>
      </c>
      <c r="DR61" t="b">
        <v>1</v>
      </c>
      <c r="DS61">
        <v>1740488312</v>
      </c>
      <c r="DT61">
        <v>400.395</v>
      </c>
      <c r="DU61">
        <v>399.948</v>
      </c>
      <c r="DV61">
        <v>11.991</v>
      </c>
      <c r="DW61">
        <v>11.9969</v>
      </c>
      <c r="DX61">
        <v>400.199</v>
      </c>
      <c r="DY61">
        <v>11.996</v>
      </c>
      <c r="DZ61">
        <v>399.937</v>
      </c>
      <c r="EA61">
        <v>101.074</v>
      </c>
      <c r="EB61">
        <v>0.100017</v>
      </c>
      <c r="EC61">
        <v>19.2981</v>
      </c>
      <c r="ED61">
        <v>19.0658</v>
      </c>
      <c r="EE61">
        <v>999.9</v>
      </c>
      <c r="EF61">
        <v>0</v>
      </c>
      <c r="EG61">
        <v>0</v>
      </c>
      <c r="EH61">
        <v>10039.4</v>
      </c>
      <c r="EI61">
        <v>0</v>
      </c>
      <c r="EJ61">
        <v>0.0122315</v>
      </c>
      <c r="EK61">
        <v>0.446564</v>
      </c>
      <c r="EL61">
        <v>405.254</v>
      </c>
      <c r="EM61">
        <v>404.804</v>
      </c>
      <c r="EN61">
        <v>-0.00585747</v>
      </c>
      <c r="EO61">
        <v>399.948</v>
      </c>
      <c r="EP61">
        <v>11.9969</v>
      </c>
      <c r="EQ61">
        <v>1.21198</v>
      </c>
      <c r="ER61">
        <v>1.21257</v>
      </c>
      <c r="ES61">
        <v>9.74954</v>
      </c>
      <c r="ET61">
        <v>9.756819999999999</v>
      </c>
      <c r="EU61">
        <v>0.0499998</v>
      </c>
      <c r="EV61">
        <v>0</v>
      </c>
      <c r="EW61">
        <v>0</v>
      </c>
      <c r="EX61">
        <v>0</v>
      </c>
      <c r="EY61">
        <v>3.29</v>
      </c>
      <c r="EZ61">
        <v>0.0499998</v>
      </c>
      <c r="FA61">
        <v>47.52</v>
      </c>
      <c r="FB61">
        <v>1.29</v>
      </c>
      <c r="FC61">
        <v>34.312</v>
      </c>
      <c r="FD61">
        <v>40</v>
      </c>
      <c r="FE61">
        <v>36.812</v>
      </c>
      <c r="FF61">
        <v>40.125</v>
      </c>
      <c r="FG61">
        <v>36.937</v>
      </c>
      <c r="FH61">
        <v>0</v>
      </c>
      <c r="FI61">
        <v>0</v>
      </c>
      <c r="FJ61">
        <v>0</v>
      </c>
      <c r="FK61">
        <v>5302.900000095367</v>
      </c>
      <c r="FL61">
        <v>0</v>
      </c>
      <c r="FM61">
        <v>4.026400000000001</v>
      </c>
      <c r="FN61">
        <v>-4.627692169263742</v>
      </c>
      <c r="FO61">
        <v>-11.84461523354157</v>
      </c>
      <c r="FP61">
        <v>48.41719999999999</v>
      </c>
      <c r="FQ61">
        <v>15</v>
      </c>
      <c r="FR61">
        <v>1740484041.5</v>
      </c>
      <c r="FS61" t="s">
        <v>471</v>
      </c>
      <c r="FT61">
        <v>1740484041.5</v>
      </c>
      <c r="FU61">
        <v>1740484029</v>
      </c>
      <c r="FV61">
        <v>10</v>
      </c>
      <c r="FW61">
        <v>-0.115</v>
      </c>
      <c r="FX61">
        <v>0.001</v>
      </c>
      <c r="FY61">
        <v>-0.275</v>
      </c>
      <c r="FZ61">
        <v>-0.005</v>
      </c>
      <c r="GA61">
        <v>103</v>
      </c>
      <c r="GB61">
        <v>12</v>
      </c>
      <c r="GC61">
        <v>0.21</v>
      </c>
      <c r="GD61">
        <v>0.12</v>
      </c>
      <c r="GE61">
        <v>-0.8595388333014672</v>
      </c>
      <c r="GF61">
        <v>0.1312197022799222</v>
      </c>
      <c r="GG61">
        <v>0.06807990283904945</v>
      </c>
      <c r="GH61">
        <v>1</v>
      </c>
      <c r="GI61">
        <v>-0.00110747504649041</v>
      </c>
      <c r="GJ61">
        <v>-6.955346452406308E-05</v>
      </c>
      <c r="GK61">
        <v>0.0001014051149559323</v>
      </c>
      <c r="GL61">
        <v>1</v>
      </c>
      <c r="GM61">
        <v>2</v>
      </c>
      <c r="GN61">
        <v>2</v>
      </c>
      <c r="GO61" t="s">
        <v>440</v>
      </c>
      <c r="GP61">
        <v>2.99542</v>
      </c>
      <c r="GQ61">
        <v>2.81096</v>
      </c>
      <c r="GR61">
        <v>0.0964184</v>
      </c>
      <c r="GS61">
        <v>0.0969872</v>
      </c>
      <c r="GT61">
        <v>0.067845</v>
      </c>
      <c r="GU61">
        <v>0.06896099999999999</v>
      </c>
      <c r="GV61">
        <v>24599.3</v>
      </c>
      <c r="GW61">
        <v>25668.2</v>
      </c>
      <c r="GX61">
        <v>30970.6</v>
      </c>
      <c r="GY61">
        <v>31522.8</v>
      </c>
      <c r="GZ61">
        <v>45273.7</v>
      </c>
      <c r="HA61">
        <v>42627.2</v>
      </c>
      <c r="HB61">
        <v>44866.8</v>
      </c>
      <c r="HC61">
        <v>42096.1</v>
      </c>
      <c r="HD61">
        <v>1.79853</v>
      </c>
      <c r="HE61">
        <v>2.25658</v>
      </c>
      <c r="HF61">
        <v>-0.0345632</v>
      </c>
      <c r="HG61">
        <v>0</v>
      </c>
      <c r="HH61">
        <v>19.6382</v>
      </c>
      <c r="HI61">
        <v>999.9</v>
      </c>
      <c r="HJ61">
        <v>34.7</v>
      </c>
      <c r="HK61">
        <v>30.4</v>
      </c>
      <c r="HL61">
        <v>14.9661</v>
      </c>
      <c r="HM61">
        <v>62.193</v>
      </c>
      <c r="HN61">
        <v>8.068910000000001</v>
      </c>
      <c r="HO61">
        <v>1</v>
      </c>
      <c r="HP61">
        <v>-0.112393</v>
      </c>
      <c r="HQ61">
        <v>3.16865</v>
      </c>
      <c r="HR61">
        <v>20.2147</v>
      </c>
      <c r="HS61">
        <v>5.22268</v>
      </c>
      <c r="HT61">
        <v>11.9081</v>
      </c>
      <c r="HU61">
        <v>4.9718</v>
      </c>
      <c r="HV61">
        <v>3.273</v>
      </c>
      <c r="HW61">
        <v>7817.9</v>
      </c>
      <c r="HX61">
        <v>9999</v>
      </c>
      <c r="HY61">
        <v>9999</v>
      </c>
      <c r="HZ61">
        <v>999.9</v>
      </c>
      <c r="IA61">
        <v>1.87958</v>
      </c>
      <c r="IB61">
        <v>1.87975</v>
      </c>
      <c r="IC61">
        <v>1.88185</v>
      </c>
      <c r="ID61">
        <v>1.87489</v>
      </c>
      <c r="IE61">
        <v>1.8782</v>
      </c>
      <c r="IF61">
        <v>1.87763</v>
      </c>
      <c r="IG61">
        <v>1.87471</v>
      </c>
      <c r="IH61">
        <v>1.88236</v>
      </c>
      <c r="II61">
        <v>0</v>
      </c>
      <c r="IJ61">
        <v>0</v>
      </c>
      <c r="IK61">
        <v>0</v>
      </c>
      <c r="IL61">
        <v>0</v>
      </c>
      <c r="IM61" t="s">
        <v>441</v>
      </c>
      <c r="IN61" t="s">
        <v>442</v>
      </c>
      <c r="IO61" t="s">
        <v>443</v>
      </c>
      <c r="IP61" t="s">
        <v>443</v>
      </c>
      <c r="IQ61" t="s">
        <v>443</v>
      </c>
      <c r="IR61" t="s">
        <v>443</v>
      </c>
      <c r="IS61">
        <v>0</v>
      </c>
      <c r="IT61">
        <v>100</v>
      </c>
      <c r="IU61">
        <v>100</v>
      </c>
      <c r="IV61">
        <v>0.196</v>
      </c>
      <c r="IW61">
        <v>-0.005</v>
      </c>
      <c r="IX61">
        <v>-0.5145022863478105</v>
      </c>
      <c r="IY61">
        <v>0.002558256048013158</v>
      </c>
      <c r="IZ61">
        <v>-2.213187444564666E-06</v>
      </c>
      <c r="JA61">
        <v>6.313742598779326E-10</v>
      </c>
      <c r="JB61">
        <v>-0.09460829944680695</v>
      </c>
      <c r="JC61">
        <v>0.01302957520847742</v>
      </c>
      <c r="JD61">
        <v>-0.0006757729996322496</v>
      </c>
      <c r="JE61">
        <v>1.7701685355935E-05</v>
      </c>
      <c r="JF61">
        <v>15</v>
      </c>
      <c r="JG61">
        <v>2137</v>
      </c>
      <c r="JH61">
        <v>3</v>
      </c>
      <c r="JI61">
        <v>20</v>
      </c>
      <c r="JJ61">
        <v>71.2</v>
      </c>
      <c r="JK61">
        <v>71.40000000000001</v>
      </c>
      <c r="JL61">
        <v>1.00586</v>
      </c>
      <c r="JM61">
        <v>2.58301</v>
      </c>
      <c r="JN61">
        <v>1.44531</v>
      </c>
      <c r="JO61">
        <v>2.16064</v>
      </c>
      <c r="JP61">
        <v>1.55029</v>
      </c>
      <c r="JQ61">
        <v>2.34009</v>
      </c>
      <c r="JR61">
        <v>35.1055</v>
      </c>
      <c r="JS61">
        <v>24.1138</v>
      </c>
      <c r="JT61">
        <v>18</v>
      </c>
      <c r="JU61">
        <v>327.592</v>
      </c>
      <c r="JV61">
        <v>745.745</v>
      </c>
      <c r="JW61">
        <v>16.5805</v>
      </c>
      <c r="JX61">
        <v>25.5556</v>
      </c>
      <c r="JY61">
        <v>30.0002</v>
      </c>
      <c r="JZ61">
        <v>25.7014</v>
      </c>
      <c r="KA61">
        <v>25.692</v>
      </c>
      <c r="KB61">
        <v>20.1414</v>
      </c>
      <c r="KC61">
        <v>27.2259</v>
      </c>
      <c r="KD61">
        <v>27.5234</v>
      </c>
      <c r="KE61">
        <v>16.58</v>
      </c>
      <c r="KF61">
        <v>400</v>
      </c>
      <c r="KG61">
        <v>12.0077</v>
      </c>
      <c r="KH61">
        <v>101.387</v>
      </c>
      <c r="KI61">
        <v>100.641</v>
      </c>
    </row>
    <row r="62" spans="1:295">
      <c r="A62">
        <v>46</v>
      </c>
      <c r="B62">
        <v>1740488432.5</v>
      </c>
      <c r="C62">
        <v>5424.5</v>
      </c>
      <c r="D62" t="s">
        <v>542</v>
      </c>
      <c r="E62" t="s">
        <v>543</v>
      </c>
      <c r="F62" t="s">
        <v>434</v>
      </c>
      <c r="G62" t="s">
        <v>435</v>
      </c>
      <c r="J62">
        <f>EY62</f>
        <v>0</v>
      </c>
      <c r="K62">
        <v>1740488432.5</v>
      </c>
      <c r="L62">
        <f>(M62)/1000</f>
        <v>0</v>
      </c>
      <c r="M62">
        <f>IF(DR62, AP62, AJ62)</f>
        <v>0</v>
      </c>
      <c r="N62">
        <f>IF(DR62, AK62, AI62)</f>
        <v>0</v>
      </c>
      <c r="O62">
        <f>DT62 - IF(AW62&gt;1, N62*DN62*100.0/(AY62), 0)</f>
        <v>0</v>
      </c>
      <c r="P62">
        <f>((V62-L62/2)*O62-N62)/(V62+L62/2)</f>
        <v>0</v>
      </c>
      <c r="Q62">
        <f>P62*(EA62+EB62)/1000.0</f>
        <v>0</v>
      </c>
      <c r="R62">
        <f>(DT62 - IF(AW62&gt;1, N62*DN62*100.0/(AY62), 0))*(EA62+EB62)/1000.0</f>
        <v>0</v>
      </c>
      <c r="S62">
        <f>2.0/((1/U62-1/T62)+SIGN(U62)*SQRT((1/U62-1/T62)*(1/U62-1/T62) + 4*DO62/((DO62+1)*(DO62+1))*(2*1/U62*1/T62-1/T62*1/T62)))</f>
        <v>0</v>
      </c>
      <c r="T62">
        <f>IF(LEFT(DP62,1)&lt;&gt;"0",IF(LEFT(DP62,1)="1",3.0,DQ62),$D$5+$E$5*(EH62*EA62/($K$5*1000))+$F$5*(EH62*EA62/($K$5*1000))*MAX(MIN(DN62,$J$5),$I$5)*MAX(MIN(DN62,$J$5),$I$5)+$G$5*MAX(MIN(DN62,$J$5),$I$5)*(EH62*EA62/($K$5*1000))+$H$5*(EH62*EA62/($K$5*1000))*(EH62*EA62/($K$5*1000)))</f>
        <v>0</v>
      </c>
      <c r="U62">
        <f>L62*(1000-(1000*0.61365*exp(17.502*Y62/(240.97+Y62))/(EA62+EB62)+DV62)/2)/(1000*0.61365*exp(17.502*Y62/(240.97+Y62))/(EA62+EB62)-DV62)</f>
        <v>0</v>
      </c>
      <c r="V62">
        <f>1/((DO62+1)/(S62/1.6)+1/(T62/1.37)) + DO62/((DO62+1)/(S62/1.6) + DO62/(T62/1.37))</f>
        <v>0</v>
      </c>
      <c r="W62">
        <f>(DJ62*DM62)</f>
        <v>0</v>
      </c>
      <c r="X62">
        <f>(EC62+(W62+2*0.95*5.67E-8*(((EC62+$B$7)+273)^4-(EC62+273)^4)-44100*L62)/(1.84*29.3*T62+8*0.95*5.67E-8*(EC62+273)^3))</f>
        <v>0</v>
      </c>
      <c r="Y62">
        <f>($C$7*ED62+$D$7*EE62+$E$7*X62)</f>
        <v>0</v>
      </c>
      <c r="Z62">
        <f>0.61365*exp(17.502*Y62/(240.97+Y62))</f>
        <v>0</v>
      </c>
      <c r="AA62">
        <f>(AB62/AC62*100)</f>
        <v>0</v>
      </c>
      <c r="AB62">
        <f>DV62*(EA62+EB62)/1000</f>
        <v>0</v>
      </c>
      <c r="AC62">
        <f>0.61365*exp(17.502*EC62/(240.97+EC62))</f>
        <v>0</v>
      </c>
      <c r="AD62">
        <f>(Z62-DV62*(EA62+EB62)/1000)</f>
        <v>0</v>
      </c>
      <c r="AE62">
        <f>(-L62*44100)</f>
        <v>0</v>
      </c>
      <c r="AF62">
        <f>2*29.3*T62*0.92*(EC62-Y62)</f>
        <v>0</v>
      </c>
      <c r="AG62">
        <f>2*0.95*5.67E-8*(((EC62+$B$7)+273)^4-(Y62+273)^4)</f>
        <v>0</v>
      </c>
      <c r="AH62">
        <f>W62+AG62+AE62+AF62</f>
        <v>0</v>
      </c>
      <c r="AI62">
        <f>DZ62*AW62*(DU62-DT62*(1000-AW62*DW62)/(1000-AW62*DV62))/(100*DN62)</f>
        <v>0</v>
      </c>
      <c r="AJ62">
        <f>1000*DZ62*AW62*(DV62-DW62)/(100*DN62*(1000-AW62*DV62))</f>
        <v>0</v>
      </c>
      <c r="AK62">
        <f>(AL62 - AM62 - EA62*1E3/(8.314*(EC62+273.15)) * AO62/DZ62 * AN62) * DZ62/(100*DN62) * (1000 - DW62)/1000</f>
        <v>0</v>
      </c>
      <c r="AL62">
        <v>303.6445036681253</v>
      </c>
      <c r="AM62">
        <v>304.1490363636363</v>
      </c>
      <c r="AN62">
        <v>4.366014053662894E-06</v>
      </c>
      <c r="AO62">
        <v>66.14935224974602</v>
      </c>
      <c r="AP62">
        <f>(AR62 - AQ62 + EA62*1E3/(8.314*(EC62+273.15)) * AT62/DZ62 * AS62) * DZ62/(100*DN62) * 1000/(1000 - AR62)</f>
        <v>0</v>
      </c>
      <c r="AQ62">
        <v>11.99275695758885</v>
      </c>
      <c r="AR62">
        <v>11.98802657342658</v>
      </c>
      <c r="AS62">
        <v>1.121541113968481E-07</v>
      </c>
      <c r="AT62">
        <v>77.18284796940715</v>
      </c>
      <c r="AU62">
        <v>42</v>
      </c>
      <c r="AV62">
        <v>10</v>
      </c>
      <c r="AW62">
        <f>IF(AU62*$H$13&gt;=AY62,1.0,(AY62/(AY62-AU62*$H$13)))</f>
        <v>0</v>
      </c>
      <c r="AX62">
        <f>(AW62-1)*100</f>
        <v>0</v>
      </c>
      <c r="AY62">
        <f>MAX(0,($B$13+$C$13*EH62)/(1+$D$13*EH62)*EA62/(EC62+273)*$E$13)</f>
        <v>0</v>
      </c>
      <c r="AZ62" t="s">
        <v>437</v>
      </c>
      <c r="BA62" t="s">
        <v>437</v>
      </c>
      <c r="BB62">
        <v>0</v>
      </c>
      <c r="BC62">
        <v>0</v>
      </c>
      <c r="BD62">
        <f>1-BB62/BC62</f>
        <v>0</v>
      </c>
      <c r="BE62">
        <v>0</v>
      </c>
      <c r="BF62" t="s">
        <v>437</v>
      </c>
      <c r="BG62" t="s">
        <v>437</v>
      </c>
      <c r="BH62">
        <v>0</v>
      </c>
      <c r="BI62">
        <v>0</v>
      </c>
      <c r="BJ62">
        <f>1-BH62/BI62</f>
        <v>0</v>
      </c>
      <c r="BK62">
        <v>0.5</v>
      </c>
      <c r="BL62">
        <f>DK62</f>
        <v>0</v>
      </c>
      <c r="BM62">
        <f>N62</f>
        <v>0</v>
      </c>
      <c r="BN62">
        <f>BJ62*BK62*BL62</f>
        <v>0</v>
      </c>
      <c r="BO62">
        <f>(BM62-BE62)/BL62</f>
        <v>0</v>
      </c>
      <c r="BP62">
        <f>(BC62-BI62)/BI62</f>
        <v>0</v>
      </c>
      <c r="BQ62">
        <f>BB62/(BD62+BB62/BI62)</f>
        <v>0</v>
      </c>
      <c r="BR62" t="s">
        <v>437</v>
      </c>
      <c r="BS62">
        <v>0</v>
      </c>
      <c r="BT62">
        <f>IF(BS62&lt;&gt;0, BS62, BQ62)</f>
        <v>0</v>
      </c>
      <c r="BU62">
        <f>1-BT62/BI62</f>
        <v>0</v>
      </c>
      <c r="BV62">
        <f>(BI62-BH62)/(BI62-BT62)</f>
        <v>0</v>
      </c>
      <c r="BW62">
        <f>(BC62-BI62)/(BC62-BT62)</f>
        <v>0</v>
      </c>
      <c r="BX62">
        <f>(BI62-BH62)/(BI62-BB62)</f>
        <v>0</v>
      </c>
      <c r="BY62">
        <f>(BC62-BI62)/(BC62-BB62)</f>
        <v>0</v>
      </c>
      <c r="BZ62">
        <f>(BV62*BT62/BH62)</f>
        <v>0</v>
      </c>
      <c r="CA62">
        <f>(1-BZ62)</f>
        <v>0</v>
      </c>
      <c r="CB62">
        <v>205</v>
      </c>
      <c r="CC62">
        <v>290.0000000000001</v>
      </c>
      <c r="CD62">
        <v>1.42</v>
      </c>
      <c r="CE62">
        <v>245</v>
      </c>
      <c r="CF62">
        <v>10126.2</v>
      </c>
      <c r="CG62">
        <v>1.21</v>
      </c>
      <c r="CH62">
        <v>0.21</v>
      </c>
      <c r="CI62">
        <v>300.0000000000001</v>
      </c>
      <c r="CJ62">
        <v>23.9</v>
      </c>
      <c r="CK62">
        <v>3.425775101193484</v>
      </c>
      <c r="CL62">
        <v>2.028220428051648</v>
      </c>
      <c r="CM62">
        <v>-2.247386861494518</v>
      </c>
      <c r="CN62">
        <v>1.77933841202106</v>
      </c>
      <c r="CO62">
        <v>0.05390338325961119</v>
      </c>
      <c r="CP62">
        <v>-0.008365275417130143</v>
      </c>
      <c r="CQ62">
        <v>289.9999999999999</v>
      </c>
      <c r="CR62">
        <v>1.85</v>
      </c>
      <c r="CS62">
        <v>615</v>
      </c>
      <c r="CT62">
        <v>10122.7</v>
      </c>
      <c r="CU62">
        <v>1.21</v>
      </c>
      <c r="CV62">
        <v>0.64</v>
      </c>
      <c r="DJ62">
        <f>$B$11*EI62+$C$11*EJ62+$F$11*EU62*(1-EX62)</f>
        <v>0</v>
      </c>
      <c r="DK62">
        <f>DJ62*DL62</f>
        <v>0</v>
      </c>
      <c r="DL62">
        <f>($B$11*$D$9+$C$11*$D$9+$F$11*((FH62+EZ62)/MAX(FH62+EZ62+FI62, 0.1)*$I$9+FI62/MAX(FH62+EZ62+FI62, 0.1)*$J$9))/($B$11+$C$11+$F$11)</f>
        <v>0</v>
      </c>
      <c r="DM62">
        <f>($B$11*$K$9+$C$11*$K$9+$F$11*((FH62+EZ62)/MAX(FH62+EZ62+FI62, 0.1)*$P$9+FI62/MAX(FH62+EZ62+FI62, 0.1)*$Q$9))/($B$11+$C$11+$F$11)</f>
        <v>0</v>
      </c>
      <c r="DN62">
        <v>2</v>
      </c>
      <c r="DO62">
        <v>0.5</v>
      </c>
      <c r="DP62" t="s">
        <v>438</v>
      </c>
      <c r="DQ62">
        <v>2</v>
      </c>
      <c r="DR62" t="b">
        <v>1</v>
      </c>
      <c r="DS62">
        <v>1740488432.5</v>
      </c>
      <c r="DT62">
        <v>300.483</v>
      </c>
      <c r="DU62">
        <v>299.979</v>
      </c>
      <c r="DV62">
        <v>11.9876</v>
      </c>
      <c r="DW62">
        <v>11.9921</v>
      </c>
      <c r="DX62">
        <v>300.411</v>
      </c>
      <c r="DY62">
        <v>11.9926</v>
      </c>
      <c r="DZ62">
        <v>400.039</v>
      </c>
      <c r="EA62">
        <v>101.069</v>
      </c>
      <c r="EB62">
        <v>0.0999188</v>
      </c>
      <c r="EC62">
        <v>19.2843</v>
      </c>
      <c r="ED62">
        <v>19.0649</v>
      </c>
      <c r="EE62">
        <v>999.9</v>
      </c>
      <c r="EF62">
        <v>0</v>
      </c>
      <c r="EG62">
        <v>0</v>
      </c>
      <c r="EH62">
        <v>10048.1</v>
      </c>
      <c r="EI62">
        <v>0</v>
      </c>
      <c r="EJ62">
        <v>0.0122315</v>
      </c>
      <c r="EK62">
        <v>0.504211</v>
      </c>
      <c r="EL62">
        <v>304.129</v>
      </c>
      <c r="EM62">
        <v>303.62</v>
      </c>
      <c r="EN62">
        <v>-0.00447845</v>
      </c>
      <c r="EO62">
        <v>299.979</v>
      </c>
      <c r="EP62">
        <v>11.9921</v>
      </c>
      <c r="EQ62">
        <v>1.21157</v>
      </c>
      <c r="ER62">
        <v>1.21202</v>
      </c>
      <c r="ES62">
        <v>9.744490000000001</v>
      </c>
      <c r="ET62">
        <v>9.75006</v>
      </c>
      <c r="EU62">
        <v>0.0499998</v>
      </c>
      <c r="EV62">
        <v>0</v>
      </c>
      <c r="EW62">
        <v>0</v>
      </c>
      <c r="EX62">
        <v>0</v>
      </c>
      <c r="EY62">
        <v>-3.38</v>
      </c>
      <c r="EZ62">
        <v>0.0499998</v>
      </c>
      <c r="FA62">
        <v>51.15</v>
      </c>
      <c r="FB62">
        <v>1.15</v>
      </c>
      <c r="FC62">
        <v>33.5</v>
      </c>
      <c r="FD62">
        <v>38.687</v>
      </c>
      <c r="FE62">
        <v>36</v>
      </c>
      <c r="FF62">
        <v>38.312</v>
      </c>
      <c r="FG62">
        <v>36.187</v>
      </c>
      <c r="FH62">
        <v>0</v>
      </c>
      <c r="FI62">
        <v>0</v>
      </c>
      <c r="FJ62">
        <v>0</v>
      </c>
      <c r="FK62">
        <v>5423.5</v>
      </c>
      <c r="FL62">
        <v>0</v>
      </c>
      <c r="FM62">
        <v>0.8919230769230772</v>
      </c>
      <c r="FN62">
        <v>-2.906324869394103</v>
      </c>
      <c r="FO62">
        <v>3.897094092146324</v>
      </c>
      <c r="FP62">
        <v>48.31730769230769</v>
      </c>
      <c r="FQ62">
        <v>15</v>
      </c>
      <c r="FR62">
        <v>1740484041.5</v>
      </c>
      <c r="FS62" t="s">
        <v>471</v>
      </c>
      <c r="FT62">
        <v>1740484041.5</v>
      </c>
      <c r="FU62">
        <v>1740484029</v>
      </c>
      <c r="FV62">
        <v>10</v>
      </c>
      <c r="FW62">
        <v>-0.115</v>
      </c>
      <c r="FX62">
        <v>0.001</v>
      </c>
      <c r="FY62">
        <v>-0.275</v>
      </c>
      <c r="FZ62">
        <v>-0.005</v>
      </c>
      <c r="GA62">
        <v>103</v>
      </c>
      <c r="GB62">
        <v>12</v>
      </c>
      <c r="GC62">
        <v>0.21</v>
      </c>
      <c r="GD62">
        <v>0.12</v>
      </c>
      <c r="GE62">
        <v>-1.036108522965369</v>
      </c>
      <c r="GF62">
        <v>0.2217997595626343</v>
      </c>
      <c r="GG62">
        <v>0.06418383616218128</v>
      </c>
      <c r="GH62">
        <v>1</v>
      </c>
      <c r="GI62">
        <v>-0.001141410202938862</v>
      </c>
      <c r="GJ62">
        <v>0.000918567661499551</v>
      </c>
      <c r="GK62">
        <v>0.0002201100629235662</v>
      </c>
      <c r="GL62">
        <v>1</v>
      </c>
      <c r="GM62">
        <v>2</v>
      </c>
      <c r="GN62">
        <v>2</v>
      </c>
      <c r="GO62" t="s">
        <v>440</v>
      </c>
      <c r="GP62">
        <v>2.99553</v>
      </c>
      <c r="GQ62">
        <v>2.81094</v>
      </c>
      <c r="GR62">
        <v>0.076865</v>
      </c>
      <c r="GS62">
        <v>0.0772868</v>
      </c>
      <c r="GT62">
        <v>0.0678245</v>
      </c>
      <c r="GU62">
        <v>0.0689342</v>
      </c>
      <c r="GV62">
        <v>25128.8</v>
      </c>
      <c r="GW62">
        <v>26225.6</v>
      </c>
      <c r="GX62">
        <v>30967.6</v>
      </c>
      <c r="GY62">
        <v>31520.2</v>
      </c>
      <c r="GZ62">
        <v>45270.4</v>
      </c>
      <c r="HA62">
        <v>42624.8</v>
      </c>
      <c r="HB62">
        <v>44862.7</v>
      </c>
      <c r="HC62">
        <v>42092.6</v>
      </c>
      <c r="HD62">
        <v>1.79835</v>
      </c>
      <c r="HE62">
        <v>2.25577</v>
      </c>
      <c r="HF62">
        <v>-0.0386015</v>
      </c>
      <c r="HG62">
        <v>0</v>
      </c>
      <c r="HH62">
        <v>19.7041</v>
      </c>
      <c r="HI62">
        <v>999.9</v>
      </c>
      <c r="HJ62">
        <v>34.7</v>
      </c>
      <c r="HK62">
        <v>30.4</v>
      </c>
      <c r="HL62">
        <v>14.9661</v>
      </c>
      <c r="HM62">
        <v>61.833</v>
      </c>
      <c r="HN62">
        <v>7.71635</v>
      </c>
      <c r="HO62">
        <v>1</v>
      </c>
      <c r="HP62">
        <v>-0.110483</v>
      </c>
      <c r="HQ62">
        <v>3.18431</v>
      </c>
      <c r="HR62">
        <v>20.2165</v>
      </c>
      <c r="HS62">
        <v>5.22283</v>
      </c>
      <c r="HT62">
        <v>11.9081</v>
      </c>
      <c r="HU62">
        <v>4.97225</v>
      </c>
      <c r="HV62">
        <v>3.273</v>
      </c>
      <c r="HW62">
        <v>7820.8</v>
      </c>
      <c r="HX62">
        <v>9999</v>
      </c>
      <c r="HY62">
        <v>9999</v>
      </c>
      <c r="HZ62">
        <v>999.9</v>
      </c>
      <c r="IA62">
        <v>1.87958</v>
      </c>
      <c r="IB62">
        <v>1.87973</v>
      </c>
      <c r="IC62">
        <v>1.88186</v>
      </c>
      <c r="ID62">
        <v>1.87487</v>
      </c>
      <c r="IE62">
        <v>1.87822</v>
      </c>
      <c r="IF62">
        <v>1.87761</v>
      </c>
      <c r="IG62">
        <v>1.87469</v>
      </c>
      <c r="IH62">
        <v>1.88242</v>
      </c>
      <c r="II62">
        <v>0</v>
      </c>
      <c r="IJ62">
        <v>0</v>
      </c>
      <c r="IK62">
        <v>0</v>
      </c>
      <c r="IL62">
        <v>0</v>
      </c>
      <c r="IM62" t="s">
        <v>441</v>
      </c>
      <c r="IN62" t="s">
        <v>442</v>
      </c>
      <c r="IO62" t="s">
        <v>443</v>
      </c>
      <c r="IP62" t="s">
        <v>443</v>
      </c>
      <c r="IQ62" t="s">
        <v>443</v>
      </c>
      <c r="IR62" t="s">
        <v>443</v>
      </c>
      <c r="IS62">
        <v>0</v>
      </c>
      <c r="IT62">
        <v>100</v>
      </c>
      <c r="IU62">
        <v>100</v>
      </c>
      <c r="IV62">
        <v>0.07199999999999999</v>
      </c>
      <c r="IW62">
        <v>-0.005</v>
      </c>
      <c r="IX62">
        <v>-0.5145022863478105</v>
      </c>
      <c r="IY62">
        <v>0.002558256048013158</v>
      </c>
      <c r="IZ62">
        <v>-2.213187444564666E-06</v>
      </c>
      <c r="JA62">
        <v>6.313742598779326E-10</v>
      </c>
      <c r="JB62">
        <v>-0.09460829944680695</v>
      </c>
      <c r="JC62">
        <v>0.01302957520847742</v>
      </c>
      <c r="JD62">
        <v>-0.0006757729996322496</v>
      </c>
      <c r="JE62">
        <v>1.7701685355935E-05</v>
      </c>
      <c r="JF62">
        <v>15</v>
      </c>
      <c r="JG62">
        <v>2137</v>
      </c>
      <c r="JH62">
        <v>3</v>
      </c>
      <c r="JI62">
        <v>20</v>
      </c>
      <c r="JJ62">
        <v>73.2</v>
      </c>
      <c r="JK62">
        <v>73.40000000000001</v>
      </c>
      <c r="JL62">
        <v>0.800781</v>
      </c>
      <c r="JM62">
        <v>2.58301</v>
      </c>
      <c r="JN62">
        <v>1.44531</v>
      </c>
      <c r="JO62">
        <v>2.16064</v>
      </c>
      <c r="JP62">
        <v>1.54907</v>
      </c>
      <c r="JQ62">
        <v>2.43286</v>
      </c>
      <c r="JR62">
        <v>35.1055</v>
      </c>
      <c r="JS62">
        <v>24.1225</v>
      </c>
      <c r="JT62">
        <v>18</v>
      </c>
      <c r="JU62">
        <v>327.573</v>
      </c>
      <c r="JV62">
        <v>745.146</v>
      </c>
      <c r="JW62">
        <v>16.5795</v>
      </c>
      <c r="JX62">
        <v>25.574</v>
      </c>
      <c r="JY62">
        <v>30.0001</v>
      </c>
      <c r="JZ62">
        <v>25.7125</v>
      </c>
      <c r="KA62">
        <v>25.7027</v>
      </c>
      <c r="KB62">
        <v>16.0576</v>
      </c>
      <c r="KC62">
        <v>27.2259</v>
      </c>
      <c r="KD62">
        <v>27.5234</v>
      </c>
      <c r="KE62">
        <v>16.58</v>
      </c>
      <c r="KF62">
        <v>300</v>
      </c>
      <c r="KG62">
        <v>12.0077</v>
      </c>
      <c r="KH62">
        <v>101.378</v>
      </c>
      <c r="KI62">
        <v>100.633</v>
      </c>
    </row>
    <row r="63" spans="1:295">
      <c r="A63">
        <v>47</v>
      </c>
      <c r="B63">
        <v>1740488553</v>
      </c>
      <c r="C63">
        <v>5545</v>
      </c>
      <c r="D63" t="s">
        <v>544</v>
      </c>
      <c r="E63" t="s">
        <v>545</v>
      </c>
      <c r="F63" t="s">
        <v>434</v>
      </c>
      <c r="G63" t="s">
        <v>435</v>
      </c>
      <c r="J63">
        <f>EY63</f>
        <v>0</v>
      </c>
      <c r="K63">
        <v>1740488553</v>
      </c>
      <c r="L63">
        <f>(M63)/1000</f>
        <v>0</v>
      </c>
      <c r="M63">
        <f>IF(DR63, AP63, AJ63)</f>
        <v>0</v>
      </c>
      <c r="N63">
        <f>IF(DR63, AK63, AI63)</f>
        <v>0</v>
      </c>
      <c r="O63">
        <f>DT63 - IF(AW63&gt;1, N63*DN63*100.0/(AY63), 0)</f>
        <v>0</v>
      </c>
      <c r="P63">
        <f>((V63-L63/2)*O63-N63)/(V63+L63/2)</f>
        <v>0</v>
      </c>
      <c r="Q63">
        <f>P63*(EA63+EB63)/1000.0</f>
        <v>0</v>
      </c>
      <c r="R63">
        <f>(DT63 - IF(AW63&gt;1, N63*DN63*100.0/(AY63), 0))*(EA63+EB63)/1000.0</f>
        <v>0</v>
      </c>
      <c r="S63">
        <f>2.0/((1/U63-1/T63)+SIGN(U63)*SQRT((1/U63-1/T63)*(1/U63-1/T63) + 4*DO63/((DO63+1)*(DO63+1))*(2*1/U63*1/T63-1/T63*1/T63)))</f>
        <v>0</v>
      </c>
      <c r="T63">
        <f>IF(LEFT(DP63,1)&lt;&gt;"0",IF(LEFT(DP63,1)="1",3.0,DQ63),$D$5+$E$5*(EH63*EA63/($K$5*1000))+$F$5*(EH63*EA63/($K$5*1000))*MAX(MIN(DN63,$J$5),$I$5)*MAX(MIN(DN63,$J$5),$I$5)+$G$5*MAX(MIN(DN63,$J$5),$I$5)*(EH63*EA63/($K$5*1000))+$H$5*(EH63*EA63/($K$5*1000))*(EH63*EA63/($K$5*1000)))</f>
        <v>0</v>
      </c>
      <c r="U63">
        <f>L63*(1000-(1000*0.61365*exp(17.502*Y63/(240.97+Y63))/(EA63+EB63)+DV63)/2)/(1000*0.61365*exp(17.502*Y63/(240.97+Y63))/(EA63+EB63)-DV63)</f>
        <v>0</v>
      </c>
      <c r="V63">
        <f>1/((DO63+1)/(S63/1.6)+1/(T63/1.37)) + DO63/((DO63+1)/(S63/1.6) + DO63/(T63/1.37))</f>
        <v>0</v>
      </c>
      <c r="W63">
        <f>(DJ63*DM63)</f>
        <v>0</v>
      </c>
      <c r="X63">
        <f>(EC63+(W63+2*0.95*5.67E-8*(((EC63+$B$7)+273)^4-(EC63+273)^4)-44100*L63)/(1.84*29.3*T63+8*0.95*5.67E-8*(EC63+273)^3))</f>
        <v>0</v>
      </c>
      <c r="Y63">
        <f>($C$7*ED63+$D$7*EE63+$E$7*X63)</f>
        <v>0</v>
      </c>
      <c r="Z63">
        <f>0.61365*exp(17.502*Y63/(240.97+Y63))</f>
        <v>0</v>
      </c>
      <c r="AA63">
        <f>(AB63/AC63*100)</f>
        <v>0</v>
      </c>
      <c r="AB63">
        <f>DV63*(EA63+EB63)/1000</f>
        <v>0</v>
      </c>
      <c r="AC63">
        <f>0.61365*exp(17.502*EC63/(240.97+EC63))</f>
        <v>0</v>
      </c>
      <c r="AD63">
        <f>(Z63-DV63*(EA63+EB63)/1000)</f>
        <v>0</v>
      </c>
      <c r="AE63">
        <f>(-L63*44100)</f>
        <v>0</v>
      </c>
      <c r="AF63">
        <f>2*29.3*T63*0.92*(EC63-Y63)</f>
        <v>0</v>
      </c>
      <c r="AG63">
        <f>2*0.95*5.67E-8*(((EC63+$B$7)+273)^4-(Y63+273)^4)</f>
        <v>0</v>
      </c>
      <c r="AH63">
        <f>W63+AG63+AE63+AF63</f>
        <v>0</v>
      </c>
      <c r="AI63">
        <f>DZ63*AW63*(DU63-DT63*(1000-AW63*DW63)/(1000-AW63*DV63))/(100*DN63)</f>
        <v>0</v>
      </c>
      <c r="AJ63">
        <f>1000*DZ63*AW63*(DV63-DW63)/(100*DN63*(1000-AW63*DV63))</f>
        <v>0</v>
      </c>
      <c r="AK63">
        <f>(AL63 - AM63 - EA63*1E3/(8.314*(EC63+273.15)) * AO63/DZ63 * AN63) * DZ63/(100*DN63) * (1000 - DW63)/1000</f>
        <v>0</v>
      </c>
      <c r="AL63">
        <v>202.4357477733211</v>
      </c>
      <c r="AM63">
        <v>202.8554242424242</v>
      </c>
      <c r="AN63">
        <v>-0.000298697811129363</v>
      </c>
      <c r="AO63">
        <v>66.14935224974602</v>
      </c>
      <c r="AP63">
        <f>(AR63 - AQ63 + EA63*1E3/(8.314*(EC63+273.15)) * AT63/DZ63 * AS63) * DZ63/(100*DN63) * 1000/(1000 - AR63)</f>
        <v>0</v>
      </c>
      <c r="AQ63">
        <v>11.97625613960652</v>
      </c>
      <c r="AR63">
        <v>11.97167272727273</v>
      </c>
      <c r="AS63">
        <v>-8.507627345853647E-09</v>
      </c>
      <c r="AT63">
        <v>77.18284796940715</v>
      </c>
      <c r="AU63">
        <v>42</v>
      </c>
      <c r="AV63">
        <v>11</v>
      </c>
      <c r="AW63">
        <f>IF(AU63*$H$13&gt;=AY63,1.0,(AY63/(AY63-AU63*$H$13)))</f>
        <v>0</v>
      </c>
      <c r="AX63">
        <f>(AW63-1)*100</f>
        <v>0</v>
      </c>
      <c r="AY63">
        <f>MAX(0,($B$13+$C$13*EH63)/(1+$D$13*EH63)*EA63/(EC63+273)*$E$13)</f>
        <v>0</v>
      </c>
      <c r="AZ63" t="s">
        <v>437</v>
      </c>
      <c r="BA63" t="s">
        <v>437</v>
      </c>
      <c r="BB63">
        <v>0</v>
      </c>
      <c r="BC63">
        <v>0</v>
      </c>
      <c r="BD63">
        <f>1-BB63/BC63</f>
        <v>0</v>
      </c>
      <c r="BE63">
        <v>0</v>
      </c>
      <c r="BF63" t="s">
        <v>437</v>
      </c>
      <c r="BG63" t="s">
        <v>437</v>
      </c>
      <c r="BH63">
        <v>0</v>
      </c>
      <c r="BI63">
        <v>0</v>
      </c>
      <c r="BJ63">
        <f>1-BH63/BI63</f>
        <v>0</v>
      </c>
      <c r="BK63">
        <v>0.5</v>
      </c>
      <c r="BL63">
        <f>DK63</f>
        <v>0</v>
      </c>
      <c r="BM63">
        <f>N63</f>
        <v>0</v>
      </c>
      <c r="BN63">
        <f>BJ63*BK63*BL63</f>
        <v>0</v>
      </c>
      <c r="BO63">
        <f>(BM63-BE63)/BL63</f>
        <v>0</v>
      </c>
      <c r="BP63">
        <f>(BC63-BI63)/BI63</f>
        <v>0</v>
      </c>
      <c r="BQ63">
        <f>BB63/(BD63+BB63/BI63)</f>
        <v>0</v>
      </c>
      <c r="BR63" t="s">
        <v>437</v>
      </c>
      <c r="BS63">
        <v>0</v>
      </c>
      <c r="BT63">
        <f>IF(BS63&lt;&gt;0, BS63, BQ63)</f>
        <v>0</v>
      </c>
      <c r="BU63">
        <f>1-BT63/BI63</f>
        <v>0</v>
      </c>
      <c r="BV63">
        <f>(BI63-BH63)/(BI63-BT63)</f>
        <v>0</v>
      </c>
      <c r="BW63">
        <f>(BC63-BI63)/(BC63-BT63)</f>
        <v>0</v>
      </c>
      <c r="BX63">
        <f>(BI63-BH63)/(BI63-BB63)</f>
        <v>0</v>
      </c>
      <c r="BY63">
        <f>(BC63-BI63)/(BC63-BB63)</f>
        <v>0</v>
      </c>
      <c r="BZ63">
        <f>(BV63*BT63/BH63)</f>
        <v>0</v>
      </c>
      <c r="CA63">
        <f>(1-BZ63)</f>
        <v>0</v>
      </c>
      <c r="CB63">
        <v>205</v>
      </c>
      <c r="CC63">
        <v>290.0000000000001</v>
      </c>
      <c r="CD63">
        <v>1.42</v>
      </c>
      <c r="CE63">
        <v>245</v>
      </c>
      <c r="CF63">
        <v>10126.2</v>
      </c>
      <c r="CG63">
        <v>1.21</v>
      </c>
      <c r="CH63">
        <v>0.21</v>
      </c>
      <c r="CI63">
        <v>300.0000000000001</v>
      </c>
      <c r="CJ63">
        <v>23.9</v>
      </c>
      <c r="CK63">
        <v>3.425775101193484</v>
      </c>
      <c r="CL63">
        <v>2.028220428051648</v>
      </c>
      <c r="CM63">
        <v>-2.247386861494518</v>
      </c>
      <c r="CN63">
        <v>1.77933841202106</v>
      </c>
      <c r="CO63">
        <v>0.05390338325961119</v>
      </c>
      <c r="CP63">
        <v>-0.008365275417130143</v>
      </c>
      <c r="CQ63">
        <v>289.9999999999999</v>
      </c>
      <c r="CR63">
        <v>1.85</v>
      </c>
      <c r="CS63">
        <v>615</v>
      </c>
      <c r="CT63">
        <v>10122.7</v>
      </c>
      <c r="CU63">
        <v>1.21</v>
      </c>
      <c r="CV63">
        <v>0.64</v>
      </c>
      <c r="DJ63">
        <f>$B$11*EI63+$C$11*EJ63+$F$11*EU63*(1-EX63)</f>
        <v>0</v>
      </c>
      <c r="DK63">
        <f>DJ63*DL63</f>
        <v>0</v>
      </c>
      <c r="DL63">
        <f>($B$11*$D$9+$C$11*$D$9+$F$11*((FH63+EZ63)/MAX(FH63+EZ63+FI63, 0.1)*$I$9+FI63/MAX(FH63+EZ63+FI63, 0.1)*$J$9))/($B$11+$C$11+$F$11)</f>
        <v>0</v>
      </c>
      <c r="DM63">
        <f>($B$11*$K$9+$C$11*$K$9+$F$11*((FH63+EZ63)/MAX(FH63+EZ63+FI63, 0.1)*$P$9+FI63/MAX(FH63+EZ63+FI63, 0.1)*$Q$9))/($B$11+$C$11+$F$11)</f>
        <v>0</v>
      </c>
      <c r="DN63">
        <v>2</v>
      </c>
      <c r="DO63">
        <v>0.5</v>
      </c>
      <c r="DP63" t="s">
        <v>438</v>
      </c>
      <c r="DQ63">
        <v>2</v>
      </c>
      <c r="DR63" t="b">
        <v>1</v>
      </c>
      <c r="DS63">
        <v>1740488553</v>
      </c>
      <c r="DT63">
        <v>200.427</v>
      </c>
      <c r="DU63">
        <v>199.978</v>
      </c>
      <c r="DV63">
        <v>11.9712</v>
      </c>
      <c r="DW63">
        <v>11.9752</v>
      </c>
      <c r="DX63">
        <v>200.513</v>
      </c>
      <c r="DY63">
        <v>11.9763</v>
      </c>
      <c r="DZ63">
        <v>399.976</v>
      </c>
      <c r="EA63">
        <v>101.065</v>
      </c>
      <c r="EB63">
        <v>0.099985</v>
      </c>
      <c r="EC63">
        <v>19.2763</v>
      </c>
      <c r="ED63">
        <v>19.0493</v>
      </c>
      <c r="EE63">
        <v>999.9</v>
      </c>
      <c r="EF63">
        <v>0</v>
      </c>
      <c r="EG63">
        <v>0</v>
      </c>
      <c r="EH63">
        <v>10042.5</v>
      </c>
      <c r="EI63">
        <v>0</v>
      </c>
      <c r="EJ63">
        <v>0.0122315</v>
      </c>
      <c r="EK63">
        <v>0.449463</v>
      </c>
      <c r="EL63">
        <v>202.856</v>
      </c>
      <c r="EM63">
        <v>202.401</v>
      </c>
      <c r="EN63">
        <v>-0.00397205</v>
      </c>
      <c r="EO63">
        <v>199.978</v>
      </c>
      <c r="EP63">
        <v>11.9752</v>
      </c>
      <c r="EQ63">
        <v>1.20988</v>
      </c>
      <c r="ER63">
        <v>1.21028</v>
      </c>
      <c r="ES63">
        <v>9.72362</v>
      </c>
      <c r="ET63">
        <v>9.728569999999999</v>
      </c>
      <c r="EU63">
        <v>0.0499998</v>
      </c>
      <c r="EV63">
        <v>0</v>
      </c>
      <c r="EW63">
        <v>0</v>
      </c>
      <c r="EX63">
        <v>0</v>
      </c>
      <c r="EY63">
        <v>-5.26</v>
      </c>
      <c r="EZ63">
        <v>0.0499998</v>
      </c>
      <c r="FA63">
        <v>49.24</v>
      </c>
      <c r="FB63">
        <v>1.07</v>
      </c>
      <c r="FC63">
        <v>34</v>
      </c>
      <c r="FD63">
        <v>40.375</v>
      </c>
      <c r="FE63">
        <v>36.937</v>
      </c>
      <c r="FF63">
        <v>40.625</v>
      </c>
      <c r="FG63">
        <v>37</v>
      </c>
      <c r="FH63">
        <v>0</v>
      </c>
      <c r="FI63">
        <v>0</v>
      </c>
      <c r="FJ63">
        <v>0</v>
      </c>
      <c r="FK63">
        <v>5544.099999904633</v>
      </c>
      <c r="FL63">
        <v>0</v>
      </c>
      <c r="FM63">
        <v>2.012</v>
      </c>
      <c r="FN63">
        <v>0.6861537382729633</v>
      </c>
      <c r="FO63">
        <v>-9.418461437648505</v>
      </c>
      <c r="FP63">
        <v>48.00839999999999</v>
      </c>
      <c r="FQ63">
        <v>15</v>
      </c>
      <c r="FR63">
        <v>1740484041.5</v>
      </c>
      <c r="FS63" t="s">
        <v>471</v>
      </c>
      <c r="FT63">
        <v>1740484041.5</v>
      </c>
      <c r="FU63">
        <v>1740484029</v>
      </c>
      <c r="FV63">
        <v>10</v>
      </c>
      <c r="FW63">
        <v>-0.115</v>
      </c>
      <c r="FX63">
        <v>0.001</v>
      </c>
      <c r="FY63">
        <v>-0.275</v>
      </c>
      <c r="FZ63">
        <v>-0.005</v>
      </c>
      <c r="GA63">
        <v>103</v>
      </c>
      <c r="GB63">
        <v>12</v>
      </c>
      <c r="GC63">
        <v>0.21</v>
      </c>
      <c r="GD63">
        <v>0.12</v>
      </c>
      <c r="GE63">
        <v>-0.9373183393570522</v>
      </c>
      <c r="GF63">
        <v>0.1072485853374436</v>
      </c>
      <c r="GG63">
        <v>0.05462118063338367</v>
      </c>
      <c r="GH63">
        <v>1</v>
      </c>
      <c r="GI63">
        <v>-0.0009322655285157175</v>
      </c>
      <c r="GJ63">
        <v>0.0001007557714276978</v>
      </c>
      <c r="GK63">
        <v>0.0001096572480971948</v>
      </c>
      <c r="GL63">
        <v>1</v>
      </c>
      <c r="GM63">
        <v>2</v>
      </c>
      <c r="GN63">
        <v>2</v>
      </c>
      <c r="GO63" t="s">
        <v>440</v>
      </c>
      <c r="GP63">
        <v>2.99546</v>
      </c>
      <c r="GQ63">
        <v>2.81096</v>
      </c>
      <c r="GR63">
        <v>0.0545188</v>
      </c>
      <c r="GS63">
        <v>0.0547728</v>
      </c>
      <c r="GT63">
        <v>0.0677518</v>
      </c>
      <c r="GU63">
        <v>0.068858</v>
      </c>
      <c r="GV63">
        <v>25737.6</v>
      </c>
      <c r="GW63">
        <v>26866.6</v>
      </c>
      <c r="GX63">
        <v>30968.4</v>
      </c>
      <c r="GY63">
        <v>31521.8</v>
      </c>
      <c r="GZ63">
        <v>45275.4</v>
      </c>
      <c r="HA63">
        <v>42630.2</v>
      </c>
      <c r="HB63">
        <v>44864.3</v>
      </c>
      <c r="HC63">
        <v>42094.7</v>
      </c>
      <c r="HD63">
        <v>1.79832</v>
      </c>
      <c r="HE63">
        <v>2.25602</v>
      </c>
      <c r="HF63">
        <v>-0.037618</v>
      </c>
      <c r="HG63">
        <v>0</v>
      </c>
      <c r="HH63">
        <v>19.6722</v>
      </c>
      <c r="HI63">
        <v>999.9</v>
      </c>
      <c r="HJ63">
        <v>34.6</v>
      </c>
      <c r="HK63">
        <v>30.4</v>
      </c>
      <c r="HL63">
        <v>14.9249</v>
      </c>
      <c r="HM63">
        <v>62.063</v>
      </c>
      <c r="HN63">
        <v>7.63622</v>
      </c>
      <c r="HO63">
        <v>1</v>
      </c>
      <c r="HP63">
        <v>-0.112005</v>
      </c>
      <c r="HQ63">
        <v>3.15833</v>
      </c>
      <c r="HR63">
        <v>20.2167</v>
      </c>
      <c r="HS63">
        <v>5.22283</v>
      </c>
      <c r="HT63">
        <v>11.9081</v>
      </c>
      <c r="HU63">
        <v>4.97215</v>
      </c>
      <c r="HV63">
        <v>3.273</v>
      </c>
      <c r="HW63">
        <v>7824</v>
      </c>
      <c r="HX63">
        <v>9999</v>
      </c>
      <c r="HY63">
        <v>9999</v>
      </c>
      <c r="HZ63">
        <v>999.9</v>
      </c>
      <c r="IA63">
        <v>1.87958</v>
      </c>
      <c r="IB63">
        <v>1.87973</v>
      </c>
      <c r="IC63">
        <v>1.88186</v>
      </c>
      <c r="ID63">
        <v>1.87487</v>
      </c>
      <c r="IE63">
        <v>1.87821</v>
      </c>
      <c r="IF63">
        <v>1.87763</v>
      </c>
      <c r="IG63">
        <v>1.87475</v>
      </c>
      <c r="IH63">
        <v>1.88242</v>
      </c>
      <c r="II63">
        <v>0</v>
      </c>
      <c r="IJ63">
        <v>0</v>
      </c>
      <c r="IK63">
        <v>0</v>
      </c>
      <c r="IL63">
        <v>0</v>
      </c>
      <c r="IM63" t="s">
        <v>441</v>
      </c>
      <c r="IN63" t="s">
        <v>442</v>
      </c>
      <c r="IO63" t="s">
        <v>443</v>
      </c>
      <c r="IP63" t="s">
        <v>443</v>
      </c>
      <c r="IQ63" t="s">
        <v>443</v>
      </c>
      <c r="IR63" t="s">
        <v>443</v>
      </c>
      <c r="IS63">
        <v>0</v>
      </c>
      <c r="IT63">
        <v>100</v>
      </c>
      <c r="IU63">
        <v>100</v>
      </c>
      <c r="IV63">
        <v>-0.08599999999999999</v>
      </c>
      <c r="IW63">
        <v>-0.0051</v>
      </c>
      <c r="IX63">
        <v>-0.5145022863478105</v>
      </c>
      <c r="IY63">
        <v>0.002558256048013158</v>
      </c>
      <c r="IZ63">
        <v>-2.213187444564666E-06</v>
      </c>
      <c r="JA63">
        <v>6.313742598779326E-10</v>
      </c>
      <c r="JB63">
        <v>-0.09460829944680695</v>
      </c>
      <c r="JC63">
        <v>0.01302957520847742</v>
      </c>
      <c r="JD63">
        <v>-0.0006757729996322496</v>
      </c>
      <c r="JE63">
        <v>1.7701685355935E-05</v>
      </c>
      <c r="JF63">
        <v>15</v>
      </c>
      <c r="JG63">
        <v>2137</v>
      </c>
      <c r="JH63">
        <v>3</v>
      </c>
      <c r="JI63">
        <v>20</v>
      </c>
      <c r="JJ63">
        <v>75.2</v>
      </c>
      <c r="JK63">
        <v>75.40000000000001</v>
      </c>
      <c r="JL63">
        <v>0.5896</v>
      </c>
      <c r="JM63">
        <v>2.59521</v>
      </c>
      <c r="JN63">
        <v>1.44531</v>
      </c>
      <c r="JO63">
        <v>2.16064</v>
      </c>
      <c r="JP63">
        <v>1.54907</v>
      </c>
      <c r="JQ63">
        <v>2.46582</v>
      </c>
      <c r="JR63">
        <v>35.1055</v>
      </c>
      <c r="JS63">
        <v>24.1225</v>
      </c>
      <c r="JT63">
        <v>18</v>
      </c>
      <c r="JU63">
        <v>327.552</v>
      </c>
      <c r="JV63">
        <v>745.351</v>
      </c>
      <c r="JW63">
        <v>16.5798</v>
      </c>
      <c r="JX63">
        <v>25.5654</v>
      </c>
      <c r="JY63">
        <v>30.0001</v>
      </c>
      <c r="JZ63">
        <v>25.7102</v>
      </c>
      <c r="KA63">
        <v>25.7006</v>
      </c>
      <c r="KB63">
        <v>11.7975</v>
      </c>
      <c r="KC63">
        <v>27.2259</v>
      </c>
      <c r="KD63">
        <v>27.5234</v>
      </c>
      <c r="KE63">
        <v>16.58</v>
      </c>
      <c r="KF63">
        <v>200</v>
      </c>
      <c r="KG63">
        <v>12.0077</v>
      </c>
      <c r="KH63">
        <v>101.381</v>
      </c>
      <c r="KI63">
        <v>100.638</v>
      </c>
    </row>
    <row r="64" spans="1:295">
      <c r="A64">
        <v>48</v>
      </c>
      <c r="B64">
        <v>1740488673.5</v>
      </c>
      <c r="C64">
        <v>5665.5</v>
      </c>
      <c r="D64" t="s">
        <v>546</v>
      </c>
      <c r="E64" t="s">
        <v>547</v>
      </c>
      <c r="F64" t="s">
        <v>434</v>
      </c>
      <c r="G64" t="s">
        <v>435</v>
      </c>
      <c r="J64">
        <f>EY64</f>
        <v>0</v>
      </c>
      <c r="K64">
        <v>1740488673.5</v>
      </c>
      <c r="L64">
        <f>(M64)/1000</f>
        <v>0</v>
      </c>
      <c r="M64">
        <f>IF(DR64, AP64, AJ64)</f>
        <v>0</v>
      </c>
      <c r="N64">
        <f>IF(DR64, AK64, AI64)</f>
        <v>0</v>
      </c>
      <c r="O64">
        <f>DT64 - IF(AW64&gt;1, N64*DN64*100.0/(AY64), 0)</f>
        <v>0</v>
      </c>
      <c r="P64">
        <f>((V64-L64/2)*O64-N64)/(V64+L64/2)</f>
        <v>0</v>
      </c>
      <c r="Q64">
        <f>P64*(EA64+EB64)/1000.0</f>
        <v>0</v>
      </c>
      <c r="R64">
        <f>(DT64 - IF(AW64&gt;1, N64*DN64*100.0/(AY64), 0))*(EA64+EB64)/1000.0</f>
        <v>0</v>
      </c>
      <c r="S64">
        <f>2.0/((1/U64-1/T64)+SIGN(U64)*SQRT((1/U64-1/T64)*(1/U64-1/T64) + 4*DO64/((DO64+1)*(DO64+1))*(2*1/U64*1/T64-1/T64*1/T64)))</f>
        <v>0</v>
      </c>
      <c r="T64">
        <f>IF(LEFT(DP64,1)&lt;&gt;"0",IF(LEFT(DP64,1)="1",3.0,DQ64),$D$5+$E$5*(EH64*EA64/($K$5*1000))+$F$5*(EH64*EA64/($K$5*1000))*MAX(MIN(DN64,$J$5),$I$5)*MAX(MIN(DN64,$J$5),$I$5)+$G$5*MAX(MIN(DN64,$J$5),$I$5)*(EH64*EA64/($K$5*1000))+$H$5*(EH64*EA64/($K$5*1000))*(EH64*EA64/($K$5*1000)))</f>
        <v>0</v>
      </c>
      <c r="U64">
        <f>L64*(1000-(1000*0.61365*exp(17.502*Y64/(240.97+Y64))/(EA64+EB64)+DV64)/2)/(1000*0.61365*exp(17.502*Y64/(240.97+Y64))/(EA64+EB64)-DV64)</f>
        <v>0</v>
      </c>
      <c r="V64">
        <f>1/((DO64+1)/(S64/1.6)+1/(T64/1.37)) + DO64/((DO64+1)/(S64/1.6) + DO64/(T64/1.37))</f>
        <v>0</v>
      </c>
      <c r="W64">
        <f>(DJ64*DM64)</f>
        <v>0</v>
      </c>
      <c r="X64">
        <f>(EC64+(W64+2*0.95*5.67E-8*(((EC64+$B$7)+273)^4-(EC64+273)^4)-44100*L64)/(1.84*29.3*T64+8*0.95*5.67E-8*(EC64+273)^3))</f>
        <v>0</v>
      </c>
      <c r="Y64">
        <f>($C$7*ED64+$D$7*EE64+$E$7*X64)</f>
        <v>0</v>
      </c>
      <c r="Z64">
        <f>0.61365*exp(17.502*Y64/(240.97+Y64))</f>
        <v>0</v>
      </c>
      <c r="AA64">
        <f>(AB64/AC64*100)</f>
        <v>0</v>
      </c>
      <c r="AB64">
        <f>DV64*(EA64+EB64)/1000</f>
        <v>0</v>
      </c>
      <c r="AC64">
        <f>0.61365*exp(17.502*EC64/(240.97+EC64))</f>
        <v>0</v>
      </c>
      <c r="AD64">
        <f>(Z64-DV64*(EA64+EB64)/1000)</f>
        <v>0</v>
      </c>
      <c r="AE64">
        <f>(-L64*44100)</f>
        <v>0</v>
      </c>
      <c r="AF64">
        <f>2*29.3*T64*0.92*(EC64-Y64)</f>
        <v>0</v>
      </c>
      <c r="AG64">
        <f>2*0.95*5.67E-8*(((EC64+$B$7)+273)^4-(Y64+273)^4)</f>
        <v>0</v>
      </c>
      <c r="AH64">
        <f>W64+AG64+AE64+AF64</f>
        <v>0</v>
      </c>
      <c r="AI64">
        <f>DZ64*AW64*(DU64-DT64*(1000-AW64*DW64)/(1000-AW64*DV64))/(100*DN64)</f>
        <v>0</v>
      </c>
      <c r="AJ64">
        <f>1000*DZ64*AW64*(DV64-DW64)/(100*DN64*(1000-AW64*DV64))</f>
        <v>0</v>
      </c>
      <c r="AK64">
        <f>(AL64 - AM64 - EA64*1E3/(8.314*(EC64+273.15)) * AO64/DZ64 * AN64) * DZ64/(100*DN64) * (1000 - DW64)/1000</f>
        <v>0</v>
      </c>
      <c r="AL64">
        <v>101.2148347019181</v>
      </c>
      <c r="AM64">
        <v>101.4639515151515</v>
      </c>
      <c r="AN64">
        <v>-9.403263159097465E-05</v>
      </c>
      <c r="AO64">
        <v>66.14935224974602</v>
      </c>
      <c r="AP64">
        <f>(AR64 - AQ64 + EA64*1E3/(8.314*(EC64+273.15)) * AT64/DZ64 * AS64) * DZ64/(100*DN64) * 1000/(1000 - AR64)</f>
        <v>0</v>
      </c>
      <c r="AQ64">
        <v>11.97424555629683</v>
      </c>
      <c r="AR64">
        <v>11.96985244755246</v>
      </c>
      <c r="AS64">
        <v>7.653349662949092E-08</v>
      </c>
      <c r="AT64">
        <v>77.18284796940715</v>
      </c>
      <c r="AU64">
        <v>42</v>
      </c>
      <c r="AV64">
        <v>11</v>
      </c>
      <c r="AW64">
        <f>IF(AU64*$H$13&gt;=AY64,1.0,(AY64/(AY64-AU64*$H$13)))</f>
        <v>0</v>
      </c>
      <c r="AX64">
        <f>(AW64-1)*100</f>
        <v>0</v>
      </c>
      <c r="AY64">
        <f>MAX(0,($B$13+$C$13*EH64)/(1+$D$13*EH64)*EA64/(EC64+273)*$E$13)</f>
        <v>0</v>
      </c>
      <c r="AZ64" t="s">
        <v>437</v>
      </c>
      <c r="BA64" t="s">
        <v>437</v>
      </c>
      <c r="BB64">
        <v>0</v>
      </c>
      <c r="BC64">
        <v>0</v>
      </c>
      <c r="BD64">
        <f>1-BB64/BC64</f>
        <v>0</v>
      </c>
      <c r="BE64">
        <v>0</v>
      </c>
      <c r="BF64" t="s">
        <v>437</v>
      </c>
      <c r="BG64" t="s">
        <v>437</v>
      </c>
      <c r="BH64">
        <v>0</v>
      </c>
      <c r="BI64">
        <v>0</v>
      </c>
      <c r="BJ64">
        <f>1-BH64/BI64</f>
        <v>0</v>
      </c>
      <c r="BK64">
        <v>0.5</v>
      </c>
      <c r="BL64">
        <f>DK64</f>
        <v>0</v>
      </c>
      <c r="BM64">
        <f>N64</f>
        <v>0</v>
      </c>
      <c r="BN64">
        <f>BJ64*BK64*BL64</f>
        <v>0</v>
      </c>
      <c r="BO64">
        <f>(BM64-BE64)/BL64</f>
        <v>0</v>
      </c>
      <c r="BP64">
        <f>(BC64-BI64)/BI64</f>
        <v>0</v>
      </c>
      <c r="BQ64">
        <f>BB64/(BD64+BB64/BI64)</f>
        <v>0</v>
      </c>
      <c r="BR64" t="s">
        <v>437</v>
      </c>
      <c r="BS64">
        <v>0</v>
      </c>
      <c r="BT64">
        <f>IF(BS64&lt;&gt;0, BS64, BQ64)</f>
        <v>0</v>
      </c>
      <c r="BU64">
        <f>1-BT64/BI64</f>
        <v>0</v>
      </c>
      <c r="BV64">
        <f>(BI64-BH64)/(BI64-BT64)</f>
        <v>0</v>
      </c>
      <c r="BW64">
        <f>(BC64-BI64)/(BC64-BT64)</f>
        <v>0</v>
      </c>
      <c r="BX64">
        <f>(BI64-BH64)/(BI64-BB64)</f>
        <v>0</v>
      </c>
      <c r="BY64">
        <f>(BC64-BI64)/(BC64-BB64)</f>
        <v>0</v>
      </c>
      <c r="BZ64">
        <f>(BV64*BT64/BH64)</f>
        <v>0</v>
      </c>
      <c r="CA64">
        <f>(1-BZ64)</f>
        <v>0</v>
      </c>
      <c r="CB64">
        <v>205</v>
      </c>
      <c r="CC64">
        <v>290.0000000000001</v>
      </c>
      <c r="CD64">
        <v>1.42</v>
      </c>
      <c r="CE64">
        <v>245</v>
      </c>
      <c r="CF64">
        <v>10126.2</v>
      </c>
      <c r="CG64">
        <v>1.21</v>
      </c>
      <c r="CH64">
        <v>0.21</v>
      </c>
      <c r="CI64">
        <v>300.0000000000001</v>
      </c>
      <c r="CJ64">
        <v>23.9</v>
      </c>
      <c r="CK64">
        <v>3.425775101193484</v>
      </c>
      <c r="CL64">
        <v>2.028220428051648</v>
      </c>
      <c r="CM64">
        <v>-2.247386861494518</v>
      </c>
      <c r="CN64">
        <v>1.77933841202106</v>
      </c>
      <c r="CO64">
        <v>0.05390338325961119</v>
      </c>
      <c r="CP64">
        <v>-0.008365275417130143</v>
      </c>
      <c r="CQ64">
        <v>289.9999999999999</v>
      </c>
      <c r="CR64">
        <v>1.85</v>
      </c>
      <c r="CS64">
        <v>615</v>
      </c>
      <c r="CT64">
        <v>10122.7</v>
      </c>
      <c r="CU64">
        <v>1.21</v>
      </c>
      <c r="CV64">
        <v>0.64</v>
      </c>
      <c r="DJ64">
        <f>$B$11*EI64+$C$11*EJ64+$F$11*EU64*(1-EX64)</f>
        <v>0</v>
      </c>
      <c r="DK64">
        <f>DJ64*DL64</f>
        <v>0</v>
      </c>
      <c r="DL64">
        <f>($B$11*$D$9+$C$11*$D$9+$F$11*((FH64+EZ64)/MAX(FH64+EZ64+FI64, 0.1)*$I$9+FI64/MAX(FH64+EZ64+FI64, 0.1)*$J$9))/($B$11+$C$11+$F$11)</f>
        <v>0</v>
      </c>
      <c r="DM64">
        <f>($B$11*$K$9+$C$11*$K$9+$F$11*((FH64+EZ64)/MAX(FH64+EZ64+FI64, 0.1)*$P$9+FI64/MAX(FH64+EZ64+FI64, 0.1)*$Q$9))/($B$11+$C$11+$F$11)</f>
        <v>0</v>
      </c>
      <c r="DN64">
        <v>2</v>
      </c>
      <c r="DO64">
        <v>0.5</v>
      </c>
      <c r="DP64" t="s">
        <v>438</v>
      </c>
      <c r="DQ64">
        <v>2</v>
      </c>
      <c r="DR64" t="b">
        <v>1</v>
      </c>
      <c r="DS64">
        <v>1740488673.5</v>
      </c>
      <c r="DT64">
        <v>100.255</v>
      </c>
      <c r="DU64">
        <v>99.99639999999999</v>
      </c>
      <c r="DV64">
        <v>11.9701</v>
      </c>
      <c r="DW64">
        <v>11.976</v>
      </c>
      <c r="DX64">
        <v>100.534</v>
      </c>
      <c r="DY64">
        <v>11.9752</v>
      </c>
      <c r="DZ64">
        <v>399.937</v>
      </c>
      <c r="EA64">
        <v>101.059</v>
      </c>
      <c r="EB64">
        <v>0.0999548</v>
      </c>
      <c r="EC64">
        <v>19.2895</v>
      </c>
      <c r="ED64">
        <v>19.0603</v>
      </c>
      <c r="EE64">
        <v>999.9</v>
      </c>
      <c r="EF64">
        <v>0</v>
      </c>
      <c r="EG64">
        <v>0</v>
      </c>
      <c r="EH64">
        <v>10051.9</v>
      </c>
      <c r="EI64">
        <v>0</v>
      </c>
      <c r="EJ64">
        <v>0.0122315</v>
      </c>
      <c r="EK64">
        <v>0.258438</v>
      </c>
      <c r="EL64">
        <v>101.469</v>
      </c>
      <c r="EM64">
        <v>101.208</v>
      </c>
      <c r="EN64">
        <v>-0.00581932</v>
      </c>
      <c r="EO64">
        <v>99.99639999999999</v>
      </c>
      <c r="EP64">
        <v>11.976</v>
      </c>
      <c r="EQ64">
        <v>1.20969</v>
      </c>
      <c r="ER64">
        <v>1.21028</v>
      </c>
      <c r="ES64">
        <v>9.721360000000001</v>
      </c>
      <c r="ET64">
        <v>9.72861</v>
      </c>
      <c r="EU64">
        <v>0.0499998</v>
      </c>
      <c r="EV64">
        <v>0</v>
      </c>
      <c r="EW64">
        <v>0</v>
      </c>
      <c r="EX64">
        <v>0</v>
      </c>
      <c r="EY64">
        <v>-4.64</v>
      </c>
      <c r="EZ64">
        <v>0.0499998</v>
      </c>
      <c r="FA64">
        <v>48.76</v>
      </c>
      <c r="FB64">
        <v>1.23</v>
      </c>
      <c r="FC64">
        <v>34.562</v>
      </c>
      <c r="FD64">
        <v>41.312</v>
      </c>
      <c r="FE64">
        <v>37.625</v>
      </c>
      <c r="FF64">
        <v>42</v>
      </c>
      <c r="FG64">
        <v>37.562</v>
      </c>
      <c r="FH64">
        <v>0</v>
      </c>
      <c r="FI64">
        <v>0</v>
      </c>
      <c r="FJ64">
        <v>0</v>
      </c>
      <c r="FK64">
        <v>5664.700000047684</v>
      </c>
      <c r="FL64">
        <v>0</v>
      </c>
      <c r="FM64">
        <v>1.042307692307692</v>
      </c>
      <c r="FN64">
        <v>-17.45435877909156</v>
      </c>
      <c r="FO64">
        <v>6.159999654156573</v>
      </c>
      <c r="FP64">
        <v>47.85384615384616</v>
      </c>
      <c r="FQ64">
        <v>15</v>
      </c>
      <c r="FR64">
        <v>1740484041.5</v>
      </c>
      <c r="FS64" t="s">
        <v>471</v>
      </c>
      <c r="FT64">
        <v>1740484041.5</v>
      </c>
      <c r="FU64">
        <v>1740484029</v>
      </c>
      <c r="FV64">
        <v>10</v>
      </c>
      <c r="FW64">
        <v>-0.115</v>
      </c>
      <c r="FX64">
        <v>0.001</v>
      </c>
      <c r="FY64">
        <v>-0.275</v>
      </c>
      <c r="FZ64">
        <v>-0.005</v>
      </c>
      <c r="GA64">
        <v>103</v>
      </c>
      <c r="GB64">
        <v>12</v>
      </c>
      <c r="GC64">
        <v>0.21</v>
      </c>
      <c r="GD64">
        <v>0.12</v>
      </c>
      <c r="GE64">
        <v>-0.5571810097519314</v>
      </c>
      <c r="GF64">
        <v>0.2552919540477964</v>
      </c>
      <c r="GG64">
        <v>0.05898448157593528</v>
      </c>
      <c r="GH64">
        <v>1</v>
      </c>
      <c r="GI64">
        <v>-0.0008335607430694613</v>
      </c>
      <c r="GJ64">
        <v>-0.0002759556990073421</v>
      </c>
      <c r="GK64">
        <v>0.0002292023703901461</v>
      </c>
      <c r="GL64">
        <v>1</v>
      </c>
      <c r="GM64">
        <v>2</v>
      </c>
      <c r="GN64">
        <v>2</v>
      </c>
      <c r="GO64" t="s">
        <v>440</v>
      </c>
      <c r="GP64">
        <v>2.99542</v>
      </c>
      <c r="GQ64">
        <v>2.81101</v>
      </c>
      <c r="GR64">
        <v>0.0287625</v>
      </c>
      <c r="GS64">
        <v>0.0288245</v>
      </c>
      <c r="GT64">
        <v>0.06774230000000001</v>
      </c>
      <c r="GU64">
        <v>0.0688561</v>
      </c>
      <c r="GV64">
        <v>26436.8</v>
      </c>
      <c r="GW64">
        <v>27601.9</v>
      </c>
      <c r="GX64">
        <v>30966.3</v>
      </c>
      <c r="GY64">
        <v>31519.4</v>
      </c>
      <c r="GZ64">
        <v>45272</v>
      </c>
      <c r="HA64">
        <v>42627.1</v>
      </c>
      <c r="HB64">
        <v>44860.6</v>
      </c>
      <c r="HC64">
        <v>42091.6</v>
      </c>
      <c r="HD64">
        <v>1.79805</v>
      </c>
      <c r="HE64">
        <v>2.25557</v>
      </c>
      <c r="HF64">
        <v>-0.035204</v>
      </c>
      <c r="HG64">
        <v>0</v>
      </c>
      <c r="HH64">
        <v>19.6433</v>
      </c>
      <c r="HI64">
        <v>999.9</v>
      </c>
      <c r="HJ64">
        <v>34.6</v>
      </c>
      <c r="HK64">
        <v>30.4</v>
      </c>
      <c r="HL64">
        <v>14.9262</v>
      </c>
      <c r="HM64">
        <v>61.973</v>
      </c>
      <c r="HN64">
        <v>8.11298</v>
      </c>
      <c r="HO64">
        <v>1</v>
      </c>
      <c r="HP64">
        <v>-0.110152</v>
      </c>
      <c r="HQ64">
        <v>3.15403</v>
      </c>
      <c r="HR64">
        <v>20.2171</v>
      </c>
      <c r="HS64">
        <v>5.22268</v>
      </c>
      <c r="HT64">
        <v>11.9081</v>
      </c>
      <c r="HU64">
        <v>4.9725</v>
      </c>
      <c r="HV64">
        <v>3.273</v>
      </c>
      <c r="HW64">
        <v>7826.9</v>
      </c>
      <c r="HX64">
        <v>9999</v>
      </c>
      <c r="HY64">
        <v>9999</v>
      </c>
      <c r="HZ64">
        <v>999.9</v>
      </c>
      <c r="IA64">
        <v>1.87958</v>
      </c>
      <c r="IB64">
        <v>1.87973</v>
      </c>
      <c r="IC64">
        <v>1.88187</v>
      </c>
      <c r="ID64">
        <v>1.87488</v>
      </c>
      <c r="IE64">
        <v>1.87829</v>
      </c>
      <c r="IF64">
        <v>1.87765</v>
      </c>
      <c r="IG64">
        <v>1.87469</v>
      </c>
      <c r="IH64">
        <v>1.88244</v>
      </c>
      <c r="II64">
        <v>0</v>
      </c>
      <c r="IJ64">
        <v>0</v>
      </c>
      <c r="IK64">
        <v>0</v>
      </c>
      <c r="IL64">
        <v>0</v>
      </c>
      <c r="IM64" t="s">
        <v>441</v>
      </c>
      <c r="IN64" t="s">
        <v>442</v>
      </c>
      <c r="IO64" t="s">
        <v>443</v>
      </c>
      <c r="IP64" t="s">
        <v>443</v>
      </c>
      <c r="IQ64" t="s">
        <v>443</v>
      </c>
      <c r="IR64" t="s">
        <v>443</v>
      </c>
      <c r="IS64">
        <v>0</v>
      </c>
      <c r="IT64">
        <v>100</v>
      </c>
      <c r="IU64">
        <v>100</v>
      </c>
      <c r="IV64">
        <v>-0.279</v>
      </c>
      <c r="IW64">
        <v>-0.0051</v>
      </c>
      <c r="IX64">
        <v>-0.5145022863478105</v>
      </c>
      <c r="IY64">
        <v>0.002558256048013158</v>
      </c>
      <c r="IZ64">
        <v>-2.213187444564666E-06</v>
      </c>
      <c r="JA64">
        <v>6.313742598779326E-10</v>
      </c>
      <c r="JB64">
        <v>-0.09460829944680695</v>
      </c>
      <c r="JC64">
        <v>0.01302957520847742</v>
      </c>
      <c r="JD64">
        <v>-0.0006757729996322496</v>
      </c>
      <c r="JE64">
        <v>1.7701685355935E-05</v>
      </c>
      <c r="JF64">
        <v>15</v>
      </c>
      <c r="JG64">
        <v>2137</v>
      </c>
      <c r="JH64">
        <v>3</v>
      </c>
      <c r="JI64">
        <v>20</v>
      </c>
      <c r="JJ64">
        <v>77.2</v>
      </c>
      <c r="JK64">
        <v>77.40000000000001</v>
      </c>
      <c r="JL64">
        <v>0.369873</v>
      </c>
      <c r="JM64">
        <v>2.62817</v>
      </c>
      <c r="JN64">
        <v>1.44531</v>
      </c>
      <c r="JO64">
        <v>2.16064</v>
      </c>
      <c r="JP64">
        <v>1.54907</v>
      </c>
      <c r="JQ64">
        <v>2.35596</v>
      </c>
      <c r="JR64">
        <v>35.1055</v>
      </c>
      <c r="JS64">
        <v>24.1225</v>
      </c>
      <c r="JT64">
        <v>18</v>
      </c>
      <c r="JU64">
        <v>327.467</v>
      </c>
      <c r="JV64">
        <v>745.049</v>
      </c>
      <c r="JW64">
        <v>16.5799</v>
      </c>
      <c r="JX64">
        <v>25.5698</v>
      </c>
      <c r="JY64">
        <v>30.0002</v>
      </c>
      <c r="JZ64">
        <v>25.7167</v>
      </c>
      <c r="KA64">
        <v>25.7092</v>
      </c>
      <c r="KB64">
        <v>7.40075</v>
      </c>
      <c r="KC64">
        <v>27.2259</v>
      </c>
      <c r="KD64">
        <v>27.5234</v>
      </c>
      <c r="KE64">
        <v>16.58</v>
      </c>
      <c r="KF64">
        <v>100</v>
      </c>
      <c r="KG64">
        <v>12.0077</v>
      </c>
      <c r="KH64">
        <v>101.373</v>
      </c>
      <c r="KI64">
        <v>100.631</v>
      </c>
    </row>
    <row r="65" spans="1:295">
      <c r="A65">
        <v>49</v>
      </c>
      <c r="B65">
        <v>1740488794</v>
      </c>
      <c r="C65">
        <v>5786</v>
      </c>
      <c r="D65" t="s">
        <v>548</v>
      </c>
      <c r="E65" t="s">
        <v>549</v>
      </c>
      <c r="F65" t="s">
        <v>434</v>
      </c>
      <c r="G65" t="s">
        <v>435</v>
      </c>
      <c r="J65">
        <f>EY65</f>
        <v>0</v>
      </c>
      <c r="K65">
        <v>1740488794</v>
      </c>
      <c r="L65">
        <f>(M65)/1000</f>
        <v>0</v>
      </c>
      <c r="M65">
        <f>IF(DR65, AP65, AJ65)</f>
        <v>0</v>
      </c>
      <c r="N65">
        <f>IF(DR65, AK65, AI65)</f>
        <v>0</v>
      </c>
      <c r="O65">
        <f>DT65 - IF(AW65&gt;1, N65*DN65*100.0/(AY65), 0)</f>
        <v>0</v>
      </c>
      <c r="P65">
        <f>((V65-L65/2)*O65-N65)/(V65+L65/2)</f>
        <v>0</v>
      </c>
      <c r="Q65">
        <f>P65*(EA65+EB65)/1000.0</f>
        <v>0</v>
      </c>
      <c r="R65">
        <f>(DT65 - IF(AW65&gt;1, N65*DN65*100.0/(AY65), 0))*(EA65+EB65)/1000.0</f>
        <v>0</v>
      </c>
      <c r="S65">
        <f>2.0/((1/U65-1/T65)+SIGN(U65)*SQRT((1/U65-1/T65)*(1/U65-1/T65) + 4*DO65/((DO65+1)*(DO65+1))*(2*1/U65*1/T65-1/T65*1/T65)))</f>
        <v>0</v>
      </c>
      <c r="T65">
        <f>IF(LEFT(DP65,1)&lt;&gt;"0",IF(LEFT(DP65,1)="1",3.0,DQ65),$D$5+$E$5*(EH65*EA65/($K$5*1000))+$F$5*(EH65*EA65/($K$5*1000))*MAX(MIN(DN65,$J$5),$I$5)*MAX(MIN(DN65,$J$5),$I$5)+$G$5*MAX(MIN(DN65,$J$5),$I$5)*(EH65*EA65/($K$5*1000))+$H$5*(EH65*EA65/($K$5*1000))*(EH65*EA65/($K$5*1000)))</f>
        <v>0</v>
      </c>
      <c r="U65">
        <f>L65*(1000-(1000*0.61365*exp(17.502*Y65/(240.97+Y65))/(EA65+EB65)+DV65)/2)/(1000*0.61365*exp(17.502*Y65/(240.97+Y65))/(EA65+EB65)-DV65)</f>
        <v>0</v>
      </c>
      <c r="V65">
        <f>1/((DO65+1)/(S65/1.6)+1/(T65/1.37)) + DO65/((DO65+1)/(S65/1.6) + DO65/(T65/1.37))</f>
        <v>0</v>
      </c>
      <c r="W65">
        <f>(DJ65*DM65)</f>
        <v>0</v>
      </c>
      <c r="X65">
        <f>(EC65+(W65+2*0.95*5.67E-8*(((EC65+$B$7)+273)^4-(EC65+273)^4)-44100*L65)/(1.84*29.3*T65+8*0.95*5.67E-8*(EC65+273)^3))</f>
        <v>0</v>
      </c>
      <c r="Y65">
        <f>($C$7*ED65+$D$7*EE65+$E$7*X65)</f>
        <v>0</v>
      </c>
      <c r="Z65">
        <f>0.61365*exp(17.502*Y65/(240.97+Y65))</f>
        <v>0</v>
      </c>
      <c r="AA65">
        <f>(AB65/AC65*100)</f>
        <v>0</v>
      </c>
      <c r="AB65">
        <f>DV65*(EA65+EB65)/1000</f>
        <v>0</v>
      </c>
      <c r="AC65">
        <f>0.61365*exp(17.502*EC65/(240.97+EC65))</f>
        <v>0</v>
      </c>
      <c r="AD65">
        <f>(Z65-DV65*(EA65+EB65)/1000)</f>
        <v>0</v>
      </c>
      <c r="AE65">
        <f>(-L65*44100)</f>
        <v>0</v>
      </c>
      <c r="AF65">
        <f>2*29.3*T65*0.92*(EC65-Y65)</f>
        <v>0</v>
      </c>
      <c r="AG65">
        <f>2*0.95*5.67E-8*(((EC65+$B$7)+273)^4-(Y65+273)^4)</f>
        <v>0</v>
      </c>
      <c r="AH65">
        <f>W65+AG65+AE65+AF65</f>
        <v>0</v>
      </c>
      <c r="AI65">
        <f>DZ65*AW65*(DU65-DT65*(1000-AW65*DW65)/(1000-AW65*DV65))/(100*DN65)</f>
        <v>0</v>
      </c>
      <c r="AJ65">
        <f>1000*DZ65*AW65*(DV65-DW65)/(100*DN65*(1000-AW65*DV65))</f>
        <v>0</v>
      </c>
      <c r="AK65">
        <f>(AL65 - AM65 - EA65*1E3/(8.314*(EC65+273.15)) * AO65/DZ65 * AN65) * DZ65/(100*DN65) * (1000 - DW65)/1000</f>
        <v>0</v>
      </c>
      <c r="AL65">
        <v>50.62377330911927</v>
      </c>
      <c r="AM65">
        <v>50.70768000000002</v>
      </c>
      <c r="AN65">
        <v>9.429163020413078E-05</v>
      </c>
      <c r="AO65">
        <v>66.14935224974602</v>
      </c>
      <c r="AP65">
        <f>(AR65 - AQ65 + EA65*1E3/(8.314*(EC65+273.15)) * AT65/DZ65 * AS65) * DZ65/(100*DN65) * 1000/(1000 - AR65)</f>
        <v>0</v>
      </c>
      <c r="AQ65">
        <v>12.04650707266788</v>
      </c>
      <c r="AR65">
        <v>12.041113986014</v>
      </c>
      <c r="AS65">
        <v>-1.850532232220268E-07</v>
      </c>
      <c r="AT65">
        <v>77.18284796940715</v>
      </c>
      <c r="AU65">
        <v>42</v>
      </c>
      <c r="AV65">
        <v>11</v>
      </c>
      <c r="AW65">
        <f>IF(AU65*$H$13&gt;=AY65,1.0,(AY65/(AY65-AU65*$H$13)))</f>
        <v>0</v>
      </c>
      <c r="AX65">
        <f>(AW65-1)*100</f>
        <v>0</v>
      </c>
      <c r="AY65">
        <f>MAX(0,($B$13+$C$13*EH65)/(1+$D$13*EH65)*EA65/(EC65+273)*$E$13)</f>
        <v>0</v>
      </c>
      <c r="AZ65" t="s">
        <v>437</v>
      </c>
      <c r="BA65" t="s">
        <v>437</v>
      </c>
      <c r="BB65">
        <v>0</v>
      </c>
      <c r="BC65">
        <v>0</v>
      </c>
      <c r="BD65">
        <f>1-BB65/BC65</f>
        <v>0</v>
      </c>
      <c r="BE65">
        <v>0</v>
      </c>
      <c r="BF65" t="s">
        <v>437</v>
      </c>
      <c r="BG65" t="s">
        <v>437</v>
      </c>
      <c r="BH65">
        <v>0</v>
      </c>
      <c r="BI65">
        <v>0</v>
      </c>
      <c r="BJ65">
        <f>1-BH65/BI65</f>
        <v>0</v>
      </c>
      <c r="BK65">
        <v>0.5</v>
      </c>
      <c r="BL65">
        <f>DK65</f>
        <v>0</v>
      </c>
      <c r="BM65">
        <f>N65</f>
        <v>0</v>
      </c>
      <c r="BN65">
        <f>BJ65*BK65*BL65</f>
        <v>0</v>
      </c>
      <c r="BO65">
        <f>(BM65-BE65)/BL65</f>
        <v>0</v>
      </c>
      <c r="BP65">
        <f>(BC65-BI65)/BI65</f>
        <v>0</v>
      </c>
      <c r="BQ65">
        <f>BB65/(BD65+BB65/BI65)</f>
        <v>0</v>
      </c>
      <c r="BR65" t="s">
        <v>437</v>
      </c>
      <c r="BS65">
        <v>0</v>
      </c>
      <c r="BT65">
        <f>IF(BS65&lt;&gt;0, BS65, BQ65)</f>
        <v>0</v>
      </c>
      <c r="BU65">
        <f>1-BT65/BI65</f>
        <v>0</v>
      </c>
      <c r="BV65">
        <f>(BI65-BH65)/(BI65-BT65)</f>
        <v>0</v>
      </c>
      <c r="BW65">
        <f>(BC65-BI65)/(BC65-BT65)</f>
        <v>0</v>
      </c>
      <c r="BX65">
        <f>(BI65-BH65)/(BI65-BB65)</f>
        <v>0</v>
      </c>
      <c r="BY65">
        <f>(BC65-BI65)/(BC65-BB65)</f>
        <v>0</v>
      </c>
      <c r="BZ65">
        <f>(BV65*BT65/BH65)</f>
        <v>0</v>
      </c>
      <c r="CA65">
        <f>(1-BZ65)</f>
        <v>0</v>
      </c>
      <c r="CB65">
        <v>205</v>
      </c>
      <c r="CC65">
        <v>290.0000000000001</v>
      </c>
      <c r="CD65">
        <v>1.42</v>
      </c>
      <c r="CE65">
        <v>245</v>
      </c>
      <c r="CF65">
        <v>10126.2</v>
      </c>
      <c r="CG65">
        <v>1.21</v>
      </c>
      <c r="CH65">
        <v>0.21</v>
      </c>
      <c r="CI65">
        <v>300.0000000000001</v>
      </c>
      <c r="CJ65">
        <v>23.9</v>
      </c>
      <c r="CK65">
        <v>3.425775101193484</v>
      </c>
      <c r="CL65">
        <v>2.028220428051648</v>
      </c>
      <c r="CM65">
        <v>-2.247386861494518</v>
      </c>
      <c r="CN65">
        <v>1.77933841202106</v>
      </c>
      <c r="CO65">
        <v>0.05390338325961119</v>
      </c>
      <c r="CP65">
        <v>-0.008365275417130143</v>
      </c>
      <c r="CQ65">
        <v>289.9999999999999</v>
      </c>
      <c r="CR65">
        <v>1.85</v>
      </c>
      <c r="CS65">
        <v>615</v>
      </c>
      <c r="CT65">
        <v>10122.7</v>
      </c>
      <c r="CU65">
        <v>1.21</v>
      </c>
      <c r="CV65">
        <v>0.64</v>
      </c>
      <c r="DJ65">
        <f>$B$11*EI65+$C$11*EJ65+$F$11*EU65*(1-EX65)</f>
        <v>0</v>
      </c>
      <c r="DK65">
        <f>DJ65*DL65</f>
        <v>0</v>
      </c>
      <c r="DL65">
        <f>($B$11*$D$9+$C$11*$D$9+$F$11*((FH65+EZ65)/MAX(FH65+EZ65+FI65, 0.1)*$I$9+FI65/MAX(FH65+EZ65+FI65, 0.1)*$J$9))/($B$11+$C$11+$F$11)</f>
        <v>0</v>
      </c>
      <c r="DM65">
        <f>($B$11*$K$9+$C$11*$K$9+$F$11*((FH65+EZ65)/MAX(FH65+EZ65+FI65, 0.1)*$P$9+FI65/MAX(FH65+EZ65+FI65, 0.1)*$Q$9))/($B$11+$C$11+$F$11)</f>
        <v>0</v>
      </c>
      <c r="DN65">
        <v>2</v>
      </c>
      <c r="DO65">
        <v>0.5</v>
      </c>
      <c r="DP65" t="s">
        <v>438</v>
      </c>
      <c r="DQ65">
        <v>2</v>
      </c>
      <c r="DR65" t="b">
        <v>1</v>
      </c>
      <c r="DS65">
        <v>1740488794</v>
      </c>
      <c r="DT65">
        <v>50.1057</v>
      </c>
      <c r="DU65">
        <v>49.9902</v>
      </c>
      <c r="DV65">
        <v>12.0412</v>
      </c>
      <c r="DW65">
        <v>12.0474</v>
      </c>
      <c r="DX65">
        <v>50.4966</v>
      </c>
      <c r="DY65">
        <v>12.0459</v>
      </c>
      <c r="DZ65">
        <v>399.919</v>
      </c>
      <c r="EA65">
        <v>101.058</v>
      </c>
      <c r="EB65">
        <v>0.0996718</v>
      </c>
      <c r="EC65">
        <v>19.3186</v>
      </c>
      <c r="ED65">
        <v>19.0971</v>
      </c>
      <c r="EE65">
        <v>999.9</v>
      </c>
      <c r="EF65">
        <v>0</v>
      </c>
      <c r="EG65">
        <v>0</v>
      </c>
      <c r="EH65">
        <v>10053.8</v>
      </c>
      <c r="EI65">
        <v>0</v>
      </c>
      <c r="EJ65">
        <v>0.0122315</v>
      </c>
      <c r="EK65">
        <v>0.115498</v>
      </c>
      <c r="EL65">
        <v>50.7164</v>
      </c>
      <c r="EM65">
        <v>50.5998</v>
      </c>
      <c r="EN65">
        <v>-0.00623226</v>
      </c>
      <c r="EO65">
        <v>49.9902</v>
      </c>
      <c r="EP65">
        <v>12.0474</v>
      </c>
      <c r="EQ65">
        <v>1.21686</v>
      </c>
      <c r="ER65">
        <v>1.21749</v>
      </c>
      <c r="ES65">
        <v>9.809430000000001</v>
      </c>
      <c r="ET65">
        <v>9.81714</v>
      </c>
      <c r="EU65">
        <v>0.0499998</v>
      </c>
      <c r="EV65">
        <v>0</v>
      </c>
      <c r="EW65">
        <v>0</v>
      </c>
      <c r="EX65">
        <v>0</v>
      </c>
      <c r="EY65">
        <v>3.64</v>
      </c>
      <c r="EZ65">
        <v>0.0499998</v>
      </c>
      <c r="FA65">
        <v>48.32</v>
      </c>
      <c r="FB65">
        <v>1.03</v>
      </c>
      <c r="FC65">
        <v>33.437</v>
      </c>
      <c r="FD65">
        <v>38.062</v>
      </c>
      <c r="FE65">
        <v>35.5</v>
      </c>
      <c r="FF65">
        <v>37.437</v>
      </c>
      <c r="FG65">
        <v>35.875</v>
      </c>
      <c r="FH65">
        <v>0</v>
      </c>
      <c r="FI65">
        <v>0</v>
      </c>
      <c r="FJ65">
        <v>0</v>
      </c>
      <c r="FK65">
        <v>5785.299999952316</v>
      </c>
      <c r="FL65">
        <v>0</v>
      </c>
      <c r="FM65">
        <v>2.852</v>
      </c>
      <c r="FN65">
        <v>4.009230873551821</v>
      </c>
      <c r="FO65">
        <v>-2.686923155683497</v>
      </c>
      <c r="FP65">
        <v>48.18</v>
      </c>
      <c r="FQ65">
        <v>15</v>
      </c>
      <c r="FR65">
        <v>1740484041.5</v>
      </c>
      <c r="FS65" t="s">
        <v>471</v>
      </c>
      <c r="FT65">
        <v>1740484041.5</v>
      </c>
      <c r="FU65">
        <v>1740484029</v>
      </c>
      <c r="FV65">
        <v>10</v>
      </c>
      <c r="FW65">
        <v>-0.115</v>
      </c>
      <c r="FX65">
        <v>0.001</v>
      </c>
      <c r="FY65">
        <v>-0.275</v>
      </c>
      <c r="FZ65">
        <v>-0.005</v>
      </c>
      <c r="GA65">
        <v>103</v>
      </c>
      <c r="GB65">
        <v>12</v>
      </c>
      <c r="GC65">
        <v>0.21</v>
      </c>
      <c r="GD65">
        <v>0.12</v>
      </c>
      <c r="GE65">
        <v>-0.2051375326039097</v>
      </c>
      <c r="GF65">
        <v>0.1676896547465795</v>
      </c>
      <c r="GG65">
        <v>0.05895512825225982</v>
      </c>
      <c r="GH65">
        <v>1</v>
      </c>
      <c r="GI65">
        <v>-0.001294665764778109</v>
      </c>
      <c r="GJ65">
        <v>0.00133341197524368</v>
      </c>
      <c r="GK65">
        <v>0.0003357490008376107</v>
      </c>
      <c r="GL65">
        <v>1</v>
      </c>
      <c r="GM65">
        <v>2</v>
      </c>
      <c r="GN65">
        <v>2</v>
      </c>
      <c r="GO65" t="s">
        <v>440</v>
      </c>
      <c r="GP65">
        <v>2.99541</v>
      </c>
      <c r="GQ65">
        <v>2.81074</v>
      </c>
      <c r="GR65">
        <v>0.0146659</v>
      </c>
      <c r="GS65">
        <v>0.0146268</v>
      </c>
      <c r="GT65">
        <v>0.0680465</v>
      </c>
      <c r="GU65">
        <v>0.0691677</v>
      </c>
      <c r="GV65">
        <v>26820.2</v>
      </c>
      <c r="GW65">
        <v>28005.5</v>
      </c>
      <c r="GX65">
        <v>30966</v>
      </c>
      <c r="GY65">
        <v>31519.6</v>
      </c>
      <c r="GZ65">
        <v>45256.7</v>
      </c>
      <c r="HA65">
        <v>42613</v>
      </c>
      <c r="HB65">
        <v>44860.2</v>
      </c>
      <c r="HC65">
        <v>42091.8</v>
      </c>
      <c r="HD65">
        <v>1.79827</v>
      </c>
      <c r="HE65">
        <v>2.25555</v>
      </c>
      <c r="HF65">
        <v>-0.0358596</v>
      </c>
      <c r="HG65">
        <v>0</v>
      </c>
      <c r="HH65">
        <v>19.6909</v>
      </c>
      <c r="HI65">
        <v>999.9</v>
      </c>
      <c r="HJ65">
        <v>34.6</v>
      </c>
      <c r="HK65">
        <v>30.4</v>
      </c>
      <c r="HL65">
        <v>14.925</v>
      </c>
      <c r="HM65">
        <v>61.933</v>
      </c>
      <c r="HN65">
        <v>7.89263</v>
      </c>
      <c r="HO65">
        <v>1</v>
      </c>
      <c r="HP65">
        <v>-0.110252</v>
      </c>
      <c r="HQ65">
        <v>3.17367</v>
      </c>
      <c r="HR65">
        <v>20.2149</v>
      </c>
      <c r="HS65">
        <v>5.22253</v>
      </c>
      <c r="HT65">
        <v>11.9081</v>
      </c>
      <c r="HU65">
        <v>4.97235</v>
      </c>
      <c r="HV65">
        <v>3.273</v>
      </c>
      <c r="HW65">
        <v>7830.1</v>
      </c>
      <c r="HX65">
        <v>9999</v>
      </c>
      <c r="HY65">
        <v>9999</v>
      </c>
      <c r="HZ65">
        <v>999.9</v>
      </c>
      <c r="IA65">
        <v>1.87958</v>
      </c>
      <c r="IB65">
        <v>1.87973</v>
      </c>
      <c r="IC65">
        <v>1.88187</v>
      </c>
      <c r="ID65">
        <v>1.87486</v>
      </c>
      <c r="IE65">
        <v>1.87821</v>
      </c>
      <c r="IF65">
        <v>1.87769</v>
      </c>
      <c r="IG65">
        <v>1.8747</v>
      </c>
      <c r="IH65">
        <v>1.88241</v>
      </c>
      <c r="II65">
        <v>0</v>
      </c>
      <c r="IJ65">
        <v>0</v>
      </c>
      <c r="IK65">
        <v>0</v>
      </c>
      <c r="IL65">
        <v>0</v>
      </c>
      <c r="IM65" t="s">
        <v>441</v>
      </c>
      <c r="IN65" t="s">
        <v>442</v>
      </c>
      <c r="IO65" t="s">
        <v>443</v>
      </c>
      <c r="IP65" t="s">
        <v>443</v>
      </c>
      <c r="IQ65" t="s">
        <v>443</v>
      </c>
      <c r="IR65" t="s">
        <v>443</v>
      </c>
      <c r="IS65">
        <v>0</v>
      </c>
      <c r="IT65">
        <v>100</v>
      </c>
      <c r="IU65">
        <v>100</v>
      </c>
      <c r="IV65">
        <v>-0.391</v>
      </c>
      <c r="IW65">
        <v>-0.0047</v>
      </c>
      <c r="IX65">
        <v>-0.5145022863478105</v>
      </c>
      <c r="IY65">
        <v>0.002558256048013158</v>
      </c>
      <c r="IZ65">
        <v>-2.213187444564666E-06</v>
      </c>
      <c r="JA65">
        <v>6.313742598779326E-10</v>
      </c>
      <c r="JB65">
        <v>-0.09460829944680695</v>
      </c>
      <c r="JC65">
        <v>0.01302957520847742</v>
      </c>
      <c r="JD65">
        <v>-0.0006757729996322496</v>
      </c>
      <c r="JE65">
        <v>1.7701685355935E-05</v>
      </c>
      <c r="JF65">
        <v>15</v>
      </c>
      <c r="JG65">
        <v>2137</v>
      </c>
      <c r="JH65">
        <v>3</v>
      </c>
      <c r="JI65">
        <v>20</v>
      </c>
      <c r="JJ65">
        <v>79.2</v>
      </c>
      <c r="JK65">
        <v>79.40000000000001</v>
      </c>
      <c r="JL65">
        <v>0.26001</v>
      </c>
      <c r="JM65">
        <v>2.6416</v>
      </c>
      <c r="JN65">
        <v>1.44531</v>
      </c>
      <c r="JO65">
        <v>2.16064</v>
      </c>
      <c r="JP65">
        <v>1.54907</v>
      </c>
      <c r="JQ65">
        <v>2.45239</v>
      </c>
      <c r="JR65">
        <v>35.1055</v>
      </c>
      <c r="JS65">
        <v>24.1225</v>
      </c>
      <c r="JT65">
        <v>18</v>
      </c>
      <c r="JU65">
        <v>327.585</v>
      </c>
      <c r="JV65">
        <v>745.056</v>
      </c>
      <c r="JW65">
        <v>16.5801</v>
      </c>
      <c r="JX65">
        <v>25.5762</v>
      </c>
      <c r="JY65">
        <v>30</v>
      </c>
      <c r="JZ65">
        <v>25.721</v>
      </c>
      <c r="KA65">
        <v>25.7113</v>
      </c>
      <c r="KB65">
        <v>5.21275</v>
      </c>
      <c r="KC65">
        <v>26.6371</v>
      </c>
      <c r="KD65">
        <v>27.5234</v>
      </c>
      <c r="KE65">
        <v>16.58</v>
      </c>
      <c r="KF65">
        <v>50</v>
      </c>
      <c r="KG65">
        <v>12.0571</v>
      </c>
      <c r="KH65">
        <v>101.372</v>
      </c>
      <c r="KI65">
        <v>100.631</v>
      </c>
    </row>
    <row r="66" spans="1:295">
      <c r="A66">
        <v>50</v>
      </c>
      <c r="B66">
        <v>1740488914.5</v>
      </c>
      <c r="C66">
        <v>5906.5</v>
      </c>
      <c r="D66" t="s">
        <v>550</v>
      </c>
      <c r="E66" t="s">
        <v>551</v>
      </c>
      <c r="F66" t="s">
        <v>434</v>
      </c>
      <c r="G66" t="s">
        <v>435</v>
      </c>
      <c r="J66">
        <f>EY66</f>
        <v>0</v>
      </c>
      <c r="K66">
        <v>1740488914.5</v>
      </c>
      <c r="L66">
        <f>(M66)/1000</f>
        <v>0</v>
      </c>
      <c r="M66">
        <f>IF(DR66, AP66, AJ66)</f>
        <v>0</v>
      </c>
      <c r="N66">
        <f>IF(DR66, AK66, AI66)</f>
        <v>0</v>
      </c>
      <c r="O66">
        <f>DT66 - IF(AW66&gt;1, N66*DN66*100.0/(AY66), 0)</f>
        <v>0</v>
      </c>
      <c r="P66">
        <f>((V66-L66/2)*O66-N66)/(V66+L66/2)</f>
        <v>0</v>
      </c>
      <c r="Q66">
        <f>P66*(EA66+EB66)/1000.0</f>
        <v>0</v>
      </c>
      <c r="R66">
        <f>(DT66 - IF(AW66&gt;1, N66*DN66*100.0/(AY66), 0))*(EA66+EB66)/1000.0</f>
        <v>0</v>
      </c>
      <c r="S66">
        <f>2.0/((1/U66-1/T66)+SIGN(U66)*SQRT((1/U66-1/T66)*(1/U66-1/T66) + 4*DO66/((DO66+1)*(DO66+1))*(2*1/U66*1/T66-1/T66*1/T66)))</f>
        <v>0</v>
      </c>
      <c r="T66">
        <f>IF(LEFT(DP66,1)&lt;&gt;"0",IF(LEFT(DP66,1)="1",3.0,DQ66),$D$5+$E$5*(EH66*EA66/($K$5*1000))+$F$5*(EH66*EA66/($K$5*1000))*MAX(MIN(DN66,$J$5),$I$5)*MAX(MIN(DN66,$J$5),$I$5)+$G$5*MAX(MIN(DN66,$J$5),$I$5)*(EH66*EA66/($K$5*1000))+$H$5*(EH66*EA66/($K$5*1000))*(EH66*EA66/($K$5*1000)))</f>
        <v>0</v>
      </c>
      <c r="U66">
        <f>L66*(1000-(1000*0.61365*exp(17.502*Y66/(240.97+Y66))/(EA66+EB66)+DV66)/2)/(1000*0.61365*exp(17.502*Y66/(240.97+Y66))/(EA66+EB66)-DV66)</f>
        <v>0</v>
      </c>
      <c r="V66">
        <f>1/((DO66+1)/(S66/1.6)+1/(T66/1.37)) + DO66/((DO66+1)/(S66/1.6) + DO66/(T66/1.37))</f>
        <v>0</v>
      </c>
      <c r="W66">
        <f>(DJ66*DM66)</f>
        <v>0</v>
      </c>
      <c r="X66">
        <f>(EC66+(W66+2*0.95*5.67E-8*(((EC66+$B$7)+273)^4-(EC66+273)^4)-44100*L66)/(1.84*29.3*T66+8*0.95*5.67E-8*(EC66+273)^3))</f>
        <v>0</v>
      </c>
      <c r="Y66">
        <f>($C$7*ED66+$D$7*EE66+$E$7*X66)</f>
        <v>0</v>
      </c>
      <c r="Z66">
        <f>0.61365*exp(17.502*Y66/(240.97+Y66))</f>
        <v>0</v>
      </c>
      <c r="AA66">
        <f>(AB66/AC66*100)</f>
        <v>0</v>
      </c>
      <c r="AB66">
        <f>DV66*(EA66+EB66)/1000</f>
        <v>0</v>
      </c>
      <c r="AC66">
        <f>0.61365*exp(17.502*EC66/(240.97+EC66))</f>
        <v>0</v>
      </c>
      <c r="AD66">
        <f>(Z66-DV66*(EA66+EB66)/1000)</f>
        <v>0</v>
      </c>
      <c r="AE66">
        <f>(-L66*44100)</f>
        <v>0</v>
      </c>
      <c r="AF66">
        <f>2*29.3*T66*0.92*(EC66-Y66)</f>
        <v>0</v>
      </c>
      <c r="AG66">
        <f>2*0.95*5.67E-8*(((EC66+$B$7)+273)^4-(Y66+273)^4)</f>
        <v>0</v>
      </c>
      <c r="AH66">
        <f>W66+AG66+AE66+AF66</f>
        <v>0</v>
      </c>
      <c r="AI66">
        <f>DZ66*AW66*(DU66-DT66*(1000-AW66*DW66)/(1000-AW66*DV66))/(100*DN66)</f>
        <v>0</v>
      </c>
      <c r="AJ66">
        <f>1000*DZ66*AW66*(DV66-DW66)/(100*DN66*(1000-AW66*DV66))</f>
        <v>0</v>
      </c>
      <c r="AK66">
        <f>(AL66 - AM66 - EA66*1E3/(8.314*(EC66+273.15)) * AO66/DZ66 * AN66) * DZ66/(100*DN66) * (1000 - DW66)/1000</f>
        <v>0</v>
      </c>
      <c r="AL66">
        <v>-1.035123704224365</v>
      </c>
      <c r="AM66">
        <v>-1.032066303030303</v>
      </c>
      <c r="AN66">
        <v>-1.840516039125235E-05</v>
      </c>
      <c r="AO66">
        <v>66.14935224974602</v>
      </c>
      <c r="AP66">
        <f>(AR66 - AQ66 + EA66*1E3/(8.314*(EC66+273.15)) * AT66/DZ66 * AS66) * DZ66/(100*DN66) * 1000/(1000 - AR66)</f>
        <v>0</v>
      </c>
      <c r="AQ66">
        <v>12.05199112297069</v>
      </c>
      <c r="AR66">
        <v>12.04622027972028</v>
      </c>
      <c r="AS66">
        <v>-4.499142063691906E-08</v>
      </c>
      <c r="AT66">
        <v>77.18284796940715</v>
      </c>
      <c r="AU66">
        <v>43</v>
      </c>
      <c r="AV66">
        <v>11</v>
      </c>
      <c r="AW66">
        <f>IF(AU66*$H$13&gt;=AY66,1.0,(AY66/(AY66-AU66*$H$13)))</f>
        <v>0</v>
      </c>
      <c r="AX66">
        <f>(AW66-1)*100</f>
        <v>0</v>
      </c>
      <c r="AY66">
        <f>MAX(0,($B$13+$C$13*EH66)/(1+$D$13*EH66)*EA66/(EC66+273)*$E$13)</f>
        <v>0</v>
      </c>
      <c r="AZ66" t="s">
        <v>437</v>
      </c>
      <c r="BA66" t="s">
        <v>437</v>
      </c>
      <c r="BB66">
        <v>0</v>
      </c>
      <c r="BC66">
        <v>0</v>
      </c>
      <c r="BD66">
        <f>1-BB66/BC66</f>
        <v>0</v>
      </c>
      <c r="BE66">
        <v>0</v>
      </c>
      <c r="BF66" t="s">
        <v>437</v>
      </c>
      <c r="BG66" t="s">
        <v>437</v>
      </c>
      <c r="BH66">
        <v>0</v>
      </c>
      <c r="BI66">
        <v>0</v>
      </c>
      <c r="BJ66">
        <f>1-BH66/BI66</f>
        <v>0</v>
      </c>
      <c r="BK66">
        <v>0.5</v>
      </c>
      <c r="BL66">
        <f>DK66</f>
        <v>0</v>
      </c>
      <c r="BM66">
        <f>N66</f>
        <v>0</v>
      </c>
      <c r="BN66">
        <f>BJ66*BK66*BL66</f>
        <v>0</v>
      </c>
      <c r="BO66">
        <f>(BM66-BE66)/BL66</f>
        <v>0</v>
      </c>
      <c r="BP66">
        <f>(BC66-BI66)/BI66</f>
        <v>0</v>
      </c>
      <c r="BQ66">
        <f>BB66/(BD66+BB66/BI66)</f>
        <v>0</v>
      </c>
      <c r="BR66" t="s">
        <v>437</v>
      </c>
      <c r="BS66">
        <v>0</v>
      </c>
      <c r="BT66">
        <f>IF(BS66&lt;&gt;0, BS66, BQ66)</f>
        <v>0</v>
      </c>
      <c r="BU66">
        <f>1-BT66/BI66</f>
        <v>0</v>
      </c>
      <c r="BV66">
        <f>(BI66-BH66)/(BI66-BT66)</f>
        <v>0</v>
      </c>
      <c r="BW66">
        <f>(BC66-BI66)/(BC66-BT66)</f>
        <v>0</v>
      </c>
      <c r="BX66">
        <f>(BI66-BH66)/(BI66-BB66)</f>
        <v>0</v>
      </c>
      <c r="BY66">
        <f>(BC66-BI66)/(BC66-BB66)</f>
        <v>0</v>
      </c>
      <c r="BZ66">
        <f>(BV66*BT66/BH66)</f>
        <v>0</v>
      </c>
      <c r="CA66">
        <f>(1-BZ66)</f>
        <v>0</v>
      </c>
      <c r="CB66">
        <v>205</v>
      </c>
      <c r="CC66">
        <v>290.0000000000001</v>
      </c>
      <c r="CD66">
        <v>1.42</v>
      </c>
      <c r="CE66">
        <v>245</v>
      </c>
      <c r="CF66">
        <v>10126.2</v>
      </c>
      <c r="CG66">
        <v>1.21</v>
      </c>
      <c r="CH66">
        <v>0.21</v>
      </c>
      <c r="CI66">
        <v>300.0000000000001</v>
      </c>
      <c r="CJ66">
        <v>23.9</v>
      </c>
      <c r="CK66">
        <v>3.425775101193484</v>
      </c>
      <c r="CL66">
        <v>2.028220428051648</v>
      </c>
      <c r="CM66">
        <v>-2.247386861494518</v>
      </c>
      <c r="CN66">
        <v>1.77933841202106</v>
      </c>
      <c r="CO66">
        <v>0.05390338325961119</v>
      </c>
      <c r="CP66">
        <v>-0.008365275417130143</v>
      </c>
      <c r="CQ66">
        <v>289.9999999999999</v>
      </c>
      <c r="CR66">
        <v>1.85</v>
      </c>
      <c r="CS66">
        <v>615</v>
      </c>
      <c r="CT66">
        <v>10122.7</v>
      </c>
      <c r="CU66">
        <v>1.21</v>
      </c>
      <c r="CV66">
        <v>0.64</v>
      </c>
      <c r="DJ66">
        <f>$B$11*EI66+$C$11*EJ66+$F$11*EU66*(1-EX66)</f>
        <v>0</v>
      </c>
      <c r="DK66">
        <f>DJ66*DL66</f>
        <v>0</v>
      </c>
      <c r="DL66">
        <f>($B$11*$D$9+$C$11*$D$9+$F$11*((FH66+EZ66)/MAX(FH66+EZ66+FI66, 0.1)*$I$9+FI66/MAX(FH66+EZ66+FI66, 0.1)*$J$9))/($B$11+$C$11+$F$11)</f>
        <v>0</v>
      </c>
      <c r="DM66">
        <f>($B$11*$K$9+$C$11*$K$9+$F$11*((FH66+EZ66)/MAX(FH66+EZ66+FI66, 0.1)*$P$9+FI66/MAX(FH66+EZ66+FI66, 0.1)*$Q$9))/($B$11+$C$11+$F$11)</f>
        <v>0</v>
      </c>
      <c r="DN66">
        <v>2</v>
      </c>
      <c r="DO66">
        <v>0.5</v>
      </c>
      <c r="DP66" t="s">
        <v>438</v>
      </c>
      <c r="DQ66">
        <v>2</v>
      </c>
      <c r="DR66" t="b">
        <v>1</v>
      </c>
      <c r="DS66">
        <v>1740488914.5</v>
      </c>
      <c r="DT66">
        <v>-1.02266</v>
      </c>
      <c r="DU66">
        <v>-1.02211</v>
      </c>
      <c r="DV66">
        <v>12.0461</v>
      </c>
      <c r="DW66">
        <v>12.0518</v>
      </c>
      <c r="DX66">
        <v>-0.506865</v>
      </c>
      <c r="DY66">
        <v>12.0508</v>
      </c>
      <c r="DZ66">
        <v>400.038</v>
      </c>
      <c r="EA66">
        <v>101.054</v>
      </c>
      <c r="EB66">
        <v>0.0998827</v>
      </c>
      <c r="EC66">
        <v>19.2763</v>
      </c>
      <c r="ED66">
        <v>19.0695</v>
      </c>
      <c r="EE66">
        <v>999.9</v>
      </c>
      <c r="EF66">
        <v>0</v>
      </c>
      <c r="EG66">
        <v>0</v>
      </c>
      <c r="EH66">
        <v>10070.6</v>
      </c>
      <c r="EI66">
        <v>0</v>
      </c>
      <c r="EJ66">
        <v>0.0122315</v>
      </c>
      <c r="EK66">
        <v>-0.000555277</v>
      </c>
      <c r="EL66">
        <v>-1.03513</v>
      </c>
      <c r="EM66">
        <v>-1.03458</v>
      </c>
      <c r="EN66">
        <v>-0.005723</v>
      </c>
      <c r="EO66">
        <v>-1.02211</v>
      </c>
      <c r="EP66">
        <v>12.0518</v>
      </c>
      <c r="EQ66">
        <v>1.21731</v>
      </c>
      <c r="ER66">
        <v>1.21789</v>
      </c>
      <c r="ES66">
        <v>9.814909999999999</v>
      </c>
      <c r="ET66">
        <v>9.821999999999999</v>
      </c>
      <c r="EU66">
        <v>0.0499998</v>
      </c>
      <c r="EV66">
        <v>0</v>
      </c>
      <c r="EW66">
        <v>0</v>
      </c>
      <c r="EX66">
        <v>0</v>
      </c>
      <c r="EY66">
        <v>-3.66</v>
      </c>
      <c r="EZ66">
        <v>0.0499998</v>
      </c>
      <c r="FA66">
        <v>49.14</v>
      </c>
      <c r="FB66">
        <v>1.05</v>
      </c>
      <c r="FC66">
        <v>33.875</v>
      </c>
      <c r="FD66">
        <v>39.937</v>
      </c>
      <c r="FE66">
        <v>36.75</v>
      </c>
      <c r="FF66">
        <v>40.062</v>
      </c>
      <c r="FG66">
        <v>36.812</v>
      </c>
      <c r="FH66">
        <v>0</v>
      </c>
      <c r="FI66">
        <v>0</v>
      </c>
      <c r="FJ66">
        <v>0</v>
      </c>
      <c r="FK66">
        <v>5905.900000095367</v>
      </c>
      <c r="FL66">
        <v>0</v>
      </c>
      <c r="FM66">
        <v>1.176538461538462</v>
      </c>
      <c r="FN66">
        <v>14.59589704653162</v>
      </c>
      <c r="FO66">
        <v>-21.42188027095762</v>
      </c>
      <c r="FP66">
        <v>47.48423076923078</v>
      </c>
      <c r="FQ66">
        <v>15</v>
      </c>
      <c r="FR66">
        <v>1740484041.5</v>
      </c>
      <c r="FS66" t="s">
        <v>471</v>
      </c>
      <c r="FT66">
        <v>1740484041.5</v>
      </c>
      <c r="FU66">
        <v>1740484029</v>
      </c>
      <c r="FV66">
        <v>10</v>
      </c>
      <c r="FW66">
        <v>-0.115</v>
      </c>
      <c r="FX66">
        <v>0.001</v>
      </c>
      <c r="FY66">
        <v>-0.275</v>
      </c>
      <c r="FZ66">
        <v>-0.005</v>
      </c>
      <c r="GA66">
        <v>103</v>
      </c>
      <c r="GB66">
        <v>12</v>
      </c>
      <c r="GC66">
        <v>0.21</v>
      </c>
      <c r="GD66">
        <v>0.12</v>
      </c>
      <c r="GE66">
        <v>-0.03574166655904364</v>
      </c>
      <c r="GF66">
        <v>0.1931637357873227</v>
      </c>
      <c r="GG66">
        <v>0.04653717351981364</v>
      </c>
      <c r="GH66">
        <v>1</v>
      </c>
      <c r="GI66">
        <v>-0.001304752489289646</v>
      </c>
      <c r="GJ66">
        <v>-0.0001289089841633167</v>
      </c>
      <c r="GK66">
        <v>8.79660122566052E-05</v>
      </c>
      <c r="GL66">
        <v>1</v>
      </c>
      <c r="GM66">
        <v>2</v>
      </c>
      <c r="GN66">
        <v>2</v>
      </c>
      <c r="GO66" t="s">
        <v>440</v>
      </c>
      <c r="GP66">
        <v>2.99555</v>
      </c>
      <c r="GQ66">
        <v>2.8111</v>
      </c>
      <c r="GR66">
        <v>-0.000147668</v>
      </c>
      <c r="GS66">
        <v>-0.000299888</v>
      </c>
      <c r="GT66">
        <v>0.0680666</v>
      </c>
      <c r="GU66">
        <v>0.06918589999999999</v>
      </c>
      <c r="GV66">
        <v>27223.9</v>
      </c>
      <c r="GW66">
        <v>28430.5</v>
      </c>
      <c r="GX66">
        <v>30966.3</v>
      </c>
      <c r="GY66">
        <v>31520.3</v>
      </c>
      <c r="GZ66">
        <v>45256.6</v>
      </c>
      <c r="HA66">
        <v>42612.8</v>
      </c>
      <c r="HB66">
        <v>44861.1</v>
      </c>
      <c r="HC66">
        <v>42092.5</v>
      </c>
      <c r="HD66">
        <v>1.7981</v>
      </c>
      <c r="HE66">
        <v>2.25535</v>
      </c>
      <c r="HF66">
        <v>-0.0369921</v>
      </c>
      <c r="HG66">
        <v>0</v>
      </c>
      <c r="HH66">
        <v>19.6821</v>
      </c>
      <c r="HI66">
        <v>999.9</v>
      </c>
      <c r="HJ66">
        <v>34.6</v>
      </c>
      <c r="HK66">
        <v>30.4</v>
      </c>
      <c r="HL66">
        <v>14.9262</v>
      </c>
      <c r="HM66">
        <v>61.9631</v>
      </c>
      <c r="HN66">
        <v>7.69231</v>
      </c>
      <c r="HO66">
        <v>1</v>
      </c>
      <c r="HP66">
        <v>-0.111463</v>
      </c>
      <c r="HQ66">
        <v>3.16183</v>
      </c>
      <c r="HR66">
        <v>20.217</v>
      </c>
      <c r="HS66">
        <v>5.22283</v>
      </c>
      <c r="HT66">
        <v>11.9081</v>
      </c>
      <c r="HU66">
        <v>4.97255</v>
      </c>
      <c r="HV66">
        <v>3.273</v>
      </c>
      <c r="HW66">
        <v>7833</v>
      </c>
      <c r="HX66">
        <v>9999</v>
      </c>
      <c r="HY66">
        <v>9999</v>
      </c>
      <c r="HZ66">
        <v>999.9</v>
      </c>
      <c r="IA66">
        <v>1.87962</v>
      </c>
      <c r="IB66">
        <v>1.87981</v>
      </c>
      <c r="IC66">
        <v>1.88187</v>
      </c>
      <c r="ID66">
        <v>1.87492</v>
      </c>
      <c r="IE66">
        <v>1.87832</v>
      </c>
      <c r="IF66">
        <v>1.87773</v>
      </c>
      <c r="IG66">
        <v>1.87477</v>
      </c>
      <c r="IH66">
        <v>1.88248</v>
      </c>
      <c r="II66">
        <v>0</v>
      </c>
      <c r="IJ66">
        <v>0</v>
      </c>
      <c r="IK66">
        <v>0</v>
      </c>
      <c r="IL66">
        <v>0</v>
      </c>
      <c r="IM66" t="s">
        <v>441</v>
      </c>
      <c r="IN66" t="s">
        <v>442</v>
      </c>
      <c r="IO66" t="s">
        <v>443</v>
      </c>
      <c r="IP66" t="s">
        <v>443</v>
      </c>
      <c r="IQ66" t="s">
        <v>443</v>
      </c>
      <c r="IR66" t="s">
        <v>443</v>
      </c>
      <c r="IS66">
        <v>0</v>
      </c>
      <c r="IT66">
        <v>100</v>
      </c>
      <c r="IU66">
        <v>100</v>
      </c>
      <c r="IV66">
        <v>-0.516</v>
      </c>
      <c r="IW66">
        <v>-0.0047</v>
      </c>
      <c r="IX66">
        <v>-0.5145022863478105</v>
      </c>
      <c r="IY66">
        <v>0.002558256048013158</v>
      </c>
      <c r="IZ66">
        <v>-2.213187444564666E-06</v>
      </c>
      <c r="JA66">
        <v>6.313742598779326E-10</v>
      </c>
      <c r="JB66">
        <v>-0.09460829944680695</v>
      </c>
      <c r="JC66">
        <v>0.01302957520847742</v>
      </c>
      <c r="JD66">
        <v>-0.0006757729996322496</v>
      </c>
      <c r="JE66">
        <v>1.7701685355935E-05</v>
      </c>
      <c r="JF66">
        <v>15</v>
      </c>
      <c r="JG66">
        <v>2137</v>
      </c>
      <c r="JH66">
        <v>3</v>
      </c>
      <c r="JI66">
        <v>20</v>
      </c>
      <c r="JJ66">
        <v>81.2</v>
      </c>
      <c r="JK66">
        <v>81.40000000000001</v>
      </c>
      <c r="JL66">
        <v>0.0305176</v>
      </c>
      <c r="JM66">
        <v>4.99634</v>
      </c>
      <c r="JN66">
        <v>1.44531</v>
      </c>
      <c r="JO66">
        <v>2.16187</v>
      </c>
      <c r="JP66">
        <v>1.54907</v>
      </c>
      <c r="JQ66">
        <v>2.47437</v>
      </c>
      <c r="JR66">
        <v>35.1516</v>
      </c>
      <c r="JS66">
        <v>24.1225</v>
      </c>
      <c r="JT66">
        <v>18</v>
      </c>
      <c r="JU66">
        <v>327.477</v>
      </c>
      <c r="JV66">
        <v>744.778</v>
      </c>
      <c r="JW66">
        <v>16.5797</v>
      </c>
      <c r="JX66">
        <v>25.5654</v>
      </c>
      <c r="JY66">
        <v>30</v>
      </c>
      <c r="JZ66">
        <v>25.7145</v>
      </c>
      <c r="KA66">
        <v>25.7049</v>
      </c>
      <c r="KB66">
        <v>0</v>
      </c>
      <c r="KC66">
        <v>26.6371</v>
      </c>
      <c r="KD66">
        <v>27.5234</v>
      </c>
      <c r="KE66">
        <v>16.58</v>
      </c>
      <c r="KF66">
        <v>0</v>
      </c>
      <c r="KG66">
        <v>12.0571</v>
      </c>
      <c r="KH66">
        <v>101.374</v>
      </c>
      <c r="KI66">
        <v>100.633</v>
      </c>
    </row>
    <row r="67" spans="1:295">
      <c r="A67">
        <v>51</v>
      </c>
      <c r="B67">
        <v>1740489035</v>
      </c>
      <c r="C67">
        <v>6027</v>
      </c>
      <c r="D67" t="s">
        <v>552</v>
      </c>
      <c r="E67" t="s">
        <v>553</v>
      </c>
      <c r="F67" t="s">
        <v>434</v>
      </c>
      <c r="G67" t="s">
        <v>435</v>
      </c>
      <c r="J67">
        <f>EY67</f>
        <v>0</v>
      </c>
      <c r="K67">
        <v>1740489035</v>
      </c>
      <c r="L67">
        <f>(M67)/1000</f>
        <v>0</v>
      </c>
      <c r="M67">
        <f>IF(DR67, AP67, AJ67)</f>
        <v>0</v>
      </c>
      <c r="N67">
        <f>IF(DR67, AK67, AI67)</f>
        <v>0</v>
      </c>
      <c r="O67">
        <f>DT67 - IF(AW67&gt;1, N67*DN67*100.0/(AY67), 0)</f>
        <v>0</v>
      </c>
      <c r="P67">
        <f>((V67-L67/2)*O67-N67)/(V67+L67/2)</f>
        <v>0</v>
      </c>
      <c r="Q67">
        <f>P67*(EA67+EB67)/1000.0</f>
        <v>0</v>
      </c>
      <c r="R67">
        <f>(DT67 - IF(AW67&gt;1, N67*DN67*100.0/(AY67), 0))*(EA67+EB67)/1000.0</f>
        <v>0</v>
      </c>
      <c r="S67">
        <f>2.0/((1/U67-1/T67)+SIGN(U67)*SQRT((1/U67-1/T67)*(1/U67-1/T67) + 4*DO67/((DO67+1)*(DO67+1))*(2*1/U67*1/T67-1/T67*1/T67)))</f>
        <v>0</v>
      </c>
      <c r="T67">
        <f>IF(LEFT(DP67,1)&lt;&gt;"0",IF(LEFT(DP67,1)="1",3.0,DQ67),$D$5+$E$5*(EH67*EA67/($K$5*1000))+$F$5*(EH67*EA67/($K$5*1000))*MAX(MIN(DN67,$J$5),$I$5)*MAX(MIN(DN67,$J$5),$I$5)+$G$5*MAX(MIN(DN67,$J$5),$I$5)*(EH67*EA67/($K$5*1000))+$H$5*(EH67*EA67/($K$5*1000))*(EH67*EA67/($K$5*1000)))</f>
        <v>0</v>
      </c>
      <c r="U67">
        <f>L67*(1000-(1000*0.61365*exp(17.502*Y67/(240.97+Y67))/(EA67+EB67)+DV67)/2)/(1000*0.61365*exp(17.502*Y67/(240.97+Y67))/(EA67+EB67)-DV67)</f>
        <v>0</v>
      </c>
      <c r="V67">
        <f>1/((DO67+1)/(S67/1.6)+1/(T67/1.37)) + DO67/((DO67+1)/(S67/1.6) + DO67/(T67/1.37))</f>
        <v>0</v>
      </c>
      <c r="W67">
        <f>(DJ67*DM67)</f>
        <v>0</v>
      </c>
      <c r="X67">
        <f>(EC67+(W67+2*0.95*5.67E-8*(((EC67+$B$7)+273)^4-(EC67+273)^4)-44100*L67)/(1.84*29.3*T67+8*0.95*5.67E-8*(EC67+273)^3))</f>
        <v>0</v>
      </c>
      <c r="Y67">
        <f>($C$7*ED67+$D$7*EE67+$E$7*X67)</f>
        <v>0</v>
      </c>
      <c r="Z67">
        <f>0.61365*exp(17.502*Y67/(240.97+Y67))</f>
        <v>0</v>
      </c>
      <c r="AA67">
        <f>(AB67/AC67*100)</f>
        <v>0</v>
      </c>
      <c r="AB67">
        <f>DV67*(EA67+EB67)/1000</f>
        <v>0</v>
      </c>
      <c r="AC67">
        <f>0.61365*exp(17.502*EC67/(240.97+EC67))</f>
        <v>0</v>
      </c>
      <c r="AD67">
        <f>(Z67-DV67*(EA67+EB67)/1000)</f>
        <v>0</v>
      </c>
      <c r="AE67">
        <f>(-L67*44100)</f>
        <v>0</v>
      </c>
      <c r="AF67">
        <f>2*29.3*T67*0.92*(EC67-Y67)</f>
        <v>0</v>
      </c>
      <c r="AG67">
        <f>2*0.95*5.67E-8*(((EC67+$B$7)+273)^4-(Y67+273)^4)</f>
        <v>0</v>
      </c>
      <c r="AH67">
        <f>W67+AG67+AE67+AF67</f>
        <v>0</v>
      </c>
      <c r="AI67">
        <f>DZ67*AW67*(DU67-DT67*(1000-AW67*DW67)/(1000-AW67*DV67))/(100*DN67)</f>
        <v>0</v>
      </c>
      <c r="AJ67">
        <f>1000*DZ67*AW67*(DV67-DW67)/(100*DN67*(1000-AW67*DV67))</f>
        <v>0</v>
      </c>
      <c r="AK67">
        <f>(AL67 - AM67 - EA67*1E3/(8.314*(EC67+273.15)) * AO67/DZ67 * AN67) * DZ67/(100*DN67) * (1000 - DW67)/1000</f>
        <v>0</v>
      </c>
      <c r="AL67">
        <v>51.16373867677521</v>
      </c>
      <c r="AM67">
        <v>51.30814666666668</v>
      </c>
      <c r="AN67">
        <v>-0.02160554439277555</v>
      </c>
      <c r="AO67">
        <v>66.14935224974602</v>
      </c>
      <c r="AP67">
        <f>(AR67 - AQ67 + EA67*1E3/(8.314*(EC67+273.15)) * AT67/DZ67 * AS67) * DZ67/(100*DN67) * 1000/(1000 - AR67)</f>
        <v>0</v>
      </c>
      <c r="AQ67">
        <v>12.05756102112665</v>
      </c>
      <c r="AR67">
        <v>12.05268671328671</v>
      </c>
      <c r="AS67">
        <v>1.79886583688629E-07</v>
      </c>
      <c r="AT67">
        <v>77.18284796940715</v>
      </c>
      <c r="AU67">
        <v>42</v>
      </c>
      <c r="AV67">
        <v>10</v>
      </c>
      <c r="AW67">
        <f>IF(AU67*$H$13&gt;=AY67,1.0,(AY67/(AY67-AU67*$H$13)))</f>
        <v>0</v>
      </c>
      <c r="AX67">
        <f>(AW67-1)*100</f>
        <v>0</v>
      </c>
      <c r="AY67">
        <f>MAX(0,($B$13+$C$13*EH67)/(1+$D$13*EH67)*EA67/(EC67+273)*$E$13)</f>
        <v>0</v>
      </c>
      <c r="AZ67" t="s">
        <v>437</v>
      </c>
      <c r="BA67" t="s">
        <v>437</v>
      </c>
      <c r="BB67">
        <v>0</v>
      </c>
      <c r="BC67">
        <v>0</v>
      </c>
      <c r="BD67">
        <f>1-BB67/BC67</f>
        <v>0</v>
      </c>
      <c r="BE67">
        <v>0</v>
      </c>
      <c r="BF67" t="s">
        <v>437</v>
      </c>
      <c r="BG67" t="s">
        <v>437</v>
      </c>
      <c r="BH67">
        <v>0</v>
      </c>
      <c r="BI67">
        <v>0</v>
      </c>
      <c r="BJ67">
        <f>1-BH67/BI67</f>
        <v>0</v>
      </c>
      <c r="BK67">
        <v>0.5</v>
      </c>
      <c r="BL67">
        <f>DK67</f>
        <v>0</v>
      </c>
      <c r="BM67">
        <f>N67</f>
        <v>0</v>
      </c>
      <c r="BN67">
        <f>BJ67*BK67*BL67</f>
        <v>0</v>
      </c>
      <c r="BO67">
        <f>(BM67-BE67)/BL67</f>
        <v>0</v>
      </c>
      <c r="BP67">
        <f>(BC67-BI67)/BI67</f>
        <v>0</v>
      </c>
      <c r="BQ67">
        <f>BB67/(BD67+BB67/BI67)</f>
        <v>0</v>
      </c>
      <c r="BR67" t="s">
        <v>437</v>
      </c>
      <c r="BS67">
        <v>0</v>
      </c>
      <c r="BT67">
        <f>IF(BS67&lt;&gt;0, BS67, BQ67)</f>
        <v>0</v>
      </c>
      <c r="BU67">
        <f>1-BT67/BI67</f>
        <v>0</v>
      </c>
      <c r="BV67">
        <f>(BI67-BH67)/(BI67-BT67)</f>
        <v>0</v>
      </c>
      <c r="BW67">
        <f>(BC67-BI67)/(BC67-BT67)</f>
        <v>0</v>
      </c>
      <c r="BX67">
        <f>(BI67-BH67)/(BI67-BB67)</f>
        <v>0</v>
      </c>
      <c r="BY67">
        <f>(BC67-BI67)/(BC67-BB67)</f>
        <v>0</v>
      </c>
      <c r="BZ67">
        <f>(BV67*BT67/BH67)</f>
        <v>0</v>
      </c>
      <c r="CA67">
        <f>(1-BZ67)</f>
        <v>0</v>
      </c>
      <c r="CB67">
        <v>205</v>
      </c>
      <c r="CC67">
        <v>290.0000000000001</v>
      </c>
      <c r="CD67">
        <v>1.42</v>
      </c>
      <c r="CE67">
        <v>245</v>
      </c>
      <c r="CF67">
        <v>10126.2</v>
      </c>
      <c r="CG67">
        <v>1.21</v>
      </c>
      <c r="CH67">
        <v>0.21</v>
      </c>
      <c r="CI67">
        <v>300.0000000000001</v>
      </c>
      <c r="CJ67">
        <v>23.9</v>
      </c>
      <c r="CK67">
        <v>3.425775101193484</v>
      </c>
      <c r="CL67">
        <v>2.028220428051648</v>
      </c>
      <c r="CM67">
        <v>-2.247386861494518</v>
      </c>
      <c r="CN67">
        <v>1.77933841202106</v>
      </c>
      <c r="CO67">
        <v>0.05390338325961119</v>
      </c>
      <c r="CP67">
        <v>-0.008365275417130143</v>
      </c>
      <c r="CQ67">
        <v>289.9999999999999</v>
      </c>
      <c r="CR67">
        <v>1.85</v>
      </c>
      <c r="CS67">
        <v>615</v>
      </c>
      <c r="CT67">
        <v>10122.7</v>
      </c>
      <c r="CU67">
        <v>1.21</v>
      </c>
      <c r="CV67">
        <v>0.64</v>
      </c>
      <c r="DJ67">
        <f>$B$11*EI67+$C$11*EJ67+$F$11*EU67*(1-EX67)</f>
        <v>0</v>
      </c>
      <c r="DK67">
        <f>DJ67*DL67</f>
        <v>0</v>
      </c>
      <c r="DL67">
        <f>($B$11*$D$9+$C$11*$D$9+$F$11*((FH67+EZ67)/MAX(FH67+EZ67+FI67, 0.1)*$I$9+FI67/MAX(FH67+EZ67+FI67, 0.1)*$J$9))/($B$11+$C$11+$F$11)</f>
        <v>0</v>
      </c>
      <c r="DM67">
        <f>($B$11*$K$9+$C$11*$K$9+$F$11*((FH67+EZ67)/MAX(FH67+EZ67+FI67, 0.1)*$P$9+FI67/MAX(FH67+EZ67+FI67, 0.1)*$Q$9))/($B$11+$C$11+$F$11)</f>
        <v>0</v>
      </c>
      <c r="DN67">
        <v>2</v>
      </c>
      <c r="DO67">
        <v>0.5</v>
      </c>
      <c r="DP67" t="s">
        <v>438</v>
      </c>
      <c r="DQ67">
        <v>2</v>
      </c>
      <c r="DR67" t="b">
        <v>1</v>
      </c>
      <c r="DS67">
        <v>1740489035</v>
      </c>
      <c r="DT67">
        <v>50.6763</v>
      </c>
      <c r="DU67">
        <v>50.4865</v>
      </c>
      <c r="DV67">
        <v>12.0524</v>
      </c>
      <c r="DW67">
        <v>12.0575</v>
      </c>
      <c r="DX67">
        <v>51.0658</v>
      </c>
      <c r="DY67">
        <v>12.0571</v>
      </c>
      <c r="DZ67">
        <v>400.117</v>
      </c>
      <c r="EA67">
        <v>101.053</v>
      </c>
      <c r="EB67">
        <v>0.100028</v>
      </c>
      <c r="EC67">
        <v>19.2883</v>
      </c>
      <c r="ED67">
        <v>19.057</v>
      </c>
      <c r="EE67">
        <v>999.9</v>
      </c>
      <c r="EF67">
        <v>0</v>
      </c>
      <c r="EG67">
        <v>0</v>
      </c>
      <c r="EH67">
        <v>10048.8</v>
      </c>
      <c r="EI67">
        <v>0</v>
      </c>
      <c r="EJ67">
        <v>0.0122315</v>
      </c>
      <c r="EK67">
        <v>0.189762</v>
      </c>
      <c r="EL67">
        <v>51.2945</v>
      </c>
      <c r="EM67">
        <v>51.1027</v>
      </c>
      <c r="EN67">
        <v>-0.00512505</v>
      </c>
      <c r="EO67">
        <v>50.4865</v>
      </c>
      <c r="EP67">
        <v>12.0575</v>
      </c>
      <c r="EQ67">
        <v>1.21794</v>
      </c>
      <c r="ER67">
        <v>1.21845</v>
      </c>
      <c r="ES67">
        <v>9.822609999999999</v>
      </c>
      <c r="ET67">
        <v>9.828950000000001</v>
      </c>
      <c r="EU67">
        <v>0.0499998</v>
      </c>
      <c r="EV67">
        <v>0</v>
      </c>
      <c r="EW67">
        <v>0</v>
      </c>
      <c r="EX67">
        <v>0</v>
      </c>
      <c r="EY67">
        <v>3.07</v>
      </c>
      <c r="EZ67">
        <v>0.0499998</v>
      </c>
      <c r="FA67">
        <v>45.49</v>
      </c>
      <c r="FB67">
        <v>1.34</v>
      </c>
      <c r="FC67">
        <v>34.437</v>
      </c>
      <c r="FD67">
        <v>41</v>
      </c>
      <c r="FE67">
        <v>37.437</v>
      </c>
      <c r="FF67">
        <v>41.625</v>
      </c>
      <c r="FG67">
        <v>37.437</v>
      </c>
      <c r="FH67">
        <v>0</v>
      </c>
      <c r="FI67">
        <v>0</v>
      </c>
      <c r="FJ67">
        <v>0</v>
      </c>
      <c r="FK67">
        <v>6025.900000095367</v>
      </c>
      <c r="FL67">
        <v>0</v>
      </c>
      <c r="FM67">
        <v>1.938846153846154</v>
      </c>
      <c r="FN67">
        <v>-24.1172647702127</v>
      </c>
      <c r="FO67">
        <v>-0.5152137229036247</v>
      </c>
      <c r="FP67">
        <v>47.57807692307692</v>
      </c>
      <c r="FQ67">
        <v>15</v>
      </c>
      <c r="FR67">
        <v>1740484041.5</v>
      </c>
      <c r="FS67" t="s">
        <v>471</v>
      </c>
      <c r="FT67">
        <v>1740484041.5</v>
      </c>
      <c r="FU67">
        <v>1740484029</v>
      </c>
      <c r="FV67">
        <v>10</v>
      </c>
      <c r="FW67">
        <v>-0.115</v>
      </c>
      <c r="FX67">
        <v>0.001</v>
      </c>
      <c r="FY67">
        <v>-0.275</v>
      </c>
      <c r="FZ67">
        <v>-0.005</v>
      </c>
      <c r="GA67">
        <v>103</v>
      </c>
      <c r="GB67">
        <v>12</v>
      </c>
      <c r="GC67">
        <v>0.21</v>
      </c>
      <c r="GD67">
        <v>0.12</v>
      </c>
      <c r="GE67">
        <v>0.06633847059379887</v>
      </c>
      <c r="GF67">
        <v>-0.1240128680897009</v>
      </c>
      <c r="GG67">
        <v>0.07420083973321824</v>
      </c>
      <c r="GH67">
        <v>1</v>
      </c>
      <c r="GI67">
        <v>-0.001290001624570813</v>
      </c>
      <c r="GJ67">
        <v>0.001356695068579978</v>
      </c>
      <c r="GK67">
        <v>0.0002452691918082271</v>
      </c>
      <c r="GL67">
        <v>1</v>
      </c>
      <c r="GM67">
        <v>2</v>
      </c>
      <c r="GN67">
        <v>2</v>
      </c>
      <c r="GO67" t="s">
        <v>440</v>
      </c>
      <c r="GP67">
        <v>2.99563</v>
      </c>
      <c r="GQ67">
        <v>2.81105</v>
      </c>
      <c r="GR67">
        <v>0.0148293</v>
      </c>
      <c r="GS67">
        <v>0.0147702</v>
      </c>
      <c r="GT67">
        <v>0.068093</v>
      </c>
      <c r="GU67">
        <v>0.0692097</v>
      </c>
      <c r="GV67">
        <v>26816.5</v>
      </c>
      <c r="GW67">
        <v>28002.4</v>
      </c>
      <c r="GX67">
        <v>30966.8</v>
      </c>
      <c r="GY67">
        <v>31520.5</v>
      </c>
      <c r="GZ67">
        <v>45255.8</v>
      </c>
      <c r="HA67">
        <v>42612.4</v>
      </c>
      <c r="HB67">
        <v>44861.5</v>
      </c>
      <c r="HC67">
        <v>42093.1</v>
      </c>
      <c r="HD67">
        <v>1.79947</v>
      </c>
      <c r="HE67">
        <v>2.25515</v>
      </c>
      <c r="HF67">
        <v>-0.0353009</v>
      </c>
      <c r="HG67">
        <v>0</v>
      </c>
      <c r="HH67">
        <v>19.6416</v>
      </c>
      <c r="HI67">
        <v>999.9</v>
      </c>
      <c r="HJ67">
        <v>34.6</v>
      </c>
      <c r="HK67">
        <v>30.4</v>
      </c>
      <c r="HL67">
        <v>14.9256</v>
      </c>
      <c r="HM67">
        <v>62.1031</v>
      </c>
      <c r="HN67">
        <v>8.0008</v>
      </c>
      <c r="HO67">
        <v>1</v>
      </c>
      <c r="HP67">
        <v>-0.111258</v>
      </c>
      <c r="HQ67">
        <v>3.15031</v>
      </c>
      <c r="HR67">
        <v>20.2171</v>
      </c>
      <c r="HS67">
        <v>5.22238</v>
      </c>
      <c r="HT67">
        <v>11.9081</v>
      </c>
      <c r="HU67">
        <v>4.97255</v>
      </c>
      <c r="HV67">
        <v>3.273</v>
      </c>
      <c r="HW67">
        <v>7836.1</v>
      </c>
      <c r="HX67">
        <v>9999</v>
      </c>
      <c r="HY67">
        <v>9999</v>
      </c>
      <c r="HZ67">
        <v>999.9</v>
      </c>
      <c r="IA67">
        <v>1.87958</v>
      </c>
      <c r="IB67">
        <v>1.87976</v>
      </c>
      <c r="IC67">
        <v>1.88187</v>
      </c>
      <c r="ID67">
        <v>1.87487</v>
      </c>
      <c r="IE67">
        <v>1.87824</v>
      </c>
      <c r="IF67">
        <v>1.87765</v>
      </c>
      <c r="IG67">
        <v>1.87473</v>
      </c>
      <c r="IH67">
        <v>1.88241</v>
      </c>
      <c r="II67">
        <v>0</v>
      </c>
      <c r="IJ67">
        <v>0</v>
      </c>
      <c r="IK67">
        <v>0</v>
      </c>
      <c r="IL67">
        <v>0</v>
      </c>
      <c r="IM67" t="s">
        <v>441</v>
      </c>
      <c r="IN67" t="s">
        <v>442</v>
      </c>
      <c r="IO67" t="s">
        <v>443</v>
      </c>
      <c r="IP67" t="s">
        <v>443</v>
      </c>
      <c r="IQ67" t="s">
        <v>443</v>
      </c>
      <c r="IR67" t="s">
        <v>443</v>
      </c>
      <c r="IS67">
        <v>0</v>
      </c>
      <c r="IT67">
        <v>100</v>
      </c>
      <c r="IU67">
        <v>100</v>
      </c>
      <c r="IV67">
        <v>-0.39</v>
      </c>
      <c r="IW67">
        <v>-0.0047</v>
      </c>
      <c r="IX67">
        <v>-0.5145022863478105</v>
      </c>
      <c r="IY67">
        <v>0.002558256048013158</v>
      </c>
      <c r="IZ67">
        <v>-2.213187444564666E-06</v>
      </c>
      <c r="JA67">
        <v>6.313742598779326E-10</v>
      </c>
      <c r="JB67">
        <v>-0.09460829944680695</v>
      </c>
      <c r="JC67">
        <v>0.01302957520847742</v>
      </c>
      <c r="JD67">
        <v>-0.0006757729996322496</v>
      </c>
      <c r="JE67">
        <v>1.7701685355935E-05</v>
      </c>
      <c r="JF67">
        <v>15</v>
      </c>
      <c r="JG67">
        <v>2137</v>
      </c>
      <c r="JH67">
        <v>3</v>
      </c>
      <c r="JI67">
        <v>20</v>
      </c>
      <c r="JJ67">
        <v>83.2</v>
      </c>
      <c r="JK67">
        <v>83.40000000000001</v>
      </c>
      <c r="JL67">
        <v>0.2771</v>
      </c>
      <c r="JM67">
        <v>2.64526</v>
      </c>
      <c r="JN67">
        <v>1.44531</v>
      </c>
      <c r="JO67">
        <v>2.16064</v>
      </c>
      <c r="JP67">
        <v>1.54907</v>
      </c>
      <c r="JQ67">
        <v>2.40845</v>
      </c>
      <c r="JR67">
        <v>35.1978</v>
      </c>
      <c r="JS67">
        <v>24.1225</v>
      </c>
      <c r="JT67">
        <v>18</v>
      </c>
      <c r="JU67">
        <v>328.069</v>
      </c>
      <c r="JV67">
        <v>744.621</v>
      </c>
      <c r="JW67">
        <v>16.5799</v>
      </c>
      <c r="JX67">
        <v>25.5633</v>
      </c>
      <c r="JY67">
        <v>30.0002</v>
      </c>
      <c r="JZ67">
        <v>25.7145</v>
      </c>
      <c r="KA67">
        <v>25.707</v>
      </c>
      <c r="KB67">
        <v>5.54988</v>
      </c>
      <c r="KC67">
        <v>26.6371</v>
      </c>
      <c r="KD67">
        <v>27.5234</v>
      </c>
      <c r="KE67">
        <v>16.58</v>
      </c>
      <c r="KF67">
        <v>50</v>
      </c>
      <c r="KG67">
        <v>12.0571</v>
      </c>
      <c r="KH67">
        <v>101.375</v>
      </c>
      <c r="KI67">
        <v>100.634</v>
      </c>
    </row>
    <row r="68" spans="1:295">
      <c r="A68">
        <v>52</v>
      </c>
      <c r="B68">
        <v>1740489155.5</v>
      </c>
      <c r="C68">
        <v>6147.5</v>
      </c>
      <c r="D68" t="s">
        <v>554</v>
      </c>
      <c r="E68" t="s">
        <v>555</v>
      </c>
      <c r="F68" t="s">
        <v>434</v>
      </c>
      <c r="G68" t="s">
        <v>435</v>
      </c>
      <c r="J68">
        <f>EY68</f>
        <v>0</v>
      </c>
      <c r="K68">
        <v>1740489155.5</v>
      </c>
      <c r="L68">
        <f>(M68)/1000</f>
        <v>0</v>
      </c>
      <c r="M68">
        <f>IF(DR68, AP68, AJ68)</f>
        <v>0</v>
      </c>
      <c r="N68">
        <f>IF(DR68, AK68, AI68)</f>
        <v>0</v>
      </c>
      <c r="O68">
        <f>DT68 - IF(AW68&gt;1, N68*DN68*100.0/(AY68), 0)</f>
        <v>0</v>
      </c>
      <c r="P68">
        <f>((V68-L68/2)*O68-N68)/(V68+L68/2)</f>
        <v>0</v>
      </c>
      <c r="Q68">
        <f>P68*(EA68+EB68)/1000.0</f>
        <v>0</v>
      </c>
      <c r="R68">
        <f>(DT68 - IF(AW68&gt;1, N68*DN68*100.0/(AY68), 0))*(EA68+EB68)/1000.0</f>
        <v>0</v>
      </c>
      <c r="S68">
        <f>2.0/((1/U68-1/T68)+SIGN(U68)*SQRT((1/U68-1/T68)*(1/U68-1/T68) + 4*DO68/((DO68+1)*(DO68+1))*(2*1/U68*1/T68-1/T68*1/T68)))</f>
        <v>0</v>
      </c>
      <c r="T68">
        <f>IF(LEFT(DP68,1)&lt;&gt;"0",IF(LEFT(DP68,1)="1",3.0,DQ68),$D$5+$E$5*(EH68*EA68/($K$5*1000))+$F$5*(EH68*EA68/($K$5*1000))*MAX(MIN(DN68,$J$5),$I$5)*MAX(MIN(DN68,$J$5),$I$5)+$G$5*MAX(MIN(DN68,$J$5),$I$5)*(EH68*EA68/($K$5*1000))+$H$5*(EH68*EA68/($K$5*1000))*(EH68*EA68/($K$5*1000)))</f>
        <v>0</v>
      </c>
      <c r="U68">
        <f>L68*(1000-(1000*0.61365*exp(17.502*Y68/(240.97+Y68))/(EA68+EB68)+DV68)/2)/(1000*0.61365*exp(17.502*Y68/(240.97+Y68))/(EA68+EB68)-DV68)</f>
        <v>0</v>
      </c>
      <c r="V68">
        <f>1/((DO68+1)/(S68/1.6)+1/(T68/1.37)) + DO68/((DO68+1)/(S68/1.6) + DO68/(T68/1.37))</f>
        <v>0</v>
      </c>
      <c r="W68">
        <f>(DJ68*DM68)</f>
        <v>0</v>
      </c>
      <c r="X68">
        <f>(EC68+(W68+2*0.95*5.67E-8*(((EC68+$B$7)+273)^4-(EC68+273)^4)-44100*L68)/(1.84*29.3*T68+8*0.95*5.67E-8*(EC68+273)^3))</f>
        <v>0</v>
      </c>
      <c r="Y68">
        <f>($C$7*ED68+$D$7*EE68+$E$7*X68)</f>
        <v>0</v>
      </c>
      <c r="Z68">
        <f>0.61365*exp(17.502*Y68/(240.97+Y68))</f>
        <v>0</v>
      </c>
      <c r="AA68">
        <f>(AB68/AC68*100)</f>
        <v>0</v>
      </c>
      <c r="AB68">
        <f>DV68*(EA68+EB68)/1000</f>
        <v>0</v>
      </c>
      <c r="AC68">
        <f>0.61365*exp(17.502*EC68/(240.97+EC68))</f>
        <v>0</v>
      </c>
      <c r="AD68">
        <f>(Z68-DV68*(EA68+EB68)/1000)</f>
        <v>0</v>
      </c>
      <c r="AE68">
        <f>(-L68*44100)</f>
        <v>0</v>
      </c>
      <c r="AF68">
        <f>2*29.3*T68*0.92*(EC68-Y68)</f>
        <v>0</v>
      </c>
      <c r="AG68">
        <f>2*0.95*5.67E-8*(((EC68+$B$7)+273)^4-(Y68+273)^4)</f>
        <v>0</v>
      </c>
      <c r="AH68">
        <f>W68+AG68+AE68+AF68</f>
        <v>0</v>
      </c>
      <c r="AI68">
        <f>DZ68*AW68*(DU68-DT68*(1000-AW68*DW68)/(1000-AW68*DV68))/(100*DN68)</f>
        <v>0</v>
      </c>
      <c r="AJ68">
        <f>1000*DZ68*AW68*(DV68-DW68)/(100*DN68*(1000-AW68*DV68))</f>
        <v>0</v>
      </c>
      <c r="AK68">
        <f>(AL68 - AM68 - EA68*1E3/(8.314*(EC68+273.15)) * AO68/DZ68 * AN68) * DZ68/(100*DN68) * (1000 - DW68)/1000</f>
        <v>0</v>
      </c>
      <c r="AL68">
        <v>101.3686071930145</v>
      </c>
      <c r="AM68">
        <v>101.4832181818182</v>
      </c>
      <c r="AN68">
        <v>0.0003680453858784476</v>
      </c>
      <c r="AO68">
        <v>66.14935224974602</v>
      </c>
      <c r="AP68">
        <f>(AR68 - AQ68 + EA68*1E3/(8.314*(EC68+273.15)) * AT68/DZ68 * AS68) * DZ68/(100*DN68) * 1000/(1000 - AR68)</f>
        <v>0</v>
      </c>
      <c r="AQ68">
        <v>12.05301355853398</v>
      </c>
      <c r="AR68">
        <v>12.04786223776224</v>
      </c>
      <c r="AS68">
        <v>-1.505467934746335E-07</v>
      </c>
      <c r="AT68">
        <v>77.18284796940715</v>
      </c>
      <c r="AU68">
        <v>42</v>
      </c>
      <c r="AV68">
        <v>11</v>
      </c>
      <c r="AW68">
        <f>IF(AU68*$H$13&gt;=AY68,1.0,(AY68/(AY68-AU68*$H$13)))</f>
        <v>0</v>
      </c>
      <c r="AX68">
        <f>(AW68-1)*100</f>
        <v>0</v>
      </c>
      <c r="AY68">
        <f>MAX(0,($B$13+$C$13*EH68)/(1+$D$13*EH68)*EA68/(EC68+273)*$E$13)</f>
        <v>0</v>
      </c>
      <c r="AZ68" t="s">
        <v>437</v>
      </c>
      <c r="BA68" t="s">
        <v>437</v>
      </c>
      <c r="BB68">
        <v>0</v>
      </c>
      <c r="BC68">
        <v>0</v>
      </c>
      <c r="BD68">
        <f>1-BB68/BC68</f>
        <v>0</v>
      </c>
      <c r="BE68">
        <v>0</v>
      </c>
      <c r="BF68" t="s">
        <v>437</v>
      </c>
      <c r="BG68" t="s">
        <v>437</v>
      </c>
      <c r="BH68">
        <v>0</v>
      </c>
      <c r="BI68">
        <v>0</v>
      </c>
      <c r="BJ68">
        <f>1-BH68/BI68</f>
        <v>0</v>
      </c>
      <c r="BK68">
        <v>0.5</v>
      </c>
      <c r="BL68">
        <f>DK68</f>
        <v>0</v>
      </c>
      <c r="BM68">
        <f>N68</f>
        <v>0</v>
      </c>
      <c r="BN68">
        <f>BJ68*BK68*BL68</f>
        <v>0</v>
      </c>
      <c r="BO68">
        <f>(BM68-BE68)/BL68</f>
        <v>0</v>
      </c>
      <c r="BP68">
        <f>(BC68-BI68)/BI68</f>
        <v>0</v>
      </c>
      <c r="BQ68">
        <f>BB68/(BD68+BB68/BI68)</f>
        <v>0</v>
      </c>
      <c r="BR68" t="s">
        <v>437</v>
      </c>
      <c r="BS68">
        <v>0</v>
      </c>
      <c r="BT68">
        <f>IF(BS68&lt;&gt;0, BS68, BQ68)</f>
        <v>0</v>
      </c>
      <c r="BU68">
        <f>1-BT68/BI68</f>
        <v>0</v>
      </c>
      <c r="BV68">
        <f>(BI68-BH68)/(BI68-BT68)</f>
        <v>0</v>
      </c>
      <c r="BW68">
        <f>(BC68-BI68)/(BC68-BT68)</f>
        <v>0</v>
      </c>
      <c r="BX68">
        <f>(BI68-BH68)/(BI68-BB68)</f>
        <v>0</v>
      </c>
      <c r="BY68">
        <f>(BC68-BI68)/(BC68-BB68)</f>
        <v>0</v>
      </c>
      <c r="BZ68">
        <f>(BV68*BT68/BH68)</f>
        <v>0</v>
      </c>
      <c r="CA68">
        <f>(1-BZ68)</f>
        <v>0</v>
      </c>
      <c r="CB68">
        <v>205</v>
      </c>
      <c r="CC68">
        <v>290.0000000000001</v>
      </c>
      <c r="CD68">
        <v>1.42</v>
      </c>
      <c r="CE68">
        <v>245</v>
      </c>
      <c r="CF68">
        <v>10126.2</v>
      </c>
      <c r="CG68">
        <v>1.21</v>
      </c>
      <c r="CH68">
        <v>0.21</v>
      </c>
      <c r="CI68">
        <v>300.0000000000001</v>
      </c>
      <c r="CJ68">
        <v>23.9</v>
      </c>
      <c r="CK68">
        <v>3.425775101193484</v>
      </c>
      <c r="CL68">
        <v>2.028220428051648</v>
      </c>
      <c r="CM68">
        <v>-2.247386861494518</v>
      </c>
      <c r="CN68">
        <v>1.77933841202106</v>
      </c>
      <c r="CO68">
        <v>0.05390338325961119</v>
      </c>
      <c r="CP68">
        <v>-0.008365275417130143</v>
      </c>
      <c r="CQ68">
        <v>289.9999999999999</v>
      </c>
      <c r="CR68">
        <v>1.85</v>
      </c>
      <c r="CS68">
        <v>615</v>
      </c>
      <c r="CT68">
        <v>10122.7</v>
      </c>
      <c r="CU68">
        <v>1.21</v>
      </c>
      <c r="CV68">
        <v>0.64</v>
      </c>
      <c r="DJ68">
        <f>$B$11*EI68+$C$11*EJ68+$F$11*EU68*(1-EX68)</f>
        <v>0</v>
      </c>
      <c r="DK68">
        <f>DJ68*DL68</f>
        <v>0</v>
      </c>
      <c r="DL68">
        <f>($B$11*$D$9+$C$11*$D$9+$F$11*((FH68+EZ68)/MAX(FH68+EZ68+FI68, 0.1)*$I$9+FI68/MAX(FH68+EZ68+FI68, 0.1)*$J$9))/($B$11+$C$11+$F$11)</f>
        <v>0</v>
      </c>
      <c r="DM68">
        <f>($B$11*$K$9+$C$11*$K$9+$F$11*((FH68+EZ68)/MAX(FH68+EZ68+FI68, 0.1)*$P$9+FI68/MAX(FH68+EZ68+FI68, 0.1)*$Q$9))/($B$11+$C$11+$F$11)</f>
        <v>0</v>
      </c>
      <c r="DN68">
        <v>2</v>
      </c>
      <c r="DO68">
        <v>0.5</v>
      </c>
      <c r="DP68" t="s">
        <v>438</v>
      </c>
      <c r="DQ68">
        <v>2</v>
      </c>
      <c r="DR68" t="b">
        <v>1</v>
      </c>
      <c r="DS68">
        <v>1740489155.5</v>
      </c>
      <c r="DT68">
        <v>100.253</v>
      </c>
      <c r="DU68">
        <v>100.119</v>
      </c>
      <c r="DV68">
        <v>12.0479</v>
      </c>
      <c r="DW68">
        <v>12.0535</v>
      </c>
      <c r="DX68">
        <v>100.532</v>
      </c>
      <c r="DY68">
        <v>12.0526</v>
      </c>
      <c r="DZ68">
        <v>399.903</v>
      </c>
      <c r="EA68">
        <v>101.055</v>
      </c>
      <c r="EB68">
        <v>0.09988089999999999</v>
      </c>
      <c r="EC68">
        <v>19.3122</v>
      </c>
      <c r="ED68">
        <v>19.0878</v>
      </c>
      <c r="EE68">
        <v>999.9</v>
      </c>
      <c r="EF68">
        <v>0</v>
      </c>
      <c r="EG68">
        <v>0</v>
      </c>
      <c r="EH68">
        <v>10061.9</v>
      </c>
      <c r="EI68">
        <v>0</v>
      </c>
      <c r="EJ68">
        <v>0.0122315</v>
      </c>
      <c r="EK68">
        <v>0.133781</v>
      </c>
      <c r="EL68">
        <v>101.476</v>
      </c>
      <c r="EM68">
        <v>101.341</v>
      </c>
      <c r="EN68">
        <v>-0.00561047</v>
      </c>
      <c r="EO68">
        <v>100.119</v>
      </c>
      <c r="EP68">
        <v>12.0535</v>
      </c>
      <c r="EQ68">
        <v>1.2175</v>
      </c>
      <c r="ER68">
        <v>1.21807</v>
      </c>
      <c r="ES68">
        <v>9.81732</v>
      </c>
      <c r="ET68">
        <v>9.82427</v>
      </c>
      <c r="EU68">
        <v>0.0499998</v>
      </c>
      <c r="EV68">
        <v>0</v>
      </c>
      <c r="EW68">
        <v>0</v>
      </c>
      <c r="EX68">
        <v>0</v>
      </c>
      <c r="EY68">
        <v>7.31</v>
      </c>
      <c r="EZ68">
        <v>0.0499998</v>
      </c>
      <c r="FA68">
        <v>49.91</v>
      </c>
      <c r="FB68">
        <v>0.7</v>
      </c>
      <c r="FC68">
        <v>33.812</v>
      </c>
      <c r="FD68">
        <v>38.687</v>
      </c>
      <c r="FE68">
        <v>36</v>
      </c>
      <c r="FF68">
        <v>38.312</v>
      </c>
      <c r="FG68">
        <v>36.312</v>
      </c>
      <c r="FH68">
        <v>0</v>
      </c>
      <c r="FI68">
        <v>0</v>
      </c>
      <c r="FJ68">
        <v>0</v>
      </c>
      <c r="FK68">
        <v>6146.5</v>
      </c>
      <c r="FL68">
        <v>0</v>
      </c>
      <c r="FM68">
        <v>3.0008</v>
      </c>
      <c r="FN68">
        <v>9.625384586696816</v>
      </c>
      <c r="FO68">
        <v>-12.14076935749578</v>
      </c>
      <c r="FP68">
        <v>46.85240000000001</v>
      </c>
      <c r="FQ68">
        <v>15</v>
      </c>
      <c r="FR68">
        <v>1740484041.5</v>
      </c>
      <c r="FS68" t="s">
        <v>471</v>
      </c>
      <c r="FT68">
        <v>1740484041.5</v>
      </c>
      <c r="FU68">
        <v>1740484029</v>
      </c>
      <c r="FV68">
        <v>10</v>
      </c>
      <c r="FW68">
        <v>-0.115</v>
      </c>
      <c r="FX68">
        <v>0.001</v>
      </c>
      <c r="FY68">
        <v>-0.275</v>
      </c>
      <c r="FZ68">
        <v>-0.005</v>
      </c>
      <c r="GA68">
        <v>103</v>
      </c>
      <c r="GB68">
        <v>12</v>
      </c>
      <c r="GC68">
        <v>0.21</v>
      </c>
      <c r="GD68">
        <v>0.12</v>
      </c>
      <c r="GE68">
        <v>-0.2260644323317764</v>
      </c>
      <c r="GF68">
        <v>0.07806634817618988</v>
      </c>
      <c r="GG68">
        <v>0.04425747382548037</v>
      </c>
      <c r="GH68">
        <v>1</v>
      </c>
      <c r="GI68">
        <v>-0.0009206066490358002</v>
      </c>
      <c r="GJ68">
        <v>-8.946048052302294E-05</v>
      </c>
      <c r="GK68">
        <v>0.0001546755245604413</v>
      </c>
      <c r="GL68">
        <v>1</v>
      </c>
      <c r="GM68">
        <v>2</v>
      </c>
      <c r="GN68">
        <v>2</v>
      </c>
      <c r="GO68" t="s">
        <v>440</v>
      </c>
      <c r="GP68">
        <v>2.9954</v>
      </c>
      <c r="GQ68">
        <v>2.81102</v>
      </c>
      <c r="GR68">
        <v>0.0287616</v>
      </c>
      <c r="GS68">
        <v>0.0288581</v>
      </c>
      <c r="GT68">
        <v>0.06807539999999999</v>
      </c>
      <c r="GU68">
        <v>0.06919400000000001</v>
      </c>
      <c r="GV68">
        <v>26436.9</v>
      </c>
      <c r="GW68">
        <v>27601.6</v>
      </c>
      <c r="GX68">
        <v>30966.4</v>
      </c>
      <c r="GY68">
        <v>31520</v>
      </c>
      <c r="GZ68">
        <v>45255.9</v>
      </c>
      <c r="HA68">
        <v>42612.6</v>
      </c>
      <c r="HB68">
        <v>44860.7</v>
      </c>
      <c r="HC68">
        <v>42092.6</v>
      </c>
      <c r="HD68">
        <v>1.79883</v>
      </c>
      <c r="HE68">
        <v>2.25553</v>
      </c>
      <c r="HF68">
        <v>-0.0349209</v>
      </c>
      <c r="HG68">
        <v>0</v>
      </c>
      <c r="HH68">
        <v>19.6661</v>
      </c>
      <c r="HI68">
        <v>999.9</v>
      </c>
      <c r="HJ68">
        <v>34.5</v>
      </c>
      <c r="HK68">
        <v>30.4</v>
      </c>
      <c r="HL68">
        <v>14.8814</v>
      </c>
      <c r="HM68">
        <v>62.1031</v>
      </c>
      <c r="HN68">
        <v>8.0008</v>
      </c>
      <c r="HO68">
        <v>1</v>
      </c>
      <c r="HP68">
        <v>-0.111423</v>
      </c>
      <c r="HQ68">
        <v>3.16221</v>
      </c>
      <c r="HR68">
        <v>20.2153</v>
      </c>
      <c r="HS68">
        <v>5.22268</v>
      </c>
      <c r="HT68">
        <v>11.9081</v>
      </c>
      <c r="HU68">
        <v>4.97245</v>
      </c>
      <c r="HV68">
        <v>3.273</v>
      </c>
      <c r="HW68">
        <v>7839.1</v>
      </c>
      <c r="HX68">
        <v>9999</v>
      </c>
      <c r="HY68">
        <v>9999</v>
      </c>
      <c r="HZ68">
        <v>999.9</v>
      </c>
      <c r="IA68">
        <v>1.87958</v>
      </c>
      <c r="IB68">
        <v>1.87974</v>
      </c>
      <c r="IC68">
        <v>1.88187</v>
      </c>
      <c r="ID68">
        <v>1.87486</v>
      </c>
      <c r="IE68">
        <v>1.87824</v>
      </c>
      <c r="IF68">
        <v>1.87769</v>
      </c>
      <c r="IG68">
        <v>1.87471</v>
      </c>
      <c r="IH68">
        <v>1.88238</v>
      </c>
      <c r="II68">
        <v>0</v>
      </c>
      <c r="IJ68">
        <v>0</v>
      </c>
      <c r="IK68">
        <v>0</v>
      </c>
      <c r="IL68">
        <v>0</v>
      </c>
      <c r="IM68" t="s">
        <v>441</v>
      </c>
      <c r="IN68" t="s">
        <v>442</v>
      </c>
      <c r="IO68" t="s">
        <v>443</v>
      </c>
      <c r="IP68" t="s">
        <v>443</v>
      </c>
      <c r="IQ68" t="s">
        <v>443</v>
      </c>
      <c r="IR68" t="s">
        <v>443</v>
      </c>
      <c r="IS68">
        <v>0</v>
      </c>
      <c r="IT68">
        <v>100</v>
      </c>
      <c r="IU68">
        <v>100</v>
      </c>
      <c r="IV68">
        <v>-0.279</v>
      </c>
      <c r="IW68">
        <v>-0.0047</v>
      </c>
      <c r="IX68">
        <v>-0.5145022863478105</v>
      </c>
      <c r="IY68">
        <v>0.002558256048013158</v>
      </c>
      <c r="IZ68">
        <v>-2.213187444564666E-06</v>
      </c>
      <c r="JA68">
        <v>6.313742598779326E-10</v>
      </c>
      <c r="JB68">
        <v>-0.09460829944680695</v>
      </c>
      <c r="JC68">
        <v>0.01302957520847742</v>
      </c>
      <c r="JD68">
        <v>-0.0006757729996322496</v>
      </c>
      <c r="JE68">
        <v>1.7701685355935E-05</v>
      </c>
      <c r="JF68">
        <v>15</v>
      </c>
      <c r="JG68">
        <v>2137</v>
      </c>
      <c r="JH68">
        <v>3</v>
      </c>
      <c r="JI68">
        <v>20</v>
      </c>
      <c r="JJ68">
        <v>85.2</v>
      </c>
      <c r="JK68">
        <v>85.40000000000001</v>
      </c>
      <c r="JL68">
        <v>0.374756</v>
      </c>
      <c r="JM68">
        <v>2.64282</v>
      </c>
      <c r="JN68">
        <v>1.44531</v>
      </c>
      <c r="JO68">
        <v>2.16064</v>
      </c>
      <c r="JP68">
        <v>1.55029</v>
      </c>
      <c r="JQ68">
        <v>2.42188</v>
      </c>
      <c r="JR68">
        <v>35.1978</v>
      </c>
      <c r="JS68">
        <v>24.1225</v>
      </c>
      <c r="JT68">
        <v>18</v>
      </c>
      <c r="JU68">
        <v>327.778</v>
      </c>
      <c r="JV68">
        <v>744.942</v>
      </c>
      <c r="JW68">
        <v>16.5803</v>
      </c>
      <c r="JX68">
        <v>25.5633</v>
      </c>
      <c r="JY68">
        <v>30</v>
      </c>
      <c r="JZ68">
        <v>25.7124</v>
      </c>
      <c r="KA68">
        <v>25.7049</v>
      </c>
      <c r="KB68">
        <v>7.51191</v>
      </c>
      <c r="KC68">
        <v>26.6371</v>
      </c>
      <c r="KD68">
        <v>27.5234</v>
      </c>
      <c r="KE68">
        <v>16.58</v>
      </c>
      <c r="KF68">
        <v>100</v>
      </c>
      <c r="KG68">
        <v>12.0571</v>
      </c>
      <c r="KH68">
        <v>101.373</v>
      </c>
      <c r="KI68">
        <v>100.633</v>
      </c>
    </row>
    <row r="69" spans="1:295">
      <c r="A69">
        <v>53</v>
      </c>
      <c r="B69">
        <v>1740489276</v>
      </c>
      <c r="C69">
        <v>6268</v>
      </c>
      <c r="D69" t="s">
        <v>556</v>
      </c>
      <c r="E69" t="s">
        <v>557</v>
      </c>
      <c r="F69" t="s">
        <v>434</v>
      </c>
      <c r="G69" t="s">
        <v>435</v>
      </c>
      <c r="J69">
        <f>EY69</f>
        <v>0</v>
      </c>
      <c r="K69">
        <v>1740489276</v>
      </c>
      <c r="L69">
        <f>(M69)/1000</f>
        <v>0</v>
      </c>
      <c r="M69">
        <f>IF(DR69, AP69, AJ69)</f>
        <v>0</v>
      </c>
      <c r="N69">
        <f>IF(DR69, AK69, AI69)</f>
        <v>0</v>
      </c>
      <c r="O69">
        <f>DT69 - IF(AW69&gt;1, N69*DN69*100.0/(AY69), 0)</f>
        <v>0</v>
      </c>
      <c r="P69">
        <f>((V69-L69/2)*O69-N69)/(V69+L69/2)</f>
        <v>0</v>
      </c>
      <c r="Q69">
        <f>P69*(EA69+EB69)/1000.0</f>
        <v>0</v>
      </c>
      <c r="R69">
        <f>(DT69 - IF(AW69&gt;1, N69*DN69*100.0/(AY69), 0))*(EA69+EB69)/1000.0</f>
        <v>0</v>
      </c>
      <c r="S69">
        <f>2.0/((1/U69-1/T69)+SIGN(U69)*SQRT((1/U69-1/T69)*(1/U69-1/T69) + 4*DO69/((DO69+1)*(DO69+1))*(2*1/U69*1/T69-1/T69*1/T69)))</f>
        <v>0</v>
      </c>
      <c r="T69">
        <f>IF(LEFT(DP69,1)&lt;&gt;"0",IF(LEFT(DP69,1)="1",3.0,DQ69),$D$5+$E$5*(EH69*EA69/($K$5*1000))+$F$5*(EH69*EA69/($K$5*1000))*MAX(MIN(DN69,$J$5),$I$5)*MAX(MIN(DN69,$J$5),$I$5)+$G$5*MAX(MIN(DN69,$J$5),$I$5)*(EH69*EA69/($K$5*1000))+$H$5*(EH69*EA69/($K$5*1000))*(EH69*EA69/($K$5*1000)))</f>
        <v>0</v>
      </c>
      <c r="U69">
        <f>L69*(1000-(1000*0.61365*exp(17.502*Y69/(240.97+Y69))/(EA69+EB69)+DV69)/2)/(1000*0.61365*exp(17.502*Y69/(240.97+Y69))/(EA69+EB69)-DV69)</f>
        <v>0</v>
      </c>
      <c r="V69">
        <f>1/((DO69+1)/(S69/1.6)+1/(T69/1.37)) + DO69/((DO69+1)/(S69/1.6) + DO69/(T69/1.37))</f>
        <v>0</v>
      </c>
      <c r="W69">
        <f>(DJ69*DM69)</f>
        <v>0</v>
      </c>
      <c r="X69">
        <f>(EC69+(W69+2*0.95*5.67E-8*(((EC69+$B$7)+273)^4-(EC69+273)^4)-44100*L69)/(1.84*29.3*T69+8*0.95*5.67E-8*(EC69+273)^3))</f>
        <v>0</v>
      </c>
      <c r="Y69">
        <f>($C$7*ED69+$D$7*EE69+$E$7*X69)</f>
        <v>0</v>
      </c>
      <c r="Z69">
        <f>0.61365*exp(17.502*Y69/(240.97+Y69))</f>
        <v>0</v>
      </c>
      <c r="AA69">
        <f>(AB69/AC69*100)</f>
        <v>0</v>
      </c>
      <c r="AB69">
        <f>DV69*(EA69+EB69)/1000</f>
        <v>0</v>
      </c>
      <c r="AC69">
        <f>0.61365*exp(17.502*EC69/(240.97+EC69))</f>
        <v>0</v>
      </c>
      <c r="AD69">
        <f>(Z69-DV69*(EA69+EB69)/1000)</f>
        <v>0</v>
      </c>
      <c r="AE69">
        <f>(-L69*44100)</f>
        <v>0</v>
      </c>
      <c r="AF69">
        <f>2*29.3*T69*0.92*(EC69-Y69)</f>
        <v>0</v>
      </c>
      <c r="AG69">
        <f>2*0.95*5.67E-8*(((EC69+$B$7)+273)^4-(Y69+273)^4)</f>
        <v>0</v>
      </c>
      <c r="AH69">
        <f>W69+AG69+AE69+AF69</f>
        <v>0</v>
      </c>
      <c r="AI69">
        <f>DZ69*AW69*(DU69-DT69*(1000-AW69*DW69)/(1000-AW69*DV69))/(100*DN69)</f>
        <v>0</v>
      </c>
      <c r="AJ69">
        <f>1000*DZ69*AW69*(DV69-DW69)/(100*DN69*(1000-AW69*DV69))</f>
        <v>0</v>
      </c>
      <c r="AK69">
        <f>(AL69 - AM69 - EA69*1E3/(8.314*(EC69+273.15)) * AO69/DZ69 * AN69) * DZ69/(100*DN69) * (1000 - DW69)/1000</f>
        <v>0</v>
      </c>
      <c r="AL69">
        <v>202.4474059694886</v>
      </c>
      <c r="AM69">
        <v>202.7485030303031</v>
      </c>
      <c r="AN69">
        <v>0.0007553663244985084</v>
      </c>
      <c r="AO69">
        <v>66.14935224974602</v>
      </c>
      <c r="AP69">
        <f>(AR69 - AQ69 + EA69*1E3/(8.314*(EC69+273.15)) * AT69/DZ69 * AS69) * DZ69/(100*DN69) * 1000/(1000 - AR69)</f>
        <v>0</v>
      </c>
      <c r="AQ69">
        <v>12.06294107255981</v>
      </c>
      <c r="AR69">
        <v>12.05382657342659</v>
      </c>
      <c r="AS69">
        <v>-2.040823536065063E-07</v>
      </c>
      <c r="AT69">
        <v>77.18284796940715</v>
      </c>
      <c r="AU69">
        <v>42</v>
      </c>
      <c r="AV69">
        <v>11</v>
      </c>
      <c r="AW69">
        <f>IF(AU69*$H$13&gt;=AY69,1.0,(AY69/(AY69-AU69*$H$13)))</f>
        <v>0</v>
      </c>
      <c r="AX69">
        <f>(AW69-1)*100</f>
        <v>0</v>
      </c>
      <c r="AY69">
        <f>MAX(0,($B$13+$C$13*EH69)/(1+$D$13*EH69)*EA69/(EC69+273)*$E$13)</f>
        <v>0</v>
      </c>
      <c r="AZ69" t="s">
        <v>437</v>
      </c>
      <c r="BA69" t="s">
        <v>437</v>
      </c>
      <c r="BB69">
        <v>0</v>
      </c>
      <c r="BC69">
        <v>0</v>
      </c>
      <c r="BD69">
        <f>1-BB69/BC69</f>
        <v>0</v>
      </c>
      <c r="BE69">
        <v>0</v>
      </c>
      <c r="BF69" t="s">
        <v>437</v>
      </c>
      <c r="BG69" t="s">
        <v>437</v>
      </c>
      <c r="BH69">
        <v>0</v>
      </c>
      <c r="BI69">
        <v>0</v>
      </c>
      <c r="BJ69">
        <f>1-BH69/BI69</f>
        <v>0</v>
      </c>
      <c r="BK69">
        <v>0.5</v>
      </c>
      <c r="BL69">
        <f>DK69</f>
        <v>0</v>
      </c>
      <c r="BM69">
        <f>N69</f>
        <v>0</v>
      </c>
      <c r="BN69">
        <f>BJ69*BK69*BL69</f>
        <v>0</v>
      </c>
      <c r="BO69">
        <f>(BM69-BE69)/BL69</f>
        <v>0</v>
      </c>
      <c r="BP69">
        <f>(BC69-BI69)/BI69</f>
        <v>0</v>
      </c>
      <c r="BQ69">
        <f>BB69/(BD69+BB69/BI69)</f>
        <v>0</v>
      </c>
      <c r="BR69" t="s">
        <v>437</v>
      </c>
      <c r="BS69">
        <v>0</v>
      </c>
      <c r="BT69">
        <f>IF(BS69&lt;&gt;0, BS69, BQ69)</f>
        <v>0</v>
      </c>
      <c r="BU69">
        <f>1-BT69/BI69</f>
        <v>0</v>
      </c>
      <c r="BV69">
        <f>(BI69-BH69)/(BI69-BT69)</f>
        <v>0</v>
      </c>
      <c r="BW69">
        <f>(BC69-BI69)/(BC69-BT69)</f>
        <v>0</v>
      </c>
      <c r="BX69">
        <f>(BI69-BH69)/(BI69-BB69)</f>
        <v>0</v>
      </c>
      <c r="BY69">
        <f>(BC69-BI69)/(BC69-BB69)</f>
        <v>0</v>
      </c>
      <c r="BZ69">
        <f>(BV69*BT69/BH69)</f>
        <v>0</v>
      </c>
      <c r="CA69">
        <f>(1-BZ69)</f>
        <v>0</v>
      </c>
      <c r="CB69">
        <v>205</v>
      </c>
      <c r="CC69">
        <v>290.0000000000001</v>
      </c>
      <c r="CD69">
        <v>1.42</v>
      </c>
      <c r="CE69">
        <v>245</v>
      </c>
      <c r="CF69">
        <v>10126.2</v>
      </c>
      <c r="CG69">
        <v>1.21</v>
      </c>
      <c r="CH69">
        <v>0.21</v>
      </c>
      <c r="CI69">
        <v>300.0000000000001</v>
      </c>
      <c r="CJ69">
        <v>23.9</v>
      </c>
      <c r="CK69">
        <v>3.425775101193484</v>
      </c>
      <c r="CL69">
        <v>2.028220428051648</v>
      </c>
      <c r="CM69">
        <v>-2.247386861494518</v>
      </c>
      <c r="CN69">
        <v>1.77933841202106</v>
      </c>
      <c r="CO69">
        <v>0.05390338325961119</v>
      </c>
      <c r="CP69">
        <v>-0.008365275417130143</v>
      </c>
      <c r="CQ69">
        <v>289.9999999999999</v>
      </c>
      <c r="CR69">
        <v>1.85</v>
      </c>
      <c r="CS69">
        <v>615</v>
      </c>
      <c r="CT69">
        <v>10122.7</v>
      </c>
      <c r="CU69">
        <v>1.21</v>
      </c>
      <c r="CV69">
        <v>0.64</v>
      </c>
      <c r="DJ69">
        <f>$B$11*EI69+$C$11*EJ69+$F$11*EU69*(1-EX69)</f>
        <v>0</v>
      </c>
      <c r="DK69">
        <f>DJ69*DL69</f>
        <v>0</v>
      </c>
      <c r="DL69">
        <f>($B$11*$D$9+$C$11*$D$9+$F$11*((FH69+EZ69)/MAX(FH69+EZ69+FI69, 0.1)*$I$9+FI69/MAX(FH69+EZ69+FI69, 0.1)*$J$9))/($B$11+$C$11+$F$11)</f>
        <v>0</v>
      </c>
      <c r="DM69">
        <f>($B$11*$K$9+$C$11*$K$9+$F$11*((FH69+EZ69)/MAX(FH69+EZ69+FI69, 0.1)*$P$9+FI69/MAX(FH69+EZ69+FI69, 0.1)*$Q$9))/($B$11+$C$11+$F$11)</f>
        <v>0</v>
      </c>
      <c r="DN69">
        <v>2</v>
      </c>
      <c r="DO69">
        <v>0.5</v>
      </c>
      <c r="DP69" t="s">
        <v>438</v>
      </c>
      <c r="DQ69">
        <v>2</v>
      </c>
      <c r="DR69" t="b">
        <v>1</v>
      </c>
      <c r="DS69">
        <v>1740489276</v>
      </c>
      <c r="DT69">
        <v>200.287</v>
      </c>
      <c r="DU69">
        <v>200.071</v>
      </c>
      <c r="DV69">
        <v>12.0539</v>
      </c>
      <c r="DW69">
        <v>12.0629</v>
      </c>
      <c r="DX69">
        <v>200.373</v>
      </c>
      <c r="DY69">
        <v>12.0586</v>
      </c>
      <c r="DZ69">
        <v>399.87</v>
      </c>
      <c r="EA69">
        <v>101.053</v>
      </c>
      <c r="EB69">
        <v>0.09992090000000001</v>
      </c>
      <c r="EC69">
        <v>19.2807</v>
      </c>
      <c r="ED69">
        <v>19.0701</v>
      </c>
      <c r="EE69">
        <v>999.9</v>
      </c>
      <c r="EF69">
        <v>0</v>
      </c>
      <c r="EG69">
        <v>0</v>
      </c>
      <c r="EH69">
        <v>10057.5</v>
      </c>
      <c r="EI69">
        <v>0</v>
      </c>
      <c r="EJ69">
        <v>0.0122315</v>
      </c>
      <c r="EK69">
        <v>0.21608</v>
      </c>
      <c r="EL69">
        <v>202.731</v>
      </c>
      <c r="EM69">
        <v>202.514</v>
      </c>
      <c r="EN69">
        <v>-0.009071350000000001</v>
      </c>
      <c r="EO69">
        <v>200.071</v>
      </c>
      <c r="EP69">
        <v>12.0629</v>
      </c>
      <c r="EQ69">
        <v>1.21808</v>
      </c>
      <c r="ER69">
        <v>1.219</v>
      </c>
      <c r="ES69">
        <v>9.82441</v>
      </c>
      <c r="ET69">
        <v>9.83563</v>
      </c>
      <c r="EU69">
        <v>0.0499998</v>
      </c>
      <c r="EV69">
        <v>0</v>
      </c>
      <c r="EW69">
        <v>0</v>
      </c>
      <c r="EX69">
        <v>0</v>
      </c>
      <c r="EY69">
        <v>-3.99</v>
      </c>
      <c r="EZ69">
        <v>0.0499998</v>
      </c>
      <c r="FA69">
        <v>47.71</v>
      </c>
      <c r="FB69">
        <v>0.96</v>
      </c>
      <c r="FC69">
        <v>33.75</v>
      </c>
      <c r="FD69">
        <v>39.437</v>
      </c>
      <c r="FE69">
        <v>36.437</v>
      </c>
      <c r="FF69">
        <v>39.312</v>
      </c>
      <c r="FG69">
        <v>36.562</v>
      </c>
      <c r="FH69">
        <v>0</v>
      </c>
      <c r="FI69">
        <v>0</v>
      </c>
      <c r="FJ69">
        <v>0</v>
      </c>
      <c r="FK69">
        <v>6267.099999904633</v>
      </c>
      <c r="FL69">
        <v>0</v>
      </c>
      <c r="FM69">
        <v>2.176153846153846</v>
      </c>
      <c r="FN69">
        <v>-1.561709311926476</v>
      </c>
      <c r="FO69">
        <v>6.42119663676592</v>
      </c>
      <c r="FP69">
        <v>47.15307692307692</v>
      </c>
      <c r="FQ69">
        <v>15</v>
      </c>
      <c r="FR69">
        <v>1740484041.5</v>
      </c>
      <c r="FS69" t="s">
        <v>471</v>
      </c>
      <c r="FT69">
        <v>1740484041.5</v>
      </c>
      <c r="FU69">
        <v>1740484029</v>
      </c>
      <c r="FV69">
        <v>10</v>
      </c>
      <c r="FW69">
        <v>-0.115</v>
      </c>
      <c r="FX69">
        <v>0.001</v>
      </c>
      <c r="FY69">
        <v>-0.275</v>
      </c>
      <c r="FZ69">
        <v>-0.005</v>
      </c>
      <c r="GA69">
        <v>103</v>
      </c>
      <c r="GB69">
        <v>12</v>
      </c>
      <c r="GC69">
        <v>0.21</v>
      </c>
      <c r="GD69">
        <v>0.12</v>
      </c>
      <c r="GE69">
        <v>-0.4422364258132211</v>
      </c>
      <c r="GF69">
        <v>-0.08977013044807949</v>
      </c>
      <c r="GG69">
        <v>0.09576985442620109</v>
      </c>
      <c r="GH69">
        <v>1</v>
      </c>
      <c r="GI69">
        <v>-0.001660664558034335</v>
      </c>
      <c r="GJ69">
        <v>-0.0001760860630710786</v>
      </c>
      <c r="GK69">
        <v>0.0001067685694419243</v>
      </c>
      <c r="GL69">
        <v>1</v>
      </c>
      <c r="GM69">
        <v>2</v>
      </c>
      <c r="GN69">
        <v>2</v>
      </c>
      <c r="GO69" t="s">
        <v>440</v>
      </c>
      <c r="GP69">
        <v>2.99536</v>
      </c>
      <c r="GQ69">
        <v>2.81102</v>
      </c>
      <c r="GR69">
        <v>0.0544804</v>
      </c>
      <c r="GS69">
        <v>0.0547904</v>
      </c>
      <c r="GT69">
        <v>0.0681006</v>
      </c>
      <c r="GU69">
        <v>0.069235</v>
      </c>
      <c r="GV69">
        <v>25737.1</v>
      </c>
      <c r="GW69">
        <v>26865.2</v>
      </c>
      <c r="GX69">
        <v>30966.6</v>
      </c>
      <c r="GY69">
        <v>31520.6</v>
      </c>
      <c r="GZ69">
        <v>45255.3</v>
      </c>
      <c r="HA69">
        <v>42611.6</v>
      </c>
      <c r="HB69">
        <v>44861.2</v>
      </c>
      <c r="HC69">
        <v>42093.3</v>
      </c>
      <c r="HD69">
        <v>1.79862</v>
      </c>
      <c r="HE69">
        <v>2.2562</v>
      </c>
      <c r="HF69">
        <v>-0.0378937</v>
      </c>
      <c r="HG69">
        <v>0</v>
      </c>
      <c r="HH69">
        <v>19.6976</v>
      </c>
      <c r="HI69">
        <v>999.9</v>
      </c>
      <c r="HJ69">
        <v>34.5</v>
      </c>
      <c r="HK69">
        <v>30.4</v>
      </c>
      <c r="HL69">
        <v>14.8832</v>
      </c>
      <c r="HM69">
        <v>61.9131</v>
      </c>
      <c r="HN69">
        <v>8.08093</v>
      </c>
      <c r="HO69">
        <v>1</v>
      </c>
      <c r="HP69">
        <v>-0.112307</v>
      </c>
      <c r="HQ69">
        <v>3.16679</v>
      </c>
      <c r="HR69">
        <v>20.2171</v>
      </c>
      <c r="HS69">
        <v>5.22238</v>
      </c>
      <c r="HT69">
        <v>11.9081</v>
      </c>
      <c r="HU69">
        <v>4.97285</v>
      </c>
      <c r="HV69">
        <v>3.273</v>
      </c>
      <c r="HW69">
        <v>7842</v>
      </c>
      <c r="HX69">
        <v>9999</v>
      </c>
      <c r="HY69">
        <v>9999</v>
      </c>
      <c r="HZ69">
        <v>999.9</v>
      </c>
      <c r="IA69">
        <v>1.87958</v>
      </c>
      <c r="IB69">
        <v>1.87974</v>
      </c>
      <c r="IC69">
        <v>1.88187</v>
      </c>
      <c r="ID69">
        <v>1.87486</v>
      </c>
      <c r="IE69">
        <v>1.87822</v>
      </c>
      <c r="IF69">
        <v>1.87762</v>
      </c>
      <c r="IG69">
        <v>1.87474</v>
      </c>
      <c r="IH69">
        <v>1.8824</v>
      </c>
      <c r="II69">
        <v>0</v>
      </c>
      <c r="IJ69">
        <v>0</v>
      </c>
      <c r="IK69">
        <v>0</v>
      </c>
      <c r="IL69">
        <v>0</v>
      </c>
      <c r="IM69" t="s">
        <v>441</v>
      </c>
      <c r="IN69" t="s">
        <v>442</v>
      </c>
      <c r="IO69" t="s">
        <v>443</v>
      </c>
      <c r="IP69" t="s">
        <v>443</v>
      </c>
      <c r="IQ69" t="s">
        <v>443</v>
      </c>
      <c r="IR69" t="s">
        <v>443</v>
      </c>
      <c r="IS69">
        <v>0</v>
      </c>
      <c r="IT69">
        <v>100</v>
      </c>
      <c r="IU69">
        <v>100</v>
      </c>
      <c r="IV69">
        <v>-0.08599999999999999</v>
      </c>
      <c r="IW69">
        <v>-0.0047</v>
      </c>
      <c r="IX69">
        <v>-0.5145022863478105</v>
      </c>
      <c r="IY69">
        <v>0.002558256048013158</v>
      </c>
      <c r="IZ69">
        <v>-2.213187444564666E-06</v>
      </c>
      <c r="JA69">
        <v>6.313742598779326E-10</v>
      </c>
      <c r="JB69">
        <v>-0.09460829944680695</v>
      </c>
      <c r="JC69">
        <v>0.01302957520847742</v>
      </c>
      <c r="JD69">
        <v>-0.0006757729996322496</v>
      </c>
      <c r="JE69">
        <v>1.7701685355935E-05</v>
      </c>
      <c r="JF69">
        <v>15</v>
      </c>
      <c r="JG69">
        <v>2137</v>
      </c>
      <c r="JH69">
        <v>3</v>
      </c>
      <c r="JI69">
        <v>20</v>
      </c>
      <c r="JJ69">
        <v>87.2</v>
      </c>
      <c r="JK69">
        <v>87.5</v>
      </c>
      <c r="JL69">
        <v>0.59082</v>
      </c>
      <c r="JM69">
        <v>2.63916</v>
      </c>
      <c r="JN69">
        <v>1.44531</v>
      </c>
      <c r="JO69">
        <v>2.16064</v>
      </c>
      <c r="JP69">
        <v>1.54907</v>
      </c>
      <c r="JQ69">
        <v>2.39868</v>
      </c>
      <c r="JR69">
        <v>35.1978</v>
      </c>
      <c r="JS69">
        <v>24.1225</v>
      </c>
      <c r="JT69">
        <v>18</v>
      </c>
      <c r="JU69">
        <v>327.668</v>
      </c>
      <c r="JV69">
        <v>745.484</v>
      </c>
      <c r="JW69">
        <v>16.5796</v>
      </c>
      <c r="JX69">
        <v>25.5569</v>
      </c>
      <c r="JY69">
        <v>30</v>
      </c>
      <c r="JZ69">
        <v>25.7077</v>
      </c>
      <c r="KA69">
        <v>25.6985</v>
      </c>
      <c r="KB69">
        <v>11.8351</v>
      </c>
      <c r="KC69">
        <v>26.6371</v>
      </c>
      <c r="KD69">
        <v>27.5234</v>
      </c>
      <c r="KE69">
        <v>16.58</v>
      </c>
      <c r="KF69">
        <v>200</v>
      </c>
      <c r="KG69">
        <v>12.0571</v>
      </c>
      <c r="KH69">
        <v>101.374</v>
      </c>
      <c r="KI69">
        <v>100.635</v>
      </c>
    </row>
    <row r="70" spans="1:295">
      <c r="A70">
        <v>54</v>
      </c>
      <c r="B70">
        <v>1740489396.5</v>
      </c>
      <c r="C70">
        <v>6388.5</v>
      </c>
      <c r="D70" t="s">
        <v>558</v>
      </c>
      <c r="E70" t="s">
        <v>559</v>
      </c>
      <c r="F70" t="s">
        <v>434</v>
      </c>
      <c r="G70" t="s">
        <v>435</v>
      </c>
      <c r="J70">
        <f>EY70</f>
        <v>0</v>
      </c>
      <c r="K70">
        <v>1740489396.5</v>
      </c>
      <c r="L70">
        <f>(M70)/1000</f>
        <v>0</v>
      </c>
      <c r="M70">
        <f>IF(DR70, AP70, AJ70)</f>
        <v>0</v>
      </c>
      <c r="N70">
        <f>IF(DR70, AK70, AI70)</f>
        <v>0</v>
      </c>
      <c r="O70">
        <f>DT70 - IF(AW70&gt;1, N70*DN70*100.0/(AY70), 0)</f>
        <v>0</v>
      </c>
      <c r="P70">
        <f>((V70-L70/2)*O70-N70)/(V70+L70/2)</f>
        <v>0</v>
      </c>
      <c r="Q70">
        <f>P70*(EA70+EB70)/1000.0</f>
        <v>0</v>
      </c>
      <c r="R70">
        <f>(DT70 - IF(AW70&gt;1, N70*DN70*100.0/(AY70), 0))*(EA70+EB70)/1000.0</f>
        <v>0</v>
      </c>
      <c r="S70">
        <f>2.0/((1/U70-1/T70)+SIGN(U70)*SQRT((1/U70-1/T70)*(1/U70-1/T70) + 4*DO70/((DO70+1)*(DO70+1))*(2*1/U70*1/T70-1/T70*1/T70)))</f>
        <v>0</v>
      </c>
      <c r="T70">
        <f>IF(LEFT(DP70,1)&lt;&gt;"0",IF(LEFT(DP70,1)="1",3.0,DQ70),$D$5+$E$5*(EH70*EA70/($K$5*1000))+$F$5*(EH70*EA70/($K$5*1000))*MAX(MIN(DN70,$J$5),$I$5)*MAX(MIN(DN70,$J$5),$I$5)+$G$5*MAX(MIN(DN70,$J$5),$I$5)*(EH70*EA70/($K$5*1000))+$H$5*(EH70*EA70/($K$5*1000))*(EH70*EA70/($K$5*1000)))</f>
        <v>0</v>
      </c>
      <c r="U70">
        <f>L70*(1000-(1000*0.61365*exp(17.502*Y70/(240.97+Y70))/(EA70+EB70)+DV70)/2)/(1000*0.61365*exp(17.502*Y70/(240.97+Y70))/(EA70+EB70)-DV70)</f>
        <v>0</v>
      </c>
      <c r="V70">
        <f>1/((DO70+1)/(S70/1.6)+1/(T70/1.37)) + DO70/((DO70+1)/(S70/1.6) + DO70/(T70/1.37))</f>
        <v>0</v>
      </c>
      <c r="W70">
        <f>(DJ70*DM70)</f>
        <v>0</v>
      </c>
      <c r="X70">
        <f>(EC70+(W70+2*0.95*5.67E-8*(((EC70+$B$7)+273)^4-(EC70+273)^4)-44100*L70)/(1.84*29.3*T70+8*0.95*5.67E-8*(EC70+273)^3))</f>
        <v>0</v>
      </c>
      <c r="Y70">
        <f>($C$7*ED70+$D$7*EE70+$E$7*X70)</f>
        <v>0</v>
      </c>
      <c r="Z70">
        <f>0.61365*exp(17.502*Y70/(240.97+Y70))</f>
        <v>0</v>
      </c>
      <c r="AA70">
        <f>(AB70/AC70*100)</f>
        <v>0</v>
      </c>
      <c r="AB70">
        <f>DV70*(EA70+EB70)/1000</f>
        <v>0</v>
      </c>
      <c r="AC70">
        <f>0.61365*exp(17.502*EC70/(240.97+EC70))</f>
        <v>0</v>
      </c>
      <c r="AD70">
        <f>(Z70-DV70*(EA70+EB70)/1000)</f>
        <v>0</v>
      </c>
      <c r="AE70">
        <f>(-L70*44100)</f>
        <v>0</v>
      </c>
      <c r="AF70">
        <f>2*29.3*T70*0.92*(EC70-Y70)</f>
        <v>0</v>
      </c>
      <c r="AG70">
        <f>2*0.95*5.67E-8*(((EC70+$B$7)+273)^4-(Y70+273)^4)</f>
        <v>0</v>
      </c>
      <c r="AH70">
        <f>W70+AG70+AE70+AF70</f>
        <v>0</v>
      </c>
      <c r="AI70">
        <f>DZ70*AW70*(DU70-DT70*(1000-AW70*DW70)/(1000-AW70*DV70))/(100*DN70)</f>
        <v>0</v>
      </c>
      <c r="AJ70">
        <f>1000*DZ70*AW70*(DV70-DW70)/(100*DN70*(1000-AW70*DV70))</f>
        <v>0</v>
      </c>
      <c r="AK70">
        <f>(AL70 - AM70 - EA70*1E3/(8.314*(EC70+273.15)) * AO70/DZ70 * AN70) * DZ70/(100*DN70) * (1000 - DW70)/1000</f>
        <v>0</v>
      </c>
      <c r="AL70">
        <v>303.7007266382656</v>
      </c>
      <c r="AM70">
        <v>303.9385575757576</v>
      </c>
      <c r="AN70">
        <v>0.0003195798201374803</v>
      </c>
      <c r="AO70">
        <v>66.14935224974602</v>
      </c>
      <c r="AP70">
        <f>(AR70 - AQ70 + EA70*1E3/(8.314*(EC70+273.15)) * AT70/DZ70 * AS70) * DZ70/(100*DN70) * 1000/(1000 - AR70)</f>
        <v>0</v>
      </c>
      <c r="AQ70">
        <v>12.0676534891849</v>
      </c>
      <c r="AR70">
        <v>12.05676433566434</v>
      </c>
      <c r="AS70">
        <v>2.597543571888434E-07</v>
      </c>
      <c r="AT70">
        <v>77.18284796940715</v>
      </c>
      <c r="AU70">
        <v>42</v>
      </c>
      <c r="AV70">
        <v>11</v>
      </c>
      <c r="AW70">
        <f>IF(AU70*$H$13&gt;=AY70,1.0,(AY70/(AY70-AU70*$H$13)))</f>
        <v>0</v>
      </c>
      <c r="AX70">
        <f>(AW70-1)*100</f>
        <v>0</v>
      </c>
      <c r="AY70">
        <f>MAX(0,($B$13+$C$13*EH70)/(1+$D$13*EH70)*EA70/(EC70+273)*$E$13)</f>
        <v>0</v>
      </c>
      <c r="AZ70" t="s">
        <v>437</v>
      </c>
      <c r="BA70" t="s">
        <v>437</v>
      </c>
      <c r="BB70">
        <v>0</v>
      </c>
      <c r="BC70">
        <v>0</v>
      </c>
      <c r="BD70">
        <f>1-BB70/BC70</f>
        <v>0</v>
      </c>
      <c r="BE70">
        <v>0</v>
      </c>
      <c r="BF70" t="s">
        <v>437</v>
      </c>
      <c r="BG70" t="s">
        <v>437</v>
      </c>
      <c r="BH70">
        <v>0</v>
      </c>
      <c r="BI70">
        <v>0</v>
      </c>
      <c r="BJ70">
        <f>1-BH70/BI70</f>
        <v>0</v>
      </c>
      <c r="BK70">
        <v>0.5</v>
      </c>
      <c r="BL70">
        <f>DK70</f>
        <v>0</v>
      </c>
      <c r="BM70">
        <f>N70</f>
        <v>0</v>
      </c>
      <c r="BN70">
        <f>BJ70*BK70*BL70</f>
        <v>0</v>
      </c>
      <c r="BO70">
        <f>(BM70-BE70)/BL70</f>
        <v>0</v>
      </c>
      <c r="BP70">
        <f>(BC70-BI70)/BI70</f>
        <v>0</v>
      </c>
      <c r="BQ70">
        <f>BB70/(BD70+BB70/BI70)</f>
        <v>0</v>
      </c>
      <c r="BR70" t="s">
        <v>437</v>
      </c>
      <c r="BS70">
        <v>0</v>
      </c>
      <c r="BT70">
        <f>IF(BS70&lt;&gt;0, BS70, BQ70)</f>
        <v>0</v>
      </c>
      <c r="BU70">
        <f>1-BT70/BI70</f>
        <v>0</v>
      </c>
      <c r="BV70">
        <f>(BI70-BH70)/(BI70-BT70)</f>
        <v>0</v>
      </c>
      <c r="BW70">
        <f>(BC70-BI70)/(BC70-BT70)</f>
        <v>0</v>
      </c>
      <c r="BX70">
        <f>(BI70-BH70)/(BI70-BB70)</f>
        <v>0</v>
      </c>
      <c r="BY70">
        <f>(BC70-BI70)/(BC70-BB70)</f>
        <v>0</v>
      </c>
      <c r="BZ70">
        <f>(BV70*BT70/BH70)</f>
        <v>0</v>
      </c>
      <c r="CA70">
        <f>(1-BZ70)</f>
        <v>0</v>
      </c>
      <c r="CB70">
        <v>205</v>
      </c>
      <c r="CC70">
        <v>290.0000000000001</v>
      </c>
      <c r="CD70">
        <v>1.42</v>
      </c>
      <c r="CE70">
        <v>245</v>
      </c>
      <c r="CF70">
        <v>10126.2</v>
      </c>
      <c r="CG70">
        <v>1.21</v>
      </c>
      <c r="CH70">
        <v>0.21</v>
      </c>
      <c r="CI70">
        <v>300.0000000000001</v>
      </c>
      <c r="CJ70">
        <v>23.9</v>
      </c>
      <c r="CK70">
        <v>3.425775101193484</v>
      </c>
      <c r="CL70">
        <v>2.028220428051648</v>
      </c>
      <c r="CM70">
        <v>-2.247386861494518</v>
      </c>
      <c r="CN70">
        <v>1.77933841202106</v>
      </c>
      <c r="CO70">
        <v>0.05390338325961119</v>
      </c>
      <c r="CP70">
        <v>-0.008365275417130143</v>
      </c>
      <c r="CQ70">
        <v>289.9999999999999</v>
      </c>
      <c r="CR70">
        <v>1.85</v>
      </c>
      <c r="CS70">
        <v>615</v>
      </c>
      <c r="CT70">
        <v>10122.7</v>
      </c>
      <c r="CU70">
        <v>1.21</v>
      </c>
      <c r="CV70">
        <v>0.64</v>
      </c>
      <c r="DJ70">
        <f>$B$11*EI70+$C$11*EJ70+$F$11*EU70*(1-EX70)</f>
        <v>0</v>
      </c>
      <c r="DK70">
        <f>DJ70*DL70</f>
        <v>0</v>
      </c>
      <c r="DL70">
        <f>($B$11*$D$9+$C$11*$D$9+$F$11*((FH70+EZ70)/MAX(FH70+EZ70+FI70, 0.1)*$I$9+FI70/MAX(FH70+EZ70+FI70, 0.1)*$J$9))/($B$11+$C$11+$F$11)</f>
        <v>0</v>
      </c>
      <c r="DM70">
        <f>($B$11*$K$9+$C$11*$K$9+$F$11*((FH70+EZ70)/MAX(FH70+EZ70+FI70, 0.1)*$P$9+FI70/MAX(FH70+EZ70+FI70, 0.1)*$Q$9))/($B$11+$C$11+$F$11)</f>
        <v>0</v>
      </c>
      <c r="DN70">
        <v>2</v>
      </c>
      <c r="DO70">
        <v>0.5</v>
      </c>
      <c r="DP70" t="s">
        <v>438</v>
      </c>
      <c r="DQ70">
        <v>2</v>
      </c>
      <c r="DR70" t="b">
        <v>1</v>
      </c>
      <c r="DS70">
        <v>1740489396.5</v>
      </c>
      <c r="DT70">
        <v>300.26</v>
      </c>
      <c r="DU70">
        <v>300.049</v>
      </c>
      <c r="DV70">
        <v>12.0568</v>
      </c>
      <c r="DW70">
        <v>12.069</v>
      </c>
      <c r="DX70">
        <v>300.189</v>
      </c>
      <c r="DY70">
        <v>12.0615</v>
      </c>
      <c r="DZ70">
        <v>399.922</v>
      </c>
      <c r="EA70">
        <v>101.052</v>
      </c>
      <c r="EB70">
        <v>0.0999826</v>
      </c>
      <c r="EC70">
        <v>19.2838</v>
      </c>
      <c r="ED70">
        <v>19.0576</v>
      </c>
      <c r="EE70">
        <v>999.9</v>
      </c>
      <c r="EF70">
        <v>0</v>
      </c>
      <c r="EG70">
        <v>0</v>
      </c>
      <c r="EH70">
        <v>10055</v>
      </c>
      <c r="EI70">
        <v>0</v>
      </c>
      <c r="EJ70">
        <v>0.0122315</v>
      </c>
      <c r="EK70">
        <v>0.211182</v>
      </c>
      <c r="EL70">
        <v>303.925</v>
      </c>
      <c r="EM70">
        <v>303.715</v>
      </c>
      <c r="EN70">
        <v>-0.0122166</v>
      </c>
      <c r="EO70">
        <v>300.049</v>
      </c>
      <c r="EP70">
        <v>12.069</v>
      </c>
      <c r="EQ70">
        <v>1.21837</v>
      </c>
      <c r="ER70">
        <v>1.2196</v>
      </c>
      <c r="ES70">
        <v>9.82789</v>
      </c>
      <c r="ET70">
        <v>9.84299</v>
      </c>
      <c r="EU70">
        <v>0.0499998</v>
      </c>
      <c r="EV70">
        <v>0</v>
      </c>
      <c r="EW70">
        <v>0</v>
      </c>
      <c r="EX70">
        <v>0</v>
      </c>
      <c r="EY70">
        <v>15.81</v>
      </c>
      <c r="EZ70">
        <v>0.0499998</v>
      </c>
      <c r="FA70">
        <v>45.63</v>
      </c>
      <c r="FB70">
        <v>0.45</v>
      </c>
      <c r="FC70">
        <v>34.25</v>
      </c>
      <c r="FD70">
        <v>40.75</v>
      </c>
      <c r="FE70">
        <v>37.187</v>
      </c>
      <c r="FF70">
        <v>41.25</v>
      </c>
      <c r="FG70">
        <v>37.25</v>
      </c>
      <c r="FH70">
        <v>0</v>
      </c>
      <c r="FI70">
        <v>0</v>
      </c>
      <c r="FJ70">
        <v>0</v>
      </c>
      <c r="FK70">
        <v>6387.700000047684</v>
      </c>
      <c r="FL70">
        <v>0</v>
      </c>
      <c r="FM70">
        <v>3.538</v>
      </c>
      <c r="FN70">
        <v>14.8538464246652</v>
      </c>
      <c r="FO70">
        <v>-18.03000021928403</v>
      </c>
      <c r="FP70">
        <v>46.66440000000001</v>
      </c>
      <c r="FQ70">
        <v>15</v>
      </c>
      <c r="FR70">
        <v>1740484041.5</v>
      </c>
      <c r="FS70" t="s">
        <v>471</v>
      </c>
      <c r="FT70">
        <v>1740484041.5</v>
      </c>
      <c r="FU70">
        <v>1740484029</v>
      </c>
      <c r="FV70">
        <v>10</v>
      </c>
      <c r="FW70">
        <v>-0.115</v>
      </c>
      <c r="FX70">
        <v>0.001</v>
      </c>
      <c r="FY70">
        <v>-0.275</v>
      </c>
      <c r="FZ70">
        <v>-0.005</v>
      </c>
      <c r="GA70">
        <v>103</v>
      </c>
      <c r="GB70">
        <v>12</v>
      </c>
      <c r="GC70">
        <v>0.21</v>
      </c>
      <c r="GD70">
        <v>0.12</v>
      </c>
      <c r="GE70">
        <v>-0.4172445176818156</v>
      </c>
      <c r="GF70">
        <v>-0.1678630055283445</v>
      </c>
      <c r="GG70">
        <v>0.07145895031724872</v>
      </c>
      <c r="GH70">
        <v>1</v>
      </c>
      <c r="GI70">
        <v>-0.002276400378600065</v>
      </c>
      <c r="GJ70">
        <v>-0.0003772886203399708</v>
      </c>
      <c r="GK70">
        <v>0.0001639143556150543</v>
      </c>
      <c r="GL70">
        <v>1</v>
      </c>
      <c r="GM70">
        <v>2</v>
      </c>
      <c r="GN70">
        <v>2</v>
      </c>
      <c r="GO70" t="s">
        <v>440</v>
      </c>
      <c r="GP70">
        <v>2.99542</v>
      </c>
      <c r="GQ70">
        <v>2.81106</v>
      </c>
      <c r="GR70">
        <v>0.0768074</v>
      </c>
      <c r="GS70">
        <v>0.07728980000000001</v>
      </c>
      <c r="GT70">
        <v>0.06811159999999999</v>
      </c>
      <c r="GU70">
        <v>0.0692596</v>
      </c>
      <c r="GV70">
        <v>25128.8</v>
      </c>
      <c r="GW70">
        <v>26225.2</v>
      </c>
      <c r="GX70">
        <v>30965.6</v>
      </c>
      <c r="GY70">
        <v>31519.8</v>
      </c>
      <c r="GZ70">
        <v>45253.6</v>
      </c>
      <c r="HA70">
        <v>42609.5</v>
      </c>
      <c r="HB70">
        <v>44859.9</v>
      </c>
      <c r="HC70">
        <v>42092.3</v>
      </c>
      <c r="HD70">
        <v>1.7989</v>
      </c>
      <c r="HE70">
        <v>2.2557</v>
      </c>
      <c r="HF70">
        <v>-0.0369996</v>
      </c>
      <c r="HG70">
        <v>0</v>
      </c>
      <c r="HH70">
        <v>19.6703</v>
      </c>
      <c r="HI70">
        <v>999.9</v>
      </c>
      <c r="HJ70">
        <v>34.5</v>
      </c>
      <c r="HK70">
        <v>30.4</v>
      </c>
      <c r="HL70">
        <v>14.8829</v>
      </c>
      <c r="HM70">
        <v>61.9732</v>
      </c>
      <c r="HN70">
        <v>8.01282</v>
      </c>
      <c r="HO70">
        <v>1</v>
      </c>
      <c r="HP70">
        <v>-0.111174</v>
      </c>
      <c r="HQ70">
        <v>3.15491</v>
      </c>
      <c r="HR70">
        <v>20.2169</v>
      </c>
      <c r="HS70">
        <v>5.22268</v>
      </c>
      <c r="HT70">
        <v>11.9081</v>
      </c>
      <c r="HU70">
        <v>4.9728</v>
      </c>
      <c r="HV70">
        <v>3.273</v>
      </c>
      <c r="HW70">
        <v>7845.1</v>
      </c>
      <c r="HX70">
        <v>9999</v>
      </c>
      <c r="HY70">
        <v>9999</v>
      </c>
      <c r="HZ70">
        <v>999.9</v>
      </c>
      <c r="IA70">
        <v>1.87958</v>
      </c>
      <c r="IB70">
        <v>1.87975</v>
      </c>
      <c r="IC70">
        <v>1.88186</v>
      </c>
      <c r="ID70">
        <v>1.87485</v>
      </c>
      <c r="IE70">
        <v>1.87822</v>
      </c>
      <c r="IF70">
        <v>1.87762</v>
      </c>
      <c r="IG70">
        <v>1.87473</v>
      </c>
      <c r="IH70">
        <v>1.88236</v>
      </c>
      <c r="II70">
        <v>0</v>
      </c>
      <c r="IJ70">
        <v>0</v>
      </c>
      <c r="IK70">
        <v>0</v>
      </c>
      <c r="IL70">
        <v>0</v>
      </c>
      <c r="IM70" t="s">
        <v>441</v>
      </c>
      <c r="IN70" t="s">
        <v>442</v>
      </c>
      <c r="IO70" t="s">
        <v>443</v>
      </c>
      <c r="IP70" t="s">
        <v>443</v>
      </c>
      <c r="IQ70" t="s">
        <v>443</v>
      </c>
      <c r="IR70" t="s">
        <v>443</v>
      </c>
      <c r="IS70">
        <v>0</v>
      </c>
      <c r="IT70">
        <v>100</v>
      </c>
      <c r="IU70">
        <v>100</v>
      </c>
      <c r="IV70">
        <v>0.07099999999999999</v>
      </c>
      <c r="IW70">
        <v>-0.0047</v>
      </c>
      <c r="IX70">
        <v>-0.5145022863478105</v>
      </c>
      <c r="IY70">
        <v>0.002558256048013158</v>
      </c>
      <c r="IZ70">
        <v>-2.213187444564666E-06</v>
      </c>
      <c r="JA70">
        <v>6.313742598779326E-10</v>
      </c>
      <c r="JB70">
        <v>-0.09460829944680695</v>
      </c>
      <c r="JC70">
        <v>0.01302957520847742</v>
      </c>
      <c r="JD70">
        <v>-0.0006757729996322496</v>
      </c>
      <c r="JE70">
        <v>1.7701685355935E-05</v>
      </c>
      <c r="JF70">
        <v>15</v>
      </c>
      <c r="JG70">
        <v>2137</v>
      </c>
      <c r="JH70">
        <v>3</v>
      </c>
      <c r="JI70">
        <v>20</v>
      </c>
      <c r="JJ70">
        <v>89.2</v>
      </c>
      <c r="JK70">
        <v>89.5</v>
      </c>
      <c r="JL70">
        <v>0.802002</v>
      </c>
      <c r="JM70">
        <v>2.62329</v>
      </c>
      <c r="JN70">
        <v>1.44531</v>
      </c>
      <c r="JO70">
        <v>2.16064</v>
      </c>
      <c r="JP70">
        <v>1.54907</v>
      </c>
      <c r="JQ70">
        <v>2.42188</v>
      </c>
      <c r="JR70">
        <v>35.1978</v>
      </c>
      <c r="JS70">
        <v>24.1225</v>
      </c>
      <c r="JT70">
        <v>18</v>
      </c>
      <c r="JU70">
        <v>327.813</v>
      </c>
      <c r="JV70">
        <v>745.12</v>
      </c>
      <c r="JW70">
        <v>16.5797</v>
      </c>
      <c r="JX70">
        <v>25.5623</v>
      </c>
      <c r="JY70">
        <v>30.0003</v>
      </c>
      <c r="JZ70">
        <v>25.713</v>
      </c>
      <c r="KA70">
        <v>25.7059</v>
      </c>
      <c r="KB70">
        <v>16.0723</v>
      </c>
      <c r="KC70">
        <v>26.6371</v>
      </c>
      <c r="KD70">
        <v>27.5234</v>
      </c>
      <c r="KE70">
        <v>16.58</v>
      </c>
      <c r="KF70">
        <v>300</v>
      </c>
      <c r="KG70">
        <v>12.0571</v>
      </c>
      <c r="KH70">
        <v>101.371</v>
      </c>
      <c r="KI70">
        <v>100.632</v>
      </c>
    </row>
    <row r="71" spans="1:295">
      <c r="A71">
        <v>55</v>
      </c>
      <c r="B71">
        <v>1740489517</v>
      </c>
      <c r="C71">
        <v>6509</v>
      </c>
      <c r="D71" t="s">
        <v>560</v>
      </c>
      <c r="E71" t="s">
        <v>561</v>
      </c>
      <c r="F71" t="s">
        <v>434</v>
      </c>
      <c r="G71" t="s">
        <v>435</v>
      </c>
      <c r="J71">
        <f>EY71</f>
        <v>0</v>
      </c>
      <c r="K71">
        <v>1740489517</v>
      </c>
      <c r="L71">
        <f>(M71)/1000</f>
        <v>0</v>
      </c>
      <c r="M71">
        <f>IF(DR71, AP71, AJ71)</f>
        <v>0</v>
      </c>
      <c r="N71">
        <f>IF(DR71, AK71, AI71)</f>
        <v>0</v>
      </c>
      <c r="O71">
        <f>DT71 - IF(AW71&gt;1, N71*DN71*100.0/(AY71), 0)</f>
        <v>0</v>
      </c>
      <c r="P71">
        <f>((V71-L71/2)*O71-N71)/(V71+L71/2)</f>
        <v>0</v>
      </c>
      <c r="Q71">
        <f>P71*(EA71+EB71)/1000.0</f>
        <v>0</v>
      </c>
      <c r="R71">
        <f>(DT71 - IF(AW71&gt;1, N71*DN71*100.0/(AY71), 0))*(EA71+EB71)/1000.0</f>
        <v>0</v>
      </c>
      <c r="S71">
        <f>2.0/((1/U71-1/T71)+SIGN(U71)*SQRT((1/U71-1/T71)*(1/U71-1/T71) + 4*DO71/((DO71+1)*(DO71+1))*(2*1/U71*1/T71-1/T71*1/T71)))</f>
        <v>0</v>
      </c>
      <c r="T71">
        <f>IF(LEFT(DP71,1)&lt;&gt;"0",IF(LEFT(DP71,1)="1",3.0,DQ71),$D$5+$E$5*(EH71*EA71/($K$5*1000))+$F$5*(EH71*EA71/($K$5*1000))*MAX(MIN(DN71,$J$5),$I$5)*MAX(MIN(DN71,$J$5),$I$5)+$G$5*MAX(MIN(DN71,$J$5),$I$5)*(EH71*EA71/($K$5*1000))+$H$5*(EH71*EA71/($K$5*1000))*(EH71*EA71/($K$5*1000)))</f>
        <v>0</v>
      </c>
      <c r="U71">
        <f>L71*(1000-(1000*0.61365*exp(17.502*Y71/(240.97+Y71))/(EA71+EB71)+DV71)/2)/(1000*0.61365*exp(17.502*Y71/(240.97+Y71))/(EA71+EB71)-DV71)</f>
        <v>0</v>
      </c>
      <c r="V71">
        <f>1/((DO71+1)/(S71/1.6)+1/(T71/1.37)) + DO71/((DO71+1)/(S71/1.6) + DO71/(T71/1.37))</f>
        <v>0</v>
      </c>
      <c r="W71">
        <f>(DJ71*DM71)</f>
        <v>0</v>
      </c>
      <c r="X71">
        <f>(EC71+(W71+2*0.95*5.67E-8*(((EC71+$B$7)+273)^4-(EC71+273)^4)-44100*L71)/(1.84*29.3*T71+8*0.95*5.67E-8*(EC71+273)^3))</f>
        <v>0</v>
      </c>
      <c r="Y71">
        <f>($C$7*ED71+$D$7*EE71+$E$7*X71)</f>
        <v>0</v>
      </c>
      <c r="Z71">
        <f>0.61365*exp(17.502*Y71/(240.97+Y71))</f>
        <v>0</v>
      </c>
      <c r="AA71">
        <f>(AB71/AC71*100)</f>
        <v>0</v>
      </c>
      <c r="AB71">
        <f>DV71*(EA71+EB71)/1000</f>
        <v>0</v>
      </c>
      <c r="AC71">
        <f>0.61365*exp(17.502*EC71/(240.97+EC71))</f>
        <v>0</v>
      </c>
      <c r="AD71">
        <f>(Z71-DV71*(EA71+EB71)/1000)</f>
        <v>0</v>
      </c>
      <c r="AE71">
        <f>(-L71*44100)</f>
        <v>0</v>
      </c>
      <c r="AF71">
        <f>2*29.3*T71*0.92*(EC71-Y71)</f>
        <v>0</v>
      </c>
      <c r="AG71">
        <f>2*0.95*5.67E-8*(((EC71+$B$7)+273)^4-(Y71+273)^4)</f>
        <v>0</v>
      </c>
      <c r="AH71">
        <f>W71+AG71+AE71+AF71</f>
        <v>0</v>
      </c>
      <c r="AI71">
        <f>DZ71*AW71*(DU71-DT71*(1000-AW71*DW71)/(1000-AW71*DV71))/(100*DN71)</f>
        <v>0</v>
      </c>
      <c r="AJ71">
        <f>1000*DZ71*AW71*(DV71-DW71)/(100*DN71*(1000-AW71*DV71))</f>
        <v>0</v>
      </c>
      <c r="AK71">
        <f>(AL71 - AM71 - EA71*1E3/(8.314*(EC71+273.15)) * AO71/DZ71 * AN71) * DZ71/(100*DN71) * (1000 - DW71)/1000</f>
        <v>0</v>
      </c>
      <c r="AL71">
        <v>404.8721931749608</v>
      </c>
      <c r="AM71">
        <v>405.1258242424241</v>
      </c>
      <c r="AN71">
        <v>0.0005797431119034026</v>
      </c>
      <c r="AO71">
        <v>66.14935224974602</v>
      </c>
      <c r="AP71">
        <f>(AR71 - AQ71 + EA71*1E3/(8.314*(EC71+273.15)) * AT71/DZ71 * AS71) * DZ71/(100*DN71) * 1000/(1000 - AR71)</f>
        <v>0</v>
      </c>
      <c r="AQ71">
        <v>12.06847783900444</v>
      </c>
      <c r="AR71">
        <v>12.06041538461539</v>
      </c>
      <c r="AS71">
        <v>-2.569690694016103E-08</v>
      </c>
      <c r="AT71">
        <v>77.18284796940715</v>
      </c>
      <c r="AU71">
        <v>42</v>
      </c>
      <c r="AV71">
        <v>11</v>
      </c>
      <c r="AW71">
        <f>IF(AU71*$H$13&gt;=AY71,1.0,(AY71/(AY71-AU71*$H$13)))</f>
        <v>0</v>
      </c>
      <c r="AX71">
        <f>(AW71-1)*100</f>
        <v>0</v>
      </c>
      <c r="AY71">
        <f>MAX(0,($B$13+$C$13*EH71)/(1+$D$13*EH71)*EA71/(EC71+273)*$E$13)</f>
        <v>0</v>
      </c>
      <c r="AZ71" t="s">
        <v>437</v>
      </c>
      <c r="BA71" t="s">
        <v>437</v>
      </c>
      <c r="BB71">
        <v>0</v>
      </c>
      <c r="BC71">
        <v>0</v>
      </c>
      <c r="BD71">
        <f>1-BB71/BC71</f>
        <v>0</v>
      </c>
      <c r="BE71">
        <v>0</v>
      </c>
      <c r="BF71" t="s">
        <v>437</v>
      </c>
      <c r="BG71" t="s">
        <v>437</v>
      </c>
      <c r="BH71">
        <v>0</v>
      </c>
      <c r="BI71">
        <v>0</v>
      </c>
      <c r="BJ71">
        <f>1-BH71/BI71</f>
        <v>0</v>
      </c>
      <c r="BK71">
        <v>0.5</v>
      </c>
      <c r="BL71">
        <f>DK71</f>
        <v>0</v>
      </c>
      <c r="BM71">
        <f>N71</f>
        <v>0</v>
      </c>
      <c r="BN71">
        <f>BJ71*BK71*BL71</f>
        <v>0</v>
      </c>
      <c r="BO71">
        <f>(BM71-BE71)/BL71</f>
        <v>0</v>
      </c>
      <c r="BP71">
        <f>(BC71-BI71)/BI71</f>
        <v>0</v>
      </c>
      <c r="BQ71">
        <f>BB71/(BD71+BB71/BI71)</f>
        <v>0</v>
      </c>
      <c r="BR71" t="s">
        <v>437</v>
      </c>
      <c r="BS71">
        <v>0</v>
      </c>
      <c r="BT71">
        <f>IF(BS71&lt;&gt;0, BS71, BQ71)</f>
        <v>0</v>
      </c>
      <c r="BU71">
        <f>1-BT71/BI71</f>
        <v>0</v>
      </c>
      <c r="BV71">
        <f>(BI71-BH71)/(BI71-BT71)</f>
        <v>0</v>
      </c>
      <c r="BW71">
        <f>(BC71-BI71)/(BC71-BT71)</f>
        <v>0</v>
      </c>
      <c r="BX71">
        <f>(BI71-BH71)/(BI71-BB71)</f>
        <v>0</v>
      </c>
      <c r="BY71">
        <f>(BC71-BI71)/(BC71-BB71)</f>
        <v>0</v>
      </c>
      <c r="BZ71">
        <f>(BV71*BT71/BH71)</f>
        <v>0</v>
      </c>
      <c r="CA71">
        <f>(1-BZ71)</f>
        <v>0</v>
      </c>
      <c r="CB71">
        <v>205</v>
      </c>
      <c r="CC71">
        <v>290.0000000000001</v>
      </c>
      <c r="CD71">
        <v>1.42</v>
      </c>
      <c r="CE71">
        <v>245</v>
      </c>
      <c r="CF71">
        <v>10126.2</v>
      </c>
      <c r="CG71">
        <v>1.21</v>
      </c>
      <c r="CH71">
        <v>0.21</v>
      </c>
      <c r="CI71">
        <v>300.0000000000001</v>
      </c>
      <c r="CJ71">
        <v>23.9</v>
      </c>
      <c r="CK71">
        <v>3.425775101193484</v>
      </c>
      <c r="CL71">
        <v>2.028220428051648</v>
      </c>
      <c r="CM71">
        <v>-2.247386861494518</v>
      </c>
      <c r="CN71">
        <v>1.77933841202106</v>
      </c>
      <c r="CO71">
        <v>0.05390338325961119</v>
      </c>
      <c r="CP71">
        <v>-0.008365275417130143</v>
      </c>
      <c r="CQ71">
        <v>289.9999999999999</v>
      </c>
      <c r="CR71">
        <v>1.85</v>
      </c>
      <c r="CS71">
        <v>615</v>
      </c>
      <c r="CT71">
        <v>10122.7</v>
      </c>
      <c r="CU71">
        <v>1.21</v>
      </c>
      <c r="CV71">
        <v>0.64</v>
      </c>
      <c r="DJ71">
        <f>$B$11*EI71+$C$11*EJ71+$F$11*EU71*(1-EX71)</f>
        <v>0</v>
      </c>
      <c r="DK71">
        <f>DJ71*DL71</f>
        <v>0</v>
      </c>
      <c r="DL71">
        <f>($B$11*$D$9+$C$11*$D$9+$F$11*((FH71+EZ71)/MAX(FH71+EZ71+FI71, 0.1)*$I$9+FI71/MAX(FH71+EZ71+FI71, 0.1)*$J$9))/($B$11+$C$11+$F$11)</f>
        <v>0</v>
      </c>
      <c r="DM71">
        <f>($B$11*$K$9+$C$11*$K$9+$F$11*((FH71+EZ71)/MAX(FH71+EZ71+FI71, 0.1)*$P$9+FI71/MAX(FH71+EZ71+FI71, 0.1)*$Q$9))/($B$11+$C$11+$F$11)</f>
        <v>0</v>
      </c>
      <c r="DN71">
        <v>2</v>
      </c>
      <c r="DO71">
        <v>0.5</v>
      </c>
      <c r="DP71" t="s">
        <v>438</v>
      </c>
      <c r="DQ71">
        <v>2</v>
      </c>
      <c r="DR71" t="b">
        <v>1</v>
      </c>
      <c r="DS71">
        <v>1740489517</v>
      </c>
      <c r="DT71">
        <v>400.252</v>
      </c>
      <c r="DU71">
        <v>400.056</v>
      </c>
      <c r="DV71">
        <v>12.0603</v>
      </c>
      <c r="DW71">
        <v>12.0686</v>
      </c>
      <c r="DX71">
        <v>400.057</v>
      </c>
      <c r="DY71">
        <v>12.065</v>
      </c>
      <c r="DZ71">
        <v>399.996</v>
      </c>
      <c r="EA71">
        <v>101.05</v>
      </c>
      <c r="EB71">
        <v>0.100003</v>
      </c>
      <c r="EC71">
        <v>19.3026</v>
      </c>
      <c r="ED71">
        <v>19.0777</v>
      </c>
      <c r="EE71">
        <v>999.9</v>
      </c>
      <c r="EF71">
        <v>0</v>
      </c>
      <c r="EG71">
        <v>0</v>
      </c>
      <c r="EH71">
        <v>10039.4</v>
      </c>
      <c r="EI71">
        <v>0</v>
      </c>
      <c r="EJ71">
        <v>0.0122315</v>
      </c>
      <c r="EK71">
        <v>0.195679</v>
      </c>
      <c r="EL71">
        <v>405.138</v>
      </c>
      <c r="EM71">
        <v>404.943</v>
      </c>
      <c r="EN71">
        <v>-0.00831699</v>
      </c>
      <c r="EO71">
        <v>400.056</v>
      </c>
      <c r="EP71">
        <v>12.0686</v>
      </c>
      <c r="EQ71">
        <v>1.21869</v>
      </c>
      <c r="ER71">
        <v>1.21953</v>
      </c>
      <c r="ES71">
        <v>9.831799999999999</v>
      </c>
      <c r="ET71">
        <v>9.842079999999999</v>
      </c>
      <c r="EU71">
        <v>0.0499998</v>
      </c>
      <c r="EV71">
        <v>0</v>
      </c>
      <c r="EW71">
        <v>0</v>
      </c>
      <c r="EX71">
        <v>0</v>
      </c>
      <c r="EY71">
        <v>-0.44</v>
      </c>
      <c r="EZ71">
        <v>0.0499998</v>
      </c>
      <c r="FA71">
        <v>50.7</v>
      </c>
      <c r="FB71">
        <v>0.9</v>
      </c>
      <c r="FC71">
        <v>34.187</v>
      </c>
      <c r="FD71">
        <v>39.75</v>
      </c>
      <c r="FE71">
        <v>36.625</v>
      </c>
      <c r="FF71">
        <v>39.687</v>
      </c>
      <c r="FG71">
        <v>36.812</v>
      </c>
      <c r="FH71">
        <v>0</v>
      </c>
      <c r="FI71">
        <v>0</v>
      </c>
      <c r="FJ71">
        <v>0</v>
      </c>
      <c r="FK71">
        <v>6508.299999952316</v>
      </c>
      <c r="FL71">
        <v>0</v>
      </c>
      <c r="FM71">
        <v>0.03961538461538486</v>
      </c>
      <c r="FN71">
        <v>0.357264738267275</v>
      </c>
      <c r="FO71">
        <v>-7.049572422476293</v>
      </c>
      <c r="FP71">
        <v>48.56384615384615</v>
      </c>
      <c r="FQ71">
        <v>15</v>
      </c>
      <c r="FR71">
        <v>1740484041.5</v>
      </c>
      <c r="FS71" t="s">
        <v>471</v>
      </c>
      <c r="FT71">
        <v>1740484041.5</v>
      </c>
      <c r="FU71">
        <v>1740484029</v>
      </c>
      <c r="FV71">
        <v>10</v>
      </c>
      <c r="FW71">
        <v>-0.115</v>
      </c>
      <c r="FX71">
        <v>0.001</v>
      </c>
      <c r="FY71">
        <v>-0.275</v>
      </c>
      <c r="FZ71">
        <v>-0.005</v>
      </c>
      <c r="GA71">
        <v>103</v>
      </c>
      <c r="GB71">
        <v>12</v>
      </c>
      <c r="GC71">
        <v>0.21</v>
      </c>
      <c r="GD71">
        <v>0.12</v>
      </c>
      <c r="GE71">
        <v>-0.4027585475648364</v>
      </c>
      <c r="GF71">
        <v>-0.2644810854393575</v>
      </c>
      <c r="GG71">
        <v>0.1093398067661747</v>
      </c>
      <c r="GH71">
        <v>1</v>
      </c>
      <c r="GI71">
        <v>-0.001734883508198837</v>
      </c>
      <c r="GJ71">
        <v>4.081684739753453E-05</v>
      </c>
      <c r="GK71">
        <v>0.0001349389684892162</v>
      </c>
      <c r="GL71">
        <v>1</v>
      </c>
      <c r="GM71">
        <v>2</v>
      </c>
      <c r="GN71">
        <v>2</v>
      </c>
      <c r="GO71" t="s">
        <v>440</v>
      </c>
      <c r="GP71">
        <v>2.9955</v>
      </c>
      <c r="GQ71">
        <v>2.81095</v>
      </c>
      <c r="GR71">
        <v>0.0963637</v>
      </c>
      <c r="GS71">
        <v>0.0969788</v>
      </c>
      <c r="GT71">
        <v>0.0681223</v>
      </c>
      <c r="GU71">
        <v>0.06925389999999999</v>
      </c>
      <c r="GV71">
        <v>24596.2</v>
      </c>
      <c r="GW71">
        <v>25665.3</v>
      </c>
      <c r="GX71">
        <v>30965</v>
      </c>
      <c r="GY71">
        <v>31519.1</v>
      </c>
      <c r="GZ71">
        <v>45251.9</v>
      </c>
      <c r="HA71">
        <v>42609.2</v>
      </c>
      <c r="HB71">
        <v>44858.6</v>
      </c>
      <c r="HC71">
        <v>42091.6</v>
      </c>
      <c r="HD71">
        <v>1.7991</v>
      </c>
      <c r="HE71">
        <v>2.25595</v>
      </c>
      <c r="HF71">
        <v>-0.0351742</v>
      </c>
      <c r="HG71">
        <v>0</v>
      </c>
      <c r="HH71">
        <v>19.6602</v>
      </c>
      <c r="HI71">
        <v>999.9</v>
      </c>
      <c r="HJ71">
        <v>34.5</v>
      </c>
      <c r="HK71">
        <v>30.4</v>
      </c>
      <c r="HL71">
        <v>14.885</v>
      </c>
      <c r="HM71">
        <v>62.1732</v>
      </c>
      <c r="HN71">
        <v>7.66026</v>
      </c>
      <c r="HO71">
        <v>1</v>
      </c>
      <c r="HP71">
        <v>-0.110904</v>
      </c>
      <c r="HQ71">
        <v>3.1575</v>
      </c>
      <c r="HR71">
        <v>20.2152</v>
      </c>
      <c r="HS71">
        <v>5.22208</v>
      </c>
      <c r="HT71">
        <v>11.9081</v>
      </c>
      <c r="HU71">
        <v>4.97255</v>
      </c>
      <c r="HV71">
        <v>3.273</v>
      </c>
      <c r="HW71">
        <v>7848.1</v>
      </c>
      <c r="HX71">
        <v>9999</v>
      </c>
      <c r="HY71">
        <v>9999</v>
      </c>
      <c r="HZ71">
        <v>999.9</v>
      </c>
      <c r="IA71">
        <v>1.87958</v>
      </c>
      <c r="IB71">
        <v>1.87973</v>
      </c>
      <c r="IC71">
        <v>1.88187</v>
      </c>
      <c r="ID71">
        <v>1.87486</v>
      </c>
      <c r="IE71">
        <v>1.87824</v>
      </c>
      <c r="IF71">
        <v>1.87768</v>
      </c>
      <c r="IG71">
        <v>1.87471</v>
      </c>
      <c r="IH71">
        <v>1.8824</v>
      </c>
      <c r="II71">
        <v>0</v>
      </c>
      <c r="IJ71">
        <v>0</v>
      </c>
      <c r="IK71">
        <v>0</v>
      </c>
      <c r="IL71">
        <v>0</v>
      </c>
      <c r="IM71" t="s">
        <v>441</v>
      </c>
      <c r="IN71" t="s">
        <v>442</v>
      </c>
      <c r="IO71" t="s">
        <v>443</v>
      </c>
      <c r="IP71" t="s">
        <v>443</v>
      </c>
      <c r="IQ71" t="s">
        <v>443</v>
      </c>
      <c r="IR71" t="s">
        <v>443</v>
      </c>
      <c r="IS71">
        <v>0</v>
      </c>
      <c r="IT71">
        <v>100</v>
      </c>
      <c r="IU71">
        <v>100</v>
      </c>
      <c r="IV71">
        <v>0.195</v>
      </c>
      <c r="IW71">
        <v>-0.0047</v>
      </c>
      <c r="IX71">
        <v>-0.5145022863478105</v>
      </c>
      <c r="IY71">
        <v>0.002558256048013158</v>
      </c>
      <c r="IZ71">
        <v>-2.213187444564666E-06</v>
      </c>
      <c r="JA71">
        <v>6.313742598779326E-10</v>
      </c>
      <c r="JB71">
        <v>-0.09460829944680695</v>
      </c>
      <c r="JC71">
        <v>0.01302957520847742</v>
      </c>
      <c r="JD71">
        <v>-0.0006757729996322496</v>
      </c>
      <c r="JE71">
        <v>1.7701685355935E-05</v>
      </c>
      <c r="JF71">
        <v>15</v>
      </c>
      <c r="JG71">
        <v>2137</v>
      </c>
      <c r="JH71">
        <v>3</v>
      </c>
      <c r="JI71">
        <v>20</v>
      </c>
      <c r="JJ71">
        <v>91.3</v>
      </c>
      <c r="JK71">
        <v>91.5</v>
      </c>
      <c r="JL71">
        <v>1.00586</v>
      </c>
      <c r="JM71">
        <v>2.6001</v>
      </c>
      <c r="JN71">
        <v>1.44531</v>
      </c>
      <c r="JO71">
        <v>2.16064</v>
      </c>
      <c r="JP71">
        <v>1.54907</v>
      </c>
      <c r="JQ71">
        <v>2.40112</v>
      </c>
      <c r="JR71">
        <v>35.1747</v>
      </c>
      <c r="JS71">
        <v>24.1225</v>
      </c>
      <c r="JT71">
        <v>18</v>
      </c>
      <c r="JU71">
        <v>327.929</v>
      </c>
      <c r="JV71">
        <v>745.4</v>
      </c>
      <c r="JW71">
        <v>16.58</v>
      </c>
      <c r="JX71">
        <v>25.5719</v>
      </c>
      <c r="JY71">
        <v>30</v>
      </c>
      <c r="JZ71">
        <v>25.7188</v>
      </c>
      <c r="KA71">
        <v>25.7092</v>
      </c>
      <c r="KB71">
        <v>20.1411</v>
      </c>
      <c r="KC71">
        <v>26.6371</v>
      </c>
      <c r="KD71">
        <v>27.5234</v>
      </c>
      <c r="KE71">
        <v>16.58</v>
      </c>
      <c r="KF71">
        <v>400</v>
      </c>
      <c r="KG71">
        <v>12.0557</v>
      </c>
      <c r="KH71">
        <v>101.369</v>
      </c>
      <c r="KI71">
        <v>100.63</v>
      </c>
    </row>
    <row r="72" spans="1:295">
      <c r="A72">
        <v>56</v>
      </c>
      <c r="B72">
        <v>1740489637.5</v>
      </c>
      <c r="C72">
        <v>6629.5</v>
      </c>
      <c r="D72" t="s">
        <v>562</v>
      </c>
      <c r="E72" t="s">
        <v>563</v>
      </c>
      <c r="F72" t="s">
        <v>434</v>
      </c>
      <c r="G72" t="s">
        <v>435</v>
      </c>
      <c r="J72">
        <f>EY72</f>
        <v>0</v>
      </c>
      <c r="K72">
        <v>1740489637.5</v>
      </c>
      <c r="L72">
        <f>(M72)/1000</f>
        <v>0</v>
      </c>
      <c r="M72">
        <f>IF(DR72, AP72, AJ72)</f>
        <v>0</v>
      </c>
      <c r="N72">
        <f>IF(DR72, AK72, AI72)</f>
        <v>0</v>
      </c>
      <c r="O72">
        <f>DT72 - IF(AW72&gt;1, N72*DN72*100.0/(AY72), 0)</f>
        <v>0</v>
      </c>
      <c r="P72">
        <f>((V72-L72/2)*O72-N72)/(V72+L72/2)</f>
        <v>0</v>
      </c>
      <c r="Q72">
        <f>P72*(EA72+EB72)/1000.0</f>
        <v>0</v>
      </c>
      <c r="R72">
        <f>(DT72 - IF(AW72&gt;1, N72*DN72*100.0/(AY72), 0))*(EA72+EB72)/1000.0</f>
        <v>0</v>
      </c>
      <c r="S72">
        <f>2.0/((1/U72-1/T72)+SIGN(U72)*SQRT((1/U72-1/T72)*(1/U72-1/T72) + 4*DO72/((DO72+1)*(DO72+1))*(2*1/U72*1/T72-1/T72*1/T72)))</f>
        <v>0</v>
      </c>
      <c r="T72">
        <f>IF(LEFT(DP72,1)&lt;&gt;"0",IF(LEFT(DP72,1)="1",3.0,DQ72),$D$5+$E$5*(EH72*EA72/($K$5*1000))+$F$5*(EH72*EA72/($K$5*1000))*MAX(MIN(DN72,$J$5),$I$5)*MAX(MIN(DN72,$J$5),$I$5)+$G$5*MAX(MIN(DN72,$J$5),$I$5)*(EH72*EA72/($K$5*1000))+$H$5*(EH72*EA72/($K$5*1000))*(EH72*EA72/($K$5*1000)))</f>
        <v>0</v>
      </c>
      <c r="U72">
        <f>L72*(1000-(1000*0.61365*exp(17.502*Y72/(240.97+Y72))/(EA72+EB72)+DV72)/2)/(1000*0.61365*exp(17.502*Y72/(240.97+Y72))/(EA72+EB72)-DV72)</f>
        <v>0</v>
      </c>
      <c r="V72">
        <f>1/((DO72+1)/(S72/1.6)+1/(T72/1.37)) + DO72/((DO72+1)/(S72/1.6) + DO72/(T72/1.37))</f>
        <v>0</v>
      </c>
      <c r="W72">
        <f>(DJ72*DM72)</f>
        <v>0</v>
      </c>
      <c r="X72">
        <f>(EC72+(W72+2*0.95*5.67E-8*(((EC72+$B$7)+273)^4-(EC72+273)^4)-44100*L72)/(1.84*29.3*T72+8*0.95*5.67E-8*(EC72+273)^3))</f>
        <v>0</v>
      </c>
      <c r="Y72">
        <f>($C$7*ED72+$D$7*EE72+$E$7*X72)</f>
        <v>0</v>
      </c>
      <c r="Z72">
        <f>0.61365*exp(17.502*Y72/(240.97+Y72))</f>
        <v>0</v>
      </c>
      <c r="AA72">
        <f>(AB72/AC72*100)</f>
        <v>0</v>
      </c>
      <c r="AB72">
        <f>DV72*(EA72+EB72)/1000</f>
        <v>0</v>
      </c>
      <c r="AC72">
        <f>0.61365*exp(17.502*EC72/(240.97+EC72))</f>
        <v>0</v>
      </c>
      <c r="AD72">
        <f>(Z72-DV72*(EA72+EB72)/1000)</f>
        <v>0</v>
      </c>
      <c r="AE72">
        <f>(-L72*44100)</f>
        <v>0</v>
      </c>
      <c r="AF72">
        <f>2*29.3*T72*0.92*(EC72-Y72)</f>
        <v>0</v>
      </c>
      <c r="AG72">
        <f>2*0.95*5.67E-8*(((EC72+$B$7)+273)^4-(Y72+273)^4)</f>
        <v>0</v>
      </c>
      <c r="AH72">
        <f>W72+AG72+AE72+AF72</f>
        <v>0</v>
      </c>
      <c r="AI72">
        <f>DZ72*AW72*(DU72-DT72*(1000-AW72*DW72)/(1000-AW72*DV72))/(100*DN72)</f>
        <v>0</v>
      </c>
      <c r="AJ72">
        <f>1000*DZ72*AW72*(DV72-DW72)/(100*DN72*(1000-AW72*DV72))</f>
        <v>0</v>
      </c>
      <c r="AK72">
        <f>(AL72 - AM72 - EA72*1E3/(8.314*(EC72+273.15)) * AO72/DZ72 * AN72) * DZ72/(100*DN72) * (1000 - DW72)/1000</f>
        <v>0</v>
      </c>
      <c r="AL72">
        <v>506.0746088762289</v>
      </c>
      <c r="AM72">
        <v>506.3992181818182</v>
      </c>
      <c r="AN72">
        <v>0.02054751434980561</v>
      </c>
      <c r="AO72">
        <v>66.14935224974602</v>
      </c>
      <c r="AP72">
        <f>(AR72 - AQ72 + EA72*1E3/(8.314*(EC72+273.15)) * AT72/DZ72 * AS72) * DZ72/(100*DN72) * 1000/(1000 - AR72)</f>
        <v>0</v>
      </c>
      <c r="AQ72">
        <v>12.07299146697538</v>
      </c>
      <c r="AR72">
        <v>12.06604405594406</v>
      </c>
      <c r="AS72">
        <v>2.230137095623274E-08</v>
      </c>
      <c r="AT72">
        <v>77.18284796940715</v>
      </c>
      <c r="AU72">
        <v>42</v>
      </c>
      <c r="AV72">
        <v>10</v>
      </c>
      <c r="AW72">
        <f>IF(AU72*$H$13&gt;=AY72,1.0,(AY72/(AY72-AU72*$H$13)))</f>
        <v>0</v>
      </c>
      <c r="AX72">
        <f>(AW72-1)*100</f>
        <v>0</v>
      </c>
      <c r="AY72">
        <f>MAX(0,($B$13+$C$13*EH72)/(1+$D$13*EH72)*EA72/(EC72+273)*$E$13)</f>
        <v>0</v>
      </c>
      <c r="AZ72" t="s">
        <v>437</v>
      </c>
      <c r="BA72" t="s">
        <v>437</v>
      </c>
      <c r="BB72">
        <v>0</v>
      </c>
      <c r="BC72">
        <v>0</v>
      </c>
      <c r="BD72">
        <f>1-BB72/BC72</f>
        <v>0</v>
      </c>
      <c r="BE72">
        <v>0</v>
      </c>
      <c r="BF72" t="s">
        <v>437</v>
      </c>
      <c r="BG72" t="s">
        <v>437</v>
      </c>
      <c r="BH72">
        <v>0</v>
      </c>
      <c r="BI72">
        <v>0</v>
      </c>
      <c r="BJ72">
        <f>1-BH72/BI72</f>
        <v>0</v>
      </c>
      <c r="BK72">
        <v>0.5</v>
      </c>
      <c r="BL72">
        <f>DK72</f>
        <v>0</v>
      </c>
      <c r="BM72">
        <f>N72</f>
        <v>0</v>
      </c>
      <c r="BN72">
        <f>BJ72*BK72*BL72</f>
        <v>0</v>
      </c>
      <c r="BO72">
        <f>(BM72-BE72)/BL72</f>
        <v>0</v>
      </c>
      <c r="BP72">
        <f>(BC72-BI72)/BI72</f>
        <v>0</v>
      </c>
      <c r="BQ72">
        <f>BB72/(BD72+BB72/BI72)</f>
        <v>0</v>
      </c>
      <c r="BR72" t="s">
        <v>437</v>
      </c>
      <c r="BS72">
        <v>0</v>
      </c>
      <c r="BT72">
        <f>IF(BS72&lt;&gt;0, BS72, BQ72)</f>
        <v>0</v>
      </c>
      <c r="BU72">
        <f>1-BT72/BI72</f>
        <v>0</v>
      </c>
      <c r="BV72">
        <f>(BI72-BH72)/(BI72-BT72)</f>
        <v>0</v>
      </c>
      <c r="BW72">
        <f>(BC72-BI72)/(BC72-BT72)</f>
        <v>0</v>
      </c>
      <c r="BX72">
        <f>(BI72-BH72)/(BI72-BB72)</f>
        <v>0</v>
      </c>
      <c r="BY72">
        <f>(BC72-BI72)/(BC72-BB72)</f>
        <v>0</v>
      </c>
      <c r="BZ72">
        <f>(BV72*BT72/BH72)</f>
        <v>0</v>
      </c>
      <c r="CA72">
        <f>(1-BZ72)</f>
        <v>0</v>
      </c>
      <c r="CB72">
        <v>205</v>
      </c>
      <c r="CC72">
        <v>290.0000000000001</v>
      </c>
      <c r="CD72">
        <v>1.42</v>
      </c>
      <c r="CE72">
        <v>245</v>
      </c>
      <c r="CF72">
        <v>10126.2</v>
      </c>
      <c r="CG72">
        <v>1.21</v>
      </c>
      <c r="CH72">
        <v>0.21</v>
      </c>
      <c r="CI72">
        <v>300.0000000000001</v>
      </c>
      <c r="CJ72">
        <v>23.9</v>
      </c>
      <c r="CK72">
        <v>3.425775101193484</v>
      </c>
      <c r="CL72">
        <v>2.028220428051648</v>
      </c>
      <c r="CM72">
        <v>-2.247386861494518</v>
      </c>
      <c r="CN72">
        <v>1.77933841202106</v>
      </c>
      <c r="CO72">
        <v>0.05390338325961119</v>
      </c>
      <c r="CP72">
        <v>-0.008365275417130143</v>
      </c>
      <c r="CQ72">
        <v>289.9999999999999</v>
      </c>
      <c r="CR72">
        <v>1.85</v>
      </c>
      <c r="CS72">
        <v>615</v>
      </c>
      <c r="CT72">
        <v>10122.7</v>
      </c>
      <c r="CU72">
        <v>1.21</v>
      </c>
      <c r="CV72">
        <v>0.64</v>
      </c>
      <c r="DJ72">
        <f>$B$11*EI72+$C$11*EJ72+$F$11*EU72*(1-EX72)</f>
        <v>0</v>
      </c>
      <c r="DK72">
        <f>DJ72*DL72</f>
        <v>0</v>
      </c>
      <c r="DL72">
        <f>($B$11*$D$9+$C$11*$D$9+$F$11*((FH72+EZ72)/MAX(FH72+EZ72+FI72, 0.1)*$I$9+FI72/MAX(FH72+EZ72+FI72, 0.1)*$J$9))/($B$11+$C$11+$F$11)</f>
        <v>0</v>
      </c>
      <c r="DM72">
        <f>($B$11*$K$9+$C$11*$K$9+$F$11*((FH72+EZ72)/MAX(FH72+EZ72+FI72, 0.1)*$P$9+FI72/MAX(FH72+EZ72+FI72, 0.1)*$Q$9))/($B$11+$C$11+$F$11)</f>
        <v>0</v>
      </c>
      <c r="DN72">
        <v>2</v>
      </c>
      <c r="DO72">
        <v>0.5</v>
      </c>
      <c r="DP72" t="s">
        <v>438</v>
      </c>
      <c r="DQ72">
        <v>2</v>
      </c>
      <c r="DR72" t="b">
        <v>1</v>
      </c>
      <c r="DS72">
        <v>1740489637.5</v>
      </c>
      <c r="DT72">
        <v>500.294</v>
      </c>
      <c r="DU72">
        <v>500.016</v>
      </c>
      <c r="DV72">
        <v>12.066</v>
      </c>
      <c r="DW72">
        <v>12.0731</v>
      </c>
      <c r="DX72">
        <v>500.004</v>
      </c>
      <c r="DY72">
        <v>12.0706</v>
      </c>
      <c r="DZ72">
        <v>400.066</v>
      </c>
      <c r="EA72">
        <v>101.049</v>
      </c>
      <c r="EB72">
        <v>0.100135</v>
      </c>
      <c r="EC72">
        <v>19.2791</v>
      </c>
      <c r="ED72">
        <v>19.0578</v>
      </c>
      <c r="EE72">
        <v>999.9</v>
      </c>
      <c r="EF72">
        <v>0</v>
      </c>
      <c r="EG72">
        <v>0</v>
      </c>
      <c r="EH72">
        <v>10031.9</v>
      </c>
      <c r="EI72">
        <v>0</v>
      </c>
      <c r="EJ72">
        <v>0.0122315</v>
      </c>
      <c r="EK72">
        <v>0.278381</v>
      </c>
      <c r="EL72">
        <v>506.405</v>
      </c>
      <c r="EM72">
        <v>506.126</v>
      </c>
      <c r="EN72">
        <v>-0.00712013</v>
      </c>
      <c r="EO72">
        <v>500.016</v>
      </c>
      <c r="EP72">
        <v>12.0731</v>
      </c>
      <c r="EQ72">
        <v>1.21926</v>
      </c>
      <c r="ER72">
        <v>1.21998</v>
      </c>
      <c r="ES72">
        <v>9.83877</v>
      </c>
      <c r="ET72">
        <v>9.84756</v>
      </c>
      <c r="EU72">
        <v>0.0499998</v>
      </c>
      <c r="EV72">
        <v>0</v>
      </c>
      <c r="EW72">
        <v>0</v>
      </c>
      <c r="EX72">
        <v>0</v>
      </c>
      <c r="EY72">
        <v>-8.460000000000001</v>
      </c>
      <c r="EZ72">
        <v>0.0499998</v>
      </c>
      <c r="FA72">
        <v>49.75</v>
      </c>
      <c r="FB72">
        <v>1.01</v>
      </c>
      <c r="FC72">
        <v>33.5</v>
      </c>
      <c r="FD72">
        <v>38.812</v>
      </c>
      <c r="FE72">
        <v>36.062</v>
      </c>
      <c r="FF72">
        <v>38.437</v>
      </c>
      <c r="FG72">
        <v>36.25</v>
      </c>
      <c r="FH72">
        <v>0</v>
      </c>
      <c r="FI72">
        <v>0</v>
      </c>
      <c r="FJ72">
        <v>0</v>
      </c>
      <c r="FK72">
        <v>6628.900000095367</v>
      </c>
      <c r="FL72">
        <v>0</v>
      </c>
      <c r="FM72">
        <v>0.6020000000000002</v>
      </c>
      <c r="FN72">
        <v>-2.580000533568544</v>
      </c>
      <c r="FO72">
        <v>-8.419999510263732</v>
      </c>
      <c r="FP72">
        <v>47.5992</v>
      </c>
      <c r="FQ72">
        <v>15</v>
      </c>
      <c r="FR72">
        <v>1740484041.5</v>
      </c>
      <c r="FS72" t="s">
        <v>471</v>
      </c>
      <c r="FT72">
        <v>1740484041.5</v>
      </c>
      <c r="FU72">
        <v>1740484029</v>
      </c>
      <c r="FV72">
        <v>10</v>
      </c>
      <c r="FW72">
        <v>-0.115</v>
      </c>
      <c r="FX72">
        <v>0.001</v>
      </c>
      <c r="FY72">
        <v>-0.275</v>
      </c>
      <c r="FZ72">
        <v>-0.005</v>
      </c>
      <c r="GA72">
        <v>103</v>
      </c>
      <c r="GB72">
        <v>12</v>
      </c>
      <c r="GC72">
        <v>0.21</v>
      </c>
      <c r="GD72">
        <v>0.12</v>
      </c>
      <c r="GE72">
        <v>-0.4605876590944305</v>
      </c>
      <c r="GF72">
        <v>-0.1395619961228957</v>
      </c>
      <c r="GG72">
        <v>0.144626927397912</v>
      </c>
      <c r="GH72">
        <v>1</v>
      </c>
      <c r="GI72">
        <v>-0.001586690674897502</v>
      </c>
      <c r="GJ72">
        <v>0.0004576993153699775</v>
      </c>
      <c r="GK72">
        <v>0.0001207144844332154</v>
      </c>
      <c r="GL72">
        <v>1</v>
      </c>
      <c r="GM72">
        <v>2</v>
      </c>
      <c r="GN72">
        <v>2</v>
      </c>
      <c r="GO72" t="s">
        <v>440</v>
      </c>
      <c r="GP72">
        <v>2.99558</v>
      </c>
      <c r="GQ72">
        <v>2.81102</v>
      </c>
      <c r="GR72">
        <v>0.113825</v>
      </c>
      <c r="GS72">
        <v>0.11453</v>
      </c>
      <c r="GT72">
        <v>0.06814870000000001</v>
      </c>
      <c r="GU72">
        <v>0.0692755</v>
      </c>
      <c r="GV72">
        <v>24122.1</v>
      </c>
      <c r="GW72">
        <v>25167.8</v>
      </c>
      <c r="GX72">
        <v>30966</v>
      </c>
      <c r="GY72">
        <v>31520.2</v>
      </c>
      <c r="GZ72">
        <v>45252.3</v>
      </c>
      <c r="HA72">
        <v>42610</v>
      </c>
      <c r="HB72">
        <v>44860.2</v>
      </c>
      <c r="HC72">
        <v>42093.3</v>
      </c>
      <c r="HD72">
        <v>1.79888</v>
      </c>
      <c r="HE72">
        <v>2.2564</v>
      </c>
      <c r="HF72">
        <v>-0.0378042</v>
      </c>
      <c r="HG72">
        <v>0</v>
      </c>
      <c r="HH72">
        <v>19.6838</v>
      </c>
      <c r="HI72">
        <v>999.9</v>
      </c>
      <c r="HJ72">
        <v>34.5</v>
      </c>
      <c r="HK72">
        <v>30.4</v>
      </c>
      <c r="HL72">
        <v>14.8837</v>
      </c>
      <c r="HM72">
        <v>62.1132</v>
      </c>
      <c r="HN72">
        <v>7.91266</v>
      </c>
      <c r="HO72">
        <v>1</v>
      </c>
      <c r="HP72">
        <v>-0.112088</v>
      </c>
      <c r="HQ72">
        <v>3.16495</v>
      </c>
      <c r="HR72">
        <v>20.2169</v>
      </c>
      <c r="HS72">
        <v>5.22298</v>
      </c>
      <c r="HT72">
        <v>11.9081</v>
      </c>
      <c r="HU72">
        <v>4.9718</v>
      </c>
      <c r="HV72">
        <v>3.273</v>
      </c>
      <c r="HW72">
        <v>7851.2</v>
      </c>
      <c r="HX72">
        <v>9999</v>
      </c>
      <c r="HY72">
        <v>9999</v>
      </c>
      <c r="HZ72">
        <v>999.9</v>
      </c>
      <c r="IA72">
        <v>1.87958</v>
      </c>
      <c r="IB72">
        <v>1.87974</v>
      </c>
      <c r="IC72">
        <v>1.88187</v>
      </c>
      <c r="ID72">
        <v>1.87486</v>
      </c>
      <c r="IE72">
        <v>1.87823</v>
      </c>
      <c r="IF72">
        <v>1.87766</v>
      </c>
      <c r="IG72">
        <v>1.8747</v>
      </c>
      <c r="IH72">
        <v>1.8824</v>
      </c>
      <c r="II72">
        <v>0</v>
      </c>
      <c r="IJ72">
        <v>0</v>
      </c>
      <c r="IK72">
        <v>0</v>
      </c>
      <c r="IL72">
        <v>0</v>
      </c>
      <c r="IM72" t="s">
        <v>441</v>
      </c>
      <c r="IN72" t="s">
        <v>442</v>
      </c>
      <c r="IO72" t="s">
        <v>443</v>
      </c>
      <c r="IP72" t="s">
        <v>443</v>
      </c>
      <c r="IQ72" t="s">
        <v>443</v>
      </c>
      <c r="IR72" t="s">
        <v>443</v>
      </c>
      <c r="IS72">
        <v>0</v>
      </c>
      <c r="IT72">
        <v>100</v>
      </c>
      <c r="IU72">
        <v>100</v>
      </c>
      <c r="IV72">
        <v>0.29</v>
      </c>
      <c r="IW72">
        <v>-0.0046</v>
      </c>
      <c r="IX72">
        <v>-0.5145022863478105</v>
      </c>
      <c r="IY72">
        <v>0.002558256048013158</v>
      </c>
      <c r="IZ72">
        <v>-2.213187444564666E-06</v>
      </c>
      <c r="JA72">
        <v>6.313742598779326E-10</v>
      </c>
      <c r="JB72">
        <v>-0.09460829944680695</v>
      </c>
      <c r="JC72">
        <v>0.01302957520847742</v>
      </c>
      <c r="JD72">
        <v>-0.0006757729996322496</v>
      </c>
      <c r="JE72">
        <v>1.7701685355935E-05</v>
      </c>
      <c r="JF72">
        <v>15</v>
      </c>
      <c r="JG72">
        <v>2137</v>
      </c>
      <c r="JH72">
        <v>3</v>
      </c>
      <c r="JI72">
        <v>20</v>
      </c>
      <c r="JJ72">
        <v>93.3</v>
      </c>
      <c r="JK72">
        <v>93.5</v>
      </c>
      <c r="JL72">
        <v>1.20239</v>
      </c>
      <c r="JM72">
        <v>2.6001</v>
      </c>
      <c r="JN72">
        <v>1.44531</v>
      </c>
      <c r="JO72">
        <v>2.16064</v>
      </c>
      <c r="JP72">
        <v>1.54907</v>
      </c>
      <c r="JQ72">
        <v>2.46582</v>
      </c>
      <c r="JR72">
        <v>35.1747</v>
      </c>
      <c r="JS72">
        <v>24.1225</v>
      </c>
      <c r="JT72">
        <v>18</v>
      </c>
      <c r="JU72">
        <v>327.799</v>
      </c>
      <c r="JV72">
        <v>745.7329999999999</v>
      </c>
      <c r="JW72">
        <v>16.5798</v>
      </c>
      <c r="JX72">
        <v>25.5633</v>
      </c>
      <c r="JY72">
        <v>30</v>
      </c>
      <c r="JZ72">
        <v>25.7124</v>
      </c>
      <c r="KA72">
        <v>25.7028</v>
      </c>
      <c r="KB72">
        <v>24.0612</v>
      </c>
      <c r="KC72">
        <v>26.6371</v>
      </c>
      <c r="KD72">
        <v>27.5234</v>
      </c>
      <c r="KE72">
        <v>16.58</v>
      </c>
      <c r="KF72">
        <v>500</v>
      </c>
      <c r="KG72">
        <v>12.0322</v>
      </c>
      <c r="KH72">
        <v>101.372</v>
      </c>
      <c r="KI72">
        <v>100.634</v>
      </c>
    </row>
    <row r="73" spans="1:295">
      <c r="A73">
        <v>57</v>
      </c>
      <c r="B73">
        <v>1740489758</v>
      </c>
      <c r="C73">
        <v>6750</v>
      </c>
      <c r="D73" t="s">
        <v>564</v>
      </c>
      <c r="E73" t="s">
        <v>565</v>
      </c>
      <c r="F73" t="s">
        <v>434</v>
      </c>
      <c r="G73" t="s">
        <v>435</v>
      </c>
      <c r="J73">
        <f>EY73</f>
        <v>0</v>
      </c>
      <c r="K73">
        <v>1740489758</v>
      </c>
      <c r="L73">
        <f>(M73)/1000</f>
        <v>0</v>
      </c>
      <c r="M73">
        <f>IF(DR73, AP73, AJ73)</f>
        <v>0</v>
      </c>
      <c r="N73">
        <f>IF(DR73, AK73, AI73)</f>
        <v>0</v>
      </c>
      <c r="O73">
        <f>DT73 - IF(AW73&gt;1, N73*DN73*100.0/(AY73), 0)</f>
        <v>0</v>
      </c>
      <c r="P73">
        <f>((V73-L73/2)*O73-N73)/(V73+L73/2)</f>
        <v>0</v>
      </c>
      <c r="Q73">
        <f>P73*(EA73+EB73)/1000.0</f>
        <v>0</v>
      </c>
      <c r="R73">
        <f>(DT73 - IF(AW73&gt;1, N73*DN73*100.0/(AY73), 0))*(EA73+EB73)/1000.0</f>
        <v>0</v>
      </c>
      <c r="S73">
        <f>2.0/((1/U73-1/T73)+SIGN(U73)*SQRT((1/U73-1/T73)*(1/U73-1/T73) + 4*DO73/((DO73+1)*(DO73+1))*(2*1/U73*1/T73-1/T73*1/T73)))</f>
        <v>0</v>
      </c>
      <c r="T73">
        <f>IF(LEFT(DP73,1)&lt;&gt;"0",IF(LEFT(DP73,1)="1",3.0,DQ73),$D$5+$E$5*(EH73*EA73/($K$5*1000))+$F$5*(EH73*EA73/($K$5*1000))*MAX(MIN(DN73,$J$5),$I$5)*MAX(MIN(DN73,$J$5),$I$5)+$G$5*MAX(MIN(DN73,$J$5),$I$5)*(EH73*EA73/($K$5*1000))+$H$5*(EH73*EA73/($K$5*1000))*(EH73*EA73/($K$5*1000)))</f>
        <v>0</v>
      </c>
      <c r="U73">
        <f>L73*(1000-(1000*0.61365*exp(17.502*Y73/(240.97+Y73))/(EA73+EB73)+DV73)/2)/(1000*0.61365*exp(17.502*Y73/(240.97+Y73))/(EA73+EB73)-DV73)</f>
        <v>0</v>
      </c>
      <c r="V73">
        <f>1/((DO73+1)/(S73/1.6)+1/(T73/1.37)) + DO73/((DO73+1)/(S73/1.6) + DO73/(T73/1.37))</f>
        <v>0</v>
      </c>
      <c r="W73">
        <f>(DJ73*DM73)</f>
        <v>0</v>
      </c>
      <c r="X73">
        <f>(EC73+(W73+2*0.95*5.67E-8*(((EC73+$B$7)+273)^4-(EC73+273)^4)-44100*L73)/(1.84*29.3*T73+8*0.95*5.67E-8*(EC73+273)^3))</f>
        <v>0</v>
      </c>
      <c r="Y73">
        <f>($C$7*ED73+$D$7*EE73+$E$7*X73)</f>
        <v>0</v>
      </c>
      <c r="Z73">
        <f>0.61365*exp(17.502*Y73/(240.97+Y73))</f>
        <v>0</v>
      </c>
      <c r="AA73">
        <f>(AB73/AC73*100)</f>
        <v>0</v>
      </c>
      <c r="AB73">
        <f>DV73*(EA73+EB73)/1000</f>
        <v>0</v>
      </c>
      <c r="AC73">
        <f>0.61365*exp(17.502*EC73/(240.97+EC73))</f>
        <v>0</v>
      </c>
      <c r="AD73">
        <f>(Z73-DV73*(EA73+EB73)/1000)</f>
        <v>0</v>
      </c>
      <c r="AE73">
        <f>(-L73*44100)</f>
        <v>0</v>
      </c>
      <c r="AF73">
        <f>2*29.3*T73*0.92*(EC73-Y73)</f>
        <v>0</v>
      </c>
      <c r="AG73">
        <f>2*0.95*5.67E-8*(((EC73+$B$7)+273)^4-(Y73+273)^4)</f>
        <v>0</v>
      </c>
      <c r="AH73">
        <f>W73+AG73+AE73+AF73</f>
        <v>0</v>
      </c>
      <c r="AI73">
        <f>DZ73*AW73*(DU73-DT73*(1000-AW73*DW73)/(1000-AW73*DV73))/(100*DN73)</f>
        <v>0</v>
      </c>
      <c r="AJ73">
        <f>1000*DZ73*AW73*(DV73-DW73)/(100*DN73*(1000-AW73*DV73))</f>
        <v>0</v>
      </c>
      <c r="AK73">
        <f>(AL73 - AM73 - EA73*1E3/(8.314*(EC73+273.15)) * AO73/DZ73 * AN73) * DZ73/(100*DN73) * (1000 - DW73)/1000</f>
        <v>0</v>
      </c>
      <c r="AL73">
        <v>607.32396419548</v>
      </c>
      <c r="AM73">
        <v>607.6644242424239</v>
      </c>
      <c r="AN73">
        <v>-0.001278800893878866</v>
      </c>
      <c r="AO73">
        <v>66.14935224974602</v>
      </c>
      <c r="AP73">
        <f>(AR73 - AQ73 + EA73*1E3/(8.314*(EC73+273.15)) * AT73/DZ73 * AS73) * DZ73/(100*DN73) * 1000/(1000 - AR73)</f>
        <v>0</v>
      </c>
      <c r="AQ73">
        <v>12.06393892501895</v>
      </c>
      <c r="AR73">
        <v>12.05951818181818</v>
      </c>
      <c r="AS73">
        <v>-6.769793237587679E-08</v>
      </c>
      <c r="AT73">
        <v>77.18284796940715</v>
      </c>
      <c r="AU73">
        <v>42</v>
      </c>
      <c r="AV73">
        <v>10</v>
      </c>
      <c r="AW73">
        <f>IF(AU73*$H$13&gt;=AY73,1.0,(AY73/(AY73-AU73*$H$13)))</f>
        <v>0</v>
      </c>
      <c r="AX73">
        <f>(AW73-1)*100</f>
        <v>0</v>
      </c>
      <c r="AY73">
        <f>MAX(0,($B$13+$C$13*EH73)/(1+$D$13*EH73)*EA73/(EC73+273)*$E$13)</f>
        <v>0</v>
      </c>
      <c r="AZ73" t="s">
        <v>437</v>
      </c>
      <c r="BA73" t="s">
        <v>437</v>
      </c>
      <c r="BB73">
        <v>0</v>
      </c>
      <c r="BC73">
        <v>0</v>
      </c>
      <c r="BD73">
        <f>1-BB73/BC73</f>
        <v>0</v>
      </c>
      <c r="BE73">
        <v>0</v>
      </c>
      <c r="BF73" t="s">
        <v>437</v>
      </c>
      <c r="BG73" t="s">
        <v>437</v>
      </c>
      <c r="BH73">
        <v>0</v>
      </c>
      <c r="BI73">
        <v>0</v>
      </c>
      <c r="BJ73">
        <f>1-BH73/BI73</f>
        <v>0</v>
      </c>
      <c r="BK73">
        <v>0.5</v>
      </c>
      <c r="BL73">
        <f>DK73</f>
        <v>0</v>
      </c>
      <c r="BM73">
        <f>N73</f>
        <v>0</v>
      </c>
      <c r="BN73">
        <f>BJ73*BK73*BL73</f>
        <v>0</v>
      </c>
      <c r="BO73">
        <f>(BM73-BE73)/BL73</f>
        <v>0</v>
      </c>
      <c r="BP73">
        <f>(BC73-BI73)/BI73</f>
        <v>0</v>
      </c>
      <c r="BQ73">
        <f>BB73/(BD73+BB73/BI73)</f>
        <v>0</v>
      </c>
      <c r="BR73" t="s">
        <v>437</v>
      </c>
      <c r="BS73">
        <v>0</v>
      </c>
      <c r="BT73">
        <f>IF(BS73&lt;&gt;0, BS73, BQ73)</f>
        <v>0</v>
      </c>
      <c r="BU73">
        <f>1-BT73/BI73</f>
        <v>0</v>
      </c>
      <c r="BV73">
        <f>(BI73-BH73)/(BI73-BT73)</f>
        <v>0</v>
      </c>
      <c r="BW73">
        <f>(BC73-BI73)/(BC73-BT73)</f>
        <v>0</v>
      </c>
      <c r="BX73">
        <f>(BI73-BH73)/(BI73-BB73)</f>
        <v>0</v>
      </c>
      <c r="BY73">
        <f>(BC73-BI73)/(BC73-BB73)</f>
        <v>0</v>
      </c>
      <c r="BZ73">
        <f>(BV73*BT73/BH73)</f>
        <v>0</v>
      </c>
      <c r="CA73">
        <f>(1-BZ73)</f>
        <v>0</v>
      </c>
      <c r="CB73">
        <v>205</v>
      </c>
      <c r="CC73">
        <v>290.0000000000001</v>
      </c>
      <c r="CD73">
        <v>1.42</v>
      </c>
      <c r="CE73">
        <v>245</v>
      </c>
      <c r="CF73">
        <v>10126.2</v>
      </c>
      <c r="CG73">
        <v>1.21</v>
      </c>
      <c r="CH73">
        <v>0.21</v>
      </c>
      <c r="CI73">
        <v>300.0000000000001</v>
      </c>
      <c r="CJ73">
        <v>23.9</v>
      </c>
      <c r="CK73">
        <v>3.425775101193484</v>
      </c>
      <c r="CL73">
        <v>2.028220428051648</v>
      </c>
      <c r="CM73">
        <v>-2.247386861494518</v>
      </c>
      <c r="CN73">
        <v>1.77933841202106</v>
      </c>
      <c r="CO73">
        <v>0.05390338325961119</v>
      </c>
      <c r="CP73">
        <v>-0.008365275417130143</v>
      </c>
      <c r="CQ73">
        <v>289.9999999999999</v>
      </c>
      <c r="CR73">
        <v>1.85</v>
      </c>
      <c r="CS73">
        <v>615</v>
      </c>
      <c r="CT73">
        <v>10122.7</v>
      </c>
      <c r="CU73">
        <v>1.21</v>
      </c>
      <c r="CV73">
        <v>0.64</v>
      </c>
      <c r="DJ73">
        <f>$B$11*EI73+$C$11*EJ73+$F$11*EU73*(1-EX73)</f>
        <v>0</v>
      </c>
      <c r="DK73">
        <f>DJ73*DL73</f>
        <v>0</v>
      </c>
      <c r="DL73">
        <f>($B$11*$D$9+$C$11*$D$9+$F$11*((FH73+EZ73)/MAX(FH73+EZ73+FI73, 0.1)*$I$9+FI73/MAX(FH73+EZ73+FI73, 0.1)*$J$9))/($B$11+$C$11+$F$11)</f>
        <v>0</v>
      </c>
      <c r="DM73">
        <f>($B$11*$K$9+$C$11*$K$9+$F$11*((FH73+EZ73)/MAX(FH73+EZ73+FI73, 0.1)*$P$9+FI73/MAX(FH73+EZ73+FI73, 0.1)*$Q$9))/($B$11+$C$11+$F$11)</f>
        <v>0</v>
      </c>
      <c r="DN73">
        <v>2</v>
      </c>
      <c r="DO73">
        <v>0.5</v>
      </c>
      <c r="DP73" t="s">
        <v>438</v>
      </c>
      <c r="DQ73">
        <v>2</v>
      </c>
      <c r="DR73" t="b">
        <v>1</v>
      </c>
      <c r="DS73">
        <v>1740489758</v>
      </c>
      <c r="DT73">
        <v>600.336</v>
      </c>
      <c r="DU73">
        <v>600.074</v>
      </c>
      <c r="DV73">
        <v>12.0592</v>
      </c>
      <c r="DW73">
        <v>12.0647</v>
      </c>
      <c r="DX73">
        <v>599.976</v>
      </c>
      <c r="DY73">
        <v>12.0639</v>
      </c>
      <c r="DZ73">
        <v>400.01</v>
      </c>
      <c r="EA73">
        <v>101.043</v>
      </c>
      <c r="EB73">
        <v>0.100097</v>
      </c>
      <c r="EC73">
        <v>19.2611</v>
      </c>
      <c r="ED73">
        <v>19.0469</v>
      </c>
      <c r="EE73">
        <v>999.9</v>
      </c>
      <c r="EF73">
        <v>0</v>
      </c>
      <c r="EG73">
        <v>0</v>
      </c>
      <c r="EH73">
        <v>10050</v>
      </c>
      <c r="EI73">
        <v>0</v>
      </c>
      <c r="EJ73">
        <v>0.0122315</v>
      </c>
      <c r="EK73">
        <v>0.262146</v>
      </c>
      <c r="EL73">
        <v>607.664</v>
      </c>
      <c r="EM73">
        <v>607.402</v>
      </c>
      <c r="EN73">
        <v>-0.00548935</v>
      </c>
      <c r="EO73">
        <v>600.074</v>
      </c>
      <c r="EP73">
        <v>12.0647</v>
      </c>
      <c r="EQ73">
        <v>1.21851</v>
      </c>
      <c r="ER73">
        <v>1.21906</v>
      </c>
      <c r="ES73">
        <v>9.82959</v>
      </c>
      <c r="ET73">
        <v>9.836370000000001</v>
      </c>
      <c r="EU73">
        <v>0.0499998</v>
      </c>
      <c r="EV73">
        <v>0</v>
      </c>
      <c r="EW73">
        <v>0</v>
      </c>
      <c r="EX73">
        <v>0</v>
      </c>
      <c r="EY73">
        <v>10.72</v>
      </c>
      <c r="EZ73">
        <v>0.0499998</v>
      </c>
      <c r="FA73">
        <v>45.67</v>
      </c>
      <c r="FB73">
        <v>1.03</v>
      </c>
      <c r="FC73">
        <v>34.062</v>
      </c>
      <c r="FD73">
        <v>40.437</v>
      </c>
      <c r="FE73">
        <v>37</v>
      </c>
      <c r="FF73">
        <v>40.75</v>
      </c>
      <c r="FG73">
        <v>37</v>
      </c>
      <c r="FH73">
        <v>0</v>
      </c>
      <c r="FI73">
        <v>0</v>
      </c>
      <c r="FJ73">
        <v>0</v>
      </c>
      <c r="FK73">
        <v>6748.900000095367</v>
      </c>
      <c r="FL73">
        <v>0</v>
      </c>
      <c r="FM73">
        <v>3.022</v>
      </c>
      <c r="FN73">
        <v>-18.92999971362258</v>
      </c>
      <c r="FO73">
        <v>9.088461480237315</v>
      </c>
      <c r="FP73">
        <v>47.2548</v>
      </c>
      <c r="FQ73">
        <v>15</v>
      </c>
      <c r="FR73">
        <v>1740484041.5</v>
      </c>
      <c r="FS73" t="s">
        <v>471</v>
      </c>
      <c r="FT73">
        <v>1740484041.5</v>
      </c>
      <c r="FU73">
        <v>1740484029</v>
      </c>
      <c r="FV73">
        <v>10</v>
      </c>
      <c r="FW73">
        <v>-0.115</v>
      </c>
      <c r="FX73">
        <v>0.001</v>
      </c>
      <c r="FY73">
        <v>-0.275</v>
      </c>
      <c r="FZ73">
        <v>-0.005</v>
      </c>
      <c r="GA73">
        <v>103</v>
      </c>
      <c r="GB73">
        <v>12</v>
      </c>
      <c r="GC73">
        <v>0.21</v>
      </c>
      <c r="GD73">
        <v>0.12</v>
      </c>
      <c r="GE73">
        <v>-0.6645753265259908</v>
      </c>
      <c r="GF73">
        <v>-0.4865587718424964</v>
      </c>
      <c r="GG73">
        <v>0.1379810268776591</v>
      </c>
      <c r="GH73">
        <v>1</v>
      </c>
      <c r="GI73">
        <v>-0.001339143871491207</v>
      </c>
      <c r="GJ73">
        <v>0.003414389089024234</v>
      </c>
      <c r="GK73">
        <v>0.0005403206664556821</v>
      </c>
      <c r="GL73">
        <v>1</v>
      </c>
      <c r="GM73">
        <v>2</v>
      </c>
      <c r="GN73">
        <v>2</v>
      </c>
      <c r="GO73" t="s">
        <v>440</v>
      </c>
      <c r="GP73">
        <v>2.99552</v>
      </c>
      <c r="GQ73">
        <v>2.81114</v>
      </c>
      <c r="GR73">
        <v>0.129656</v>
      </c>
      <c r="GS73">
        <v>0.130452</v>
      </c>
      <c r="GT73">
        <v>0.06811449999999999</v>
      </c>
      <c r="GU73">
        <v>0.069233</v>
      </c>
      <c r="GV73">
        <v>23690.7</v>
      </c>
      <c r="GW73">
        <v>24715</v>
      </c>
      <c r="GX73">
        <v>30964.9</v>
      </c>
      <c r="GY73">
        <v>31519.4</v>
      </c>
      <c r="GZ73">
        <v>45252.6</v>
      </c>
      <c r="HA73">
        <v>42610.6</v>
      </c>
      <c r="HB73">
        <v>44858.7</v>
      </c>
      <c r="HC73">
        <v>42091.9</v>
      </c>
      <c r="HD73">
        <v>1.7995</v>
      </c>
      <c r="HE73">
        <v>2.2561</v>
      </c>
      <c r="HF73">
        <v>-0.0371337</v>
      </c>
      <c r="HG73">
        <v>0</v>
      </c>
      <c r="HH73">
        <v>19.6618</v>
      </c>
      <c r="HI73">
        <v>999.9</v>
      </c>
      <c r="HJ73">
        <v>34.5</v>
      </c>
      <c r="HK73">
        <v>30.4</v>
      </c>
      <c r="HL73">
        <v>14.8838</v>
      </c>
      <c r="HM73">
        <v>61.9832</v>
      </c>
      <c r="HN73">
        <v>7.8766</v>
      </c>
      <c r="HO73">
        <v>1</v>
      </c>
      <c r="HP73">
        <v>-0.110442</v>
      </c>
      <c r="HQ73">
        <v>3.15385</v>
      </c>
      <c r="HR73">
        <v>20.2173</v>
      </c>
      <c r="HS73">
        <v>5.22253</v>
      </c>
      <c r="HT73">
        <v>11.9081</v>
      </c>
      <c r="HU73">
        <v>4.97265</v>
      </c>
      <c r="HV73">
        <v>3.273</v>
      </c>
      <c r="HW73">
        <v>7854.1</v>
      </c>
      <c r="HX73">
        <v>9999</v>
      </c>
      <c r="HY73">
        <v>9999</v>
      </c>
      <c r="HZ73">
        <v>999.9</v>
      </c>
      <c r="IA73">
        <v>1.87958</v>
      </c>
      <c r="IB73">
        <v>1.87973</v>
      </c>
      <c r="IC73">
        <v>1.88187</v>
      </c>
      <c r="ID73">
        <v>1.87486</v>
      </c>
      <c r="IE73">
        <v>1.87822</v>
      </c>
      <c r="IF73">
        <v>1.87763</v>
      </c>
      <c r="IG73">
        <v>1.87474</v>
      </c>
      <c r="IH73">
        <v>1.88243</v>
      </c>
      <c r="II73">
        <v>0</v>
      </c>
      <c r="IJ73">
        <v>0</v>
      </c>
      <c r="IK73">
        <v>0</v>
      </c>
      <c r="IL73">
        <v>0</v>
      </c>
      <c r="IM73" t="s">
        <v>441</v>
      </c>
      <c r="IN73" t="s">
        <v>442</v>
      </c>
      <c r="IO73" t="s">
        <v>443</v>
      </c>
      <c r="IP73" t="s">
        <v>443</v>
      </c>
      <c r="IQ73" t="s">
        <v>443</v>
      </c>
      <c r="IR73" t="s">
        <v>443</v>
      </c>
      <c r="IS73">
        <v>0</v>
      </c>
      <c r="IT73">
        <v>100</v>
      </c>
      <c r="IU73">
        <v>100</v>
      </c>
      <c r="IV73">
        <v>0.36</v>
      </c>
      <c r="IW73">
        <v>-0.0047</v>
      </c>
      <c r="IX73">
        <v>-0.5145022863478105</v>
      </c>
      <c r="IY73">
        <v>0.002558256048013158</v>
      </c>
      <c r="IZ73">
        <v>-2.213187444564666E-06</v>
      </c>
      <c r="JA73">
        <v>6.313742598779326E-10</v>
      </c>
      <c r="JB73">
        <v>-0.09460829944680695</v>
      </c>
      <c r="JC73">
        <v>0.01302957520847742</v>
      </c>
      <c r="JD73">
        <v>-0.0006757729996322496</v>
      </c>
      <c r="JE73">
        <v>1.7701685355935E-05</v>
      </c>
      <c r="JF73">
        <v>15</v>
      </c>
      <c r="JG73">
        <v>2137</v>
      </c>
      <c r="JH73">
        <v>3</v>
      </c>
      <c r="JI73">
        <v>20</v>
      </c>
      <c r="JJ73">
        <v>95.3</v>
      </c>
      <c r="JK73">
        <v>95.5</v>
      </c>
      <c r="JL73">
        <v>1.3916</v>
      </c>
      <c r="JM73">
        <v>2.59033</v>
      </c>
      <c r="JN73">
        <v>1.44531</v>
      </c>
      <c r="JO73">
        <v>2.16064</v>
      </c>
      <c r="JP73">
        <v>1.54907</v>
      </c>
      <c r="JQ73">
        <v>2.45483</v>
      </c>
      <c r="JR73">
        <v>35.1747</v>
      </c>
      <c r="JS73">
        <v>24.1225</v>
      </c>
      <c r="JT73">
        <v>18</v>
      </c>
      <c r="JU73">
        <v>328.113</v>
      </c>
      <c r="JV73">
        <v>745.619</v>
      </c>
      <c r="JW73">
        <v>16.5798</v>
      </c>
      <c r="JX73">
        <v>25.5701</v>
      </c>
      <c r="JY73">
        <v>30.0004</v>
      </c>
      <c r="JZ73">
        <v>25.721</v>
      </c>
      <c r="KA73">
        <v>25.7147</v>
      </c>
      <c r="KB73">
        <v>27.8538</v>
      </c>
      <c r="KC73">
        <v>26.9154</v>
      </c>
      <c r="KD73">
        <v>27.5234</v>
      </c>
      <c r="KE73">
        <v>16.58</v>
      </c>
      <c r="KF73">
        <v>600</v>
      </c>
      <c r="KG73">
        <v>12.0142</v>
      </c>
      <c r="KH73">
        <v>101.369</v>
      </c>
      <c r="KI73">
        <v>100.631</v>
      </c>
    </row>
    <row r="74" spans="1:295">
      <c r="A74">
        <v>58</v>
      </c>
      <c r="B74">
        <v>1740489878.5</v>
      </c>
      <c r="C74">
        <v>6870.5</v>
      </c>
      <c r="D74" t="s">
        <v>566</v>
      </c>
      <c r="E74" t="s">
        <v>567</v>
      </c>
      <c r="F74" t="s">
        <v>434</v>
      </c>
      <c r="G74" t="s">
        <v>435</v>
      </c>
      <c r="J74">
        <f>EY74</f>
        <v>0</v>
      </c>
      <c r="K74">
        <v>1740489878.5</v>
      </c>
      <c r="L74">
        <f>(M74)/1000</f>
        <v>0</v>
      </c>
      <c r="M74">
        <f>IF(DR74, AP74, AJ74)</f>
        <v>0</v>
      </c>
      <c r="N74">
        <f>IF(DR74, AK74, AI74)</f>
        <v>0</v>
      </c>
      <c r="O74">
        <f>DT74 - IF(AW74&gt;1, N74*DN74*100.0/(AY74), 0)</f>
        <v>0</v>
      </c>
      <c r="P74">
        <f>((V74-L74/2)*O74-N74)/(V74+L74/2)</f>
        <v>0</v>
      </c>
      <c r="Q74">
        <f>P74*(EA74+EB74)/1000.0</f>
        <v>0</v>
      </c>
      <c r="R74">
        <f>(DT74 - IF(AW74&gt;1, N74*DN74*100.0/(AY74), 0))*(EA74+EB74)/1000.0</f>
        <v>0</v>
      </c>
      <c r="S74">
        <f>2.0/((1/U74-1/T74)+SIGN(U74)*SQRT((1/U74-1/T74)*(1/U74-1/T74) + 4*DO74/((DO74+1)*(DO74+1))*(2*1/U74*1/T74-1/T74*1/T74)))</f>
        <v>0</v>
      </c>
      <c r="T74">
        <f>IF(LEFT(DP74,1)&lt;&gt;"0",IF(LEFT(DP74,1)="1",3.0,DQ74),$D$5+$E$5*(EH74*EA74/($K$5*1000))+$F$5*(EH74*EA74/($K$5*1000))*MAX(MIN(DN74,$J$5),$I$5)*MAX(MIN(DN74,$J$5),$I$5)+$G$5*MAX(MIN(DN74,$J$5),$I$5)*(EH74*EA74/($K$5*1000))+$H$5*(EH74*EA74/($K$5*1000))*(EH74*EA74/($K$5*1000)))</f>
        <v>0</v>
      </c>
      <c r="U74">
        <f>L74*(1000-(1000*0.61365*exp(17.502*Y74/(240.97+Y74))/(EA74+EB74)+DV74)/2)/(1000*0.61365*exp(17.502*Y74/(240.97+Y74))/(EA74+EB74)-DV74)</f>
        <v>0</v>
      </c>
      <c r="V74">
        <f>1/((DO74+1)/(S74/1.6)+1/(T74/1.37)) + DO74/((DO74+1)/(S74/1.6) + DO74/(T74/1.37))</f>
        <v>0</v>
      </c>
      <c r="W74">
        <f>(DJ74*DM74)</f>
        <v>0</v>
      </c>
      <c r="X74">
        <f>(EC74+(W74+2*0.95*5.67E-8*(((EC74+$B$7)+273)^4-(EC74+273)^4)-44100*L74)/(1.84*29.3*T74+8*0.95*5.67E-8*(EC74+273)^3))</f>
        <v>0</v>
      </c>
      <c r="Y74">
        <f>($C$7*ED74+$D$7*EE74+$E$7*X74)</f>
        <v>0</v>
      </c>
      <c r="Z74">
        <f>0.61365*exp(17.502*Y74/(240.97+Y74))</f>
        <v>0</v>
      </c>
      <c r="AA74">
        <f>(AB74/AC74*100)</f>
        <v>0</v>
      </c>
      <c r="AB74">
        <f>DV74*(EA74+EB74)/1000</f>
        <v>0</v>
      </c>
      <c r="AC74">
        <f>0.61365*exp(17.502*EC74/(240.97+EC74))</f>
        <v>0</v>
      </c>
      <c r="AD74">
        <f>(Z74-DV74*(EA74+EB74)/1000)</f>
        <v>0</v>
      </c>
      <c r="AE74">
        <f>(-L74*44100)</f>
        <v>0</v>
      </c>
      <c r="AF74">
        <f>2*29.3*T74*0.92*(EC74-Y74)</f>
        <v>0</v>
      </c>
      <c r="AG74">
        <f>2*0.95*5.67E-8*(((EC74+$B$7)+273)^4-(Y74+273)^4)</f>
        <v>0</v>
      </c>
      <c r="AH74">
        <f>W74+AG74+AE74+AF74</f>
        <v>0</v>
      </c>
      <c r="AI74">
        <f>DZ74*AW74*(DU74-DT74*(1000-AW74*DW74)/(1000-AW74*DV74))/(100*DN74)</f>
        <v>0</v>
      </c>
      <c r="AJ74">
        <f>1000*DZ74*AW74*(DV74-DW74)/(100*DN74*(1000-AW74*DV74))</f>
        <v>0</v>
      </c>
      <c r="AK74">
        <f>(AL74 - AM74 - EA74*1E3/(8.314*(EC74+273.15)) * AO74/DZ74 * AN74) * DZ74/(100*DN74) * (1000 - DW74)/1000</f>
        <v>0</v>
      </c>
      <c r="AL74">
        <v>506.1034126997965</v>
      </c>
      <c r="AM74">
        <v>506.4921515151516</v>
      </c>
      <c r="AN74">
        <v>0.0004377863978557637</v>
      </c>
      <c r="AO74">
        <v>66.14935224974602</v>
      </c>
      <c r="AP74">
        <f>(AR74 - AQ74 + EA74*1E3/(8.314*(EC74+273.15)) * AT74/DZ74 * AS74) * DZ74/(100*DN74) * 1000/(1000 - AR74)</f>
        <v>0</v>
      </c>
      <c r="AQ74">
        <v>12.02495516386081</v>
      </c>
      <c r="AR74">
        <v>12.02675944055945</v>
      </c>
      <c r="AS74">
        <v>-3.290804209768245E-07</v>
      </c>
      <c r="AT74">
        <v>77.18284796940715</v>
      </c>
      <c r="AU74">
        <v>42</v>
      </c>
      <c r="AV74">
        <v>10</v>
      </c>
      <c r="AW74">
        <f>IF(AU74*$H$13&gt;=AY74,1.0,(AY74/(AY74-AU74*$H$13)))</f>
        <v>0</v>
      </c>
      <c r="AX74">
        <f>(AW74-1)*100</f>
        <v>0</v>
      </c>
      <c r="AY74">
        <f>MAX(0,($B$13+$C$13*EH74)/(1+$D$13*EH74)*EA74/(EC74+273)*$E$13)</f>
        <v>0</v>
      </c>
      <c r="AZ74" t="s">
        <v>437</v>
      </c>
      <c r="BA74" t="s">
        <v>437</v>
      </c>
      <c r="BB74">
        <v>0</v>
      </c>
      <c r="BC74">
        <v>0</v>
      </c>
      <c r="BD74">
        <f>1-BB74/BC74</f>
        <v>0</v>
      </c>
      <c r="BE74">
        <v>0</v>
      </c>
      <c r="BF74" t="s">
        <v>437</v>
      </c>
      <c r="BG74" t="s">
        <v>437</v>
      </c>
      <c r="BH74">
        <v>0</v>
      </c>
      <c r="BI74">
        <v>0</v>
      </c>
      <c r="BJ74">
        <f>1-BH74/BI74</f>
        <v>0</v>
      </c>
      <c r="BK74">
        <v>0.5</v>
      </c>
      <c r="BL74">
        <f>DK74</f>
        <v>0</v>
      </c>
      <c r="BM74">
        <f>N74</f>
        <v>0</v>
      </c>
      <c r="BN74">
        <f>BJ74*BK74*BL74</f>
        <v>0</v>
      </c>
      <c r="BO74">
        <f>(BM74-BE74)/BL74</f>
        <v>0</v>
      </c>
      <c r="BP74">
        <f>(BC74-BI74)/BI74</f>
        <v>0</v>
      </c>
      <c r="BQ74">
        <f>BB74/(BD74+BB74/BI74)</f>
        <v>0</v>
      </c>
      <c r="BR74" t="s">
        <v>437</v>
      </c>
      <c r="BS74">
        <v>0</v>
      </c>
      <c r="BT74">
        <f>IF(BS74&lt;&gt;0, BS74, BQ74)</f>
        <v>0</v>
      </c>
      <c r="BU74">
        <f>1-BT74/BI74</f>
        <v>0</v>
      </c>
      <c r="BV74">
        <f>(BI74-BH74)/(BI74-BT74)</f>
        <v>0</v>
      </c>
      <c r="BW74">
        <f>(BC74-BI74)/(BC74-BT74)</f>
        <v>0</v>
      </c>
      <c r="BX74">
        <f>(BI74-BH74)/(BI74-BB74)</f>
        <v>0</v>
      </c>
      <c r="BY74">
        <f>(BC74-BI74)/(BC74-BB74)</f>
        <v>0</v>
      </c>
      <c r="BZ74">
        <f>(BV74*BT74/BH74)</f>
        <v>0</v>
      </c>
      <c r="CA74">
        <f>(1-BZ74)</f>
        <v>0</v>
      </c>
      <c r="CB74">
        <v>205</v>
      </c>
      <c r="CC74">
        <v>290.0000000000001</v>
      </c>
      <c r="CD74">
        <v>1.42</v>
      </c>
      <c r="CE74">
        <v>245</v>
      </c>
      <c r="CF74">
        <v>10126.2</v>
      </c>
      <c r="CG74">
        <v>1.21</v>
      </c>
      <c r="CH74">
        <v>0.21</v>
      </c>
      <c r="CI74">
        <v>300.0000000000001</v>
      </c>
      <c r="CJ74">
        <v>23.9</v>
      </c>
      <c r="CK74">
        <v>3.425775101193484</v>
      </c>
      <c r="CL74">
        <v>2.028220428051648</v>
      </c>
      <c r="CM74">
        <v>-2.247386861494518</v>
      </c>
      <c r="CN74">
        <v>1.77933841202106</v>
      </c>
      <c r="CO74">
        <v>0.05390338325961119</v>
      </c>
      <c r="CP74">
        <v>-0.008365275417130143</v>
      </c>
      <c r="CQ74">
        <v>289.9999999999999</v>
      </c>
      <c r="CR74">
        <v>1.85</v>
      </c>
      <c r="CS74">
        <v>615</v>
      </c>
      <c r="CT74">
        <v>10122.7</v>
      </c>
      <c r="CU74">
        <v>1.21</v>
      </c>
      <c r="CV74">
        <v>0.64</v>
      </c>
      <c r="DJ74">
        <f>$B$11*EI74+$C$11*EJ74+$F$11*EU74*(1-EX74)</f>
        <v>0</v>
      </c>
      <c r="DK74">
        <f>DJ74*DL74</f>
        <v>0</v>
      </c>
      <c r="DL74">
        <f>($B$11*$D$9+$C$11*$D$9+$F$11*((FH74+EZ74)/MAX(FH74+EZ74+FI74, 0.1)*$I$9+FI74/MAX(FH74+EZ74+FI74, 0.1)*$J$9))/($B$11+$C$11+$F$11)</f>
        <v>0</v>
      </c>
      <c r="DM74">
        <f>($B$11*$K$9+$C$11*$K$9+$F$11*((FH74+EZ74)/MAX(FH74+EZ74+FI74, 0.1)*$P$9+FI74/MAX(FH74+EZ74+FI74, 0.1)*$Q$9))/($B$11+$C$11+$F$11)</f>
        <v>0</v>
      </c>
      <c r="DN74">
        <v>2</v>
      </c>
      <c r="DO74">
        <v>0.5</v>
      </c>
      <c r="DP74" t="s">
        <v>438</v>
      </c>
      <c r="DQ74">
        <v>2</v>
      </c>
      <c r="DR74" t="b">
        <v>1</v>
      </c>
      <c r="DS74">
        <v>1740489878.5</v>
      </c>
      <c r="DT74">
        <v>500.395</v>
      </c>
      <c r="DU74">
        <v>500.072</v>
      </c>
      <c r="DV74">
        <v>12.0264</v>
      </c>
      <c r="DW74">
        <v>12.0243</v>
      </c>
      <c r="DX74">
        <v>500.105</v>
      </c>
      <c r="DY74">
        <v>12.0312</v>
      </c>
      <c r="DZ74">
        <v>400.109</v>
      </c>
      <c r="EA74">
        <v>101.04</v>
      </c>
      <c r="EB74">
        <v>0.100038</v>
      </c>
      <c r="EC74">
        <v>19.2952</v>
      </c>
      <c r="ED74">
        <v>19.0548</v>
      </c>
      <c r="EE74">
        <v>999.9</v>
      </c>
      <c r="EF74">
        <v>0</v>
      </c>
      <c r="EG74">
        <v>0</v>
      </c>
      <c r="EH74">
        <v>10041.2</v>
      </c>
      <c r="EI74">
        <v>0</v>
      </c>
      <c r="EJ74">
        <v>0.0122315</v>
      </c>
      <c r="EK74">
        <v>0.323608</v>
      </c>
      <c r="EL74">
        <v>506.487</v>
      </c>
      <c r="EM74">
        <v>506.158</v>
      </c>
      <c r="EN74">
        <v>0.00206184</v>
      </c>
      <c r="EO74">
        <v>500.072</v>
      </c>
      <c r="EP74">
        <v>12.0243</v>
      </c>
      <c r="EQ74">
        <v>1.21514</v>
      </c>
      <c r="ER74">
        <v>1.21493</v>
      </c>
      <c r="ES74">
        <v>9.788320000000001</v>
      </c>
      <c r="ET74">
        <v>9.785769999999999</v>
      </c>
      <c r="EU74">
        <v>0.0499998</v>
      </c>
      <c r="EV74">
        <v>0</v>
      </c>
      <c r="EW74">
        <v>0</v>
      </c>
      <c r="EX74">
        <v>0</v>
      </c>
      <c r="EY74">
        <v>3.55</v>
      </c>
      <c r="EZ74">
        <v>0.0499998</v>
      </c>
      <c r="FA74">
        <v>53</v>
      </c>
      <c r="FB74">
        <v>1.16</v>
      </c>
      <c r="FC74">
        <v>34.562</v>
      </c>
      <c r="FD74">
        <v>41.125</v>
      </c>
      <c r="FE74">
        <v>37.437</v>
      </c>
      <c r="FF74">
        <v>41.687</v>
      </c>
      <c r="FG74">
        <v>37.5</v>
      </c>
      <c r="FH74">
        <v>0</v>
      </c>
      <c r="FI74">
        <v>0</v>
      </c>
      <c r="FJ74">
        <v>0</v>
      </c>
      <c r="FK74">
        <v>6869.5</v>
      </c>
      <c r="FL74">
        <v>0</v>
      </c>
      <c r="FM74">
        <v>2.396923076923076</v>
      </c>
      <c r="FN74">
        <v>7.25059833811738</v>
      </c>
      <c r="FO74">
        <v>8.995213524377782</v>
      </c>
      <c r="FP74">
        <v>47.39500000000001</v>
      </c>
      <c r="FQ74">
        <v>15</v>
      </c>
      <c r="FR74">
        <v>1740484041.5</v>
      </c>
      <c r="FS74" t="s">
        <v>471</v>
      </c>
      <c r="FT74">
        <v>1740484041.5</v>
      </c>
      <c r="FU74">
        <v>1740484029</v>
      </c>
      <c r="FV74">
        <v>10</v>
      </c>
      <c r="FW74">
        <v>-0.115</v>
      </c>
      <c r="FX74">
        <v>0.001</v>
      </c>
      <c r="FY74">
        <v>-0.275</v>
      </c>
      <c r="FZ74">
        <v>-0.005</v>
      </c>
      <c r="GA74">
        <v>103</v>
      </c>
      <c r="GB74">
        <v>12</v>
      </c>
      <c r="GC74">
        <v>0.21</v>
      </c>
      <c r="GD74">
        <v>0.12</v>
      </c>
      <c r="GE74">
        <v>-0.7724404761299349</v>
      </c>
      <c r="GF74">
        <v>0.1709974041102245</v>
      </c>
      <c r="GG74">
        <v>0.09375467061887861</v>
      </c>
      <c r="GH74">
        <v>1</v>
      </c>
      <c r="GI74">
        <v>0.0009770209453701716</v>
      </c>
      <c r="GJ74">
        <v>0.001893132295754002</v>
      </c>
      <c r="GK74">
        <v>0.001265204816438886</v>
      </c>
      <c r="GL74">
        <v>1</v>
      </c>
      <c r="GM74">
        <v>2</v>
      </c>
      <c r="GN74">
        <v>2</v>
      </c>
      <c r="GO74" t="s">
        <v>440</v>
      </c>
      <c r="GP74">
        <v>2.99562</v>
      </c>
      <c r="GQ74">
        <v>2.811</v>
      </c>
      <c r="GR74">
        <v>0.113823</v>
      </c>
      <c r="GS74">
        <v>0.114521</v>
      </c>
      <c r="GT74">
        <v>0.0679674</v>
      </c>
      <c r="GU74">
        <v>0.0690514</v>
      </c>
      <c r="GV74">
        <v>24120.4</v>
      </c>
      <c r="GW74">
        <v>25165.9</v>
      </c>
      <c r="GX74">
        <v>30963.9</v>
      </c>
      <c r="GY74">
        <v>31517.7</v>
      </c>
      <c r="GZ74">
        <v>45258.4</v>
      </c>
      <c r="HA74">
        <v>42616.9</v>
      </c>
      <c r="HB74">
        <v>44857.6</v>
      </c>
      <c r="HC74">
        <v>42090</v>
      </c>
      <c r="HD74">
        <v>1.7992</v>
      </c>
      <c r="HE74">
        <v>2.25515</v>
      </c>
      <c r="HF74">
        <v>-0.0357404</v>
      </c>
      <c r="HG74">
        <v>0</v>
      </c>
      <c r="HH74">
        <v>19.6467</v>
      </c>
      <c r="HI74">
        <v>999.9</v>
      </c>
      <c r="HJ74">
        <v>34.5</v>
      </c>
      <c r="HK74">
        <v>30.4</v>
      </c>
      <c r="HL74">
        <v>14.8844</v>
      </c>
      <c r="HM74">
        <v>62.1632</v>
      </c>
      <c r="HN74">
        <v>8.004810000000001</v>
      </c>
      <c r="HO74">
        <v>1</v>
      </c>
      <c r="HP74">
        <v>-0.108923</v>
      </c>
      <c r="HQ74">
        <v>3.15341</v>
      </c>
      <c r="HR74">
        <v>20.2148</v>
      </c>
      <c r="HS74">
        <v>5.22298</v>
      </c>
      <c r="HT74">
        <v>11.9081</v>
      </c>
      <c r="HU74">
        <v>4.9723</v>
      </c>
      <c r="HV74">
        <v>3.273</v>
      </c>
      <c r="HW74">
        <v>7857.3</v>
      </c>
      <c r="HX74">
        <v>9999</v>
      </c>
      <c r="HY74">
        <v>9999</v>
      </c>
      <c r="HZ74">
        <v>999.9</v>
      </c>
      <c r="IA74">
        <v>1.87958</v>
      </c>
      <c r="IB74">
        <v>1.87973</v>
      </c>
      <c r="IC74">
        <v>1.88187</v>
      </c>
      <c r="ID74">
        <v>1.87486</v>
      </c>
      <c r="IE74">
        <v>1.87822</v>
      </c>
      <c r="IF74">
        <v>1.8777</v>
      </c>
      <c r="IG74">
        <v>1.87471</v>
      </c>
      <c r="IH74">
        <v>1.88237</v>
      </c>
      <c r="II74">
        <v>0</v>
      </c>
      <c r="IJ74">
        <v>0</v>
      </c>
      <c r="IK74">
        <v>0</v>
      </c>
      <c r="IL74">
        <v>0</v>
      </c>
      <c r="IM74" t="s">
        <v>441</v>
      </c>
      <c r="IN74" t="s">
        <v>442</v>
      </c>
      <c r="IO74" t="s">
        <v>443</v>
      </c>
      <c r="IP74" t="s">
        <v>443</v>
      </c>
      <c r="IQ74" t="s">
        <v>443</v>
      </c>
      <c r="IR74" t="s">
        <v>443</v>
      </c>
      <c r="IS74">
        <v>0</v>
      </c>
      <c r="IT74">
        <v>100</v>
      </c>
      <c r="IU74">
        <v>100</v>
      </c>
      <c r="IV74">
        <v>0.29</v>
      </c>
      <c r="IW74">
        <v>-0.0048</v>
      </c>
      <c r="IX74">
        <v>-0.5145022863478105</v>
      </c>
      <c r="IY74">
        <v>0.002558256048013158</v>
      </c>
      <c r="IZ74">
        <v>-2.213187444564666E-06</v>
      </c>
      <c r="JA74">
        <v>6.313742598779326E-10</v>
      </c>
      <c r="JB74">
        <v>-0.09460829944680695</v>
      </c>
      <c r="JC74">
        <v>0.01302957520847742</v>
      </c>
      <c r="JD74">
        <v>-0.0006757729996322496</v>
      </c>
      <c r="JE74">
        <v>1.7701685355935E-05</v>
      </c>
      <c r="JF74">
        <v>15</v>
      </c>
      <c r="JG74">
        <v>2137</v>
      </c>
      <c r="JH74">
        <v>3</v>
      </c>
      <c r="JI74">
        <v>20</v>
      </c>
      <c r="JJ74">
        <v>97.3</v>
      </c>
      <c r="JK74">
        <v>97.5</v>
      </c>
      <c r="JL74">
        <v>1.20117</v>
      </c>
      <c r="JM74">
        <v>2.58179</v>
      </c>
      <c r="JN74">
        <v>1.44531</v>
      </c>
      <c r="JO74">
        <v>2.16064</v>
      </c>
      <c r="JP74">
        <v>1.54907</v>
      </c>
      <c r="JQ74">
        <v>2.36572</v>
      </c>
      <c r="JR74">
        <v>35.1747</v>
      </c>
      <c r="JS74">
        <v>24.1138</v>
      </c>
      <c r="JT74">
        <v>18</v>
      </c>
      <c r="JU74">
        <v>328.083</v>
      </c>
      <c r="JV74">
        <v>744.923</v>
      </c>
      <c r="JW74">
        <v>16.58</v>
      </c>
      <c r="JX74">
        <v>25.5967</v>
      </c>
      <c r="JY74">
        <v>30.0001</v>
      </c>
      <c r="JZ74">
        <v>25.7404</v>
      </c>
      <c r="KA74">
        <v>25.7285</v>
      </c>
      <c r="KB74">
        <v>24.0476</v>
      </c>
      <c r="KC74">
        <v>27.189</v>
      </c>
      <c r="KD74">
        <v>27.5234</v>
      </c>
      <c r="KE74">
        <v>16.58</v>
      </c>
      <c r="KF74">
        <v>500</v>
      </c>
      <c r="KG74">
        <v>12.0139</v>
      </c>
      <c r="KH74">
        <v>101.366</v>
      </c>
      <c r="KI74">
        <v>100.626</v>
      </c>
    </row>
    <row r="75" spans="1:295">
      <c r="A75">
        <v>59</v>
      </c>
      <c r="B75">
        <v>1740489999</v>
      </c>
      <c r="C75">
        <v>6991</v>
      </c>
      <c r="D75" t="s">
        <v>568</v>
      </c>
      <c r="E75" t="s">
        <v>569</v>
      </c>
      <c r="F75" t="s">
        <v>434</v>
      </c>
      <c r="G75" t="s">
        <v>435</v>
      </c>
      <c r="J75">
        <f>EY75</f>
        <v>0</v>
      </c>
      <c r="K75">
        <v>1740489999</v>
      </c>
      <c r="L75">
        <f>(M75)/1000</f>
        <v>0</v>
      </c>
      <c r="M75">
        <f>IF(DR75, AP75, AJ75)</f>
        <v>0</v>
      </c>
      <c r="N75">
        <f>IF(DR75, AK75, AI75)</f>
        <v>0</v>
      </c>
      <c r="O75">
        <f>DT75 - IF(AW75&gt;1, N75*DN75*100.0/(AY75), 0)</f>
        <v>0</v>
      </c>
      <c r="P75">
        <f>((V75-L75/2)*O75-N75)/(V75+L75/2)</f>
        <v>0</v>
      </c>
      <c r="Q75">
        <f>P75*(EA75+EB75)/1000.0</f>
        <v>0</v>
      </c>
      <c r="R75">
        <f>(DT75 - IF(AW75&gt;1, N75*DN75*100.0/(AY75), 0))*(EA75+EB75)/1000.0</f>
        <v>0</v>
      </c>
      <c r="S75">
        <f>2.0/((1/U75-1/T75)+SIGN(U75)*SQRT((1/U75-1/T75)*(1/U75-1/T75) + 4*DO75/((DO75+1)*(DO75+1))*(2*1/U75*1/T75-1/T75*1/T75)))</f>
        <v>0</v>
      </c>
      <c r="T75">
        <f>IF(LEFT(DP75,1)&lt;&gt;"0",IF(LEFT(DP75,1)="1",3.0,DQ75),$D$5+$E$5*(EH75*EA75/($K$5*1000))+$F$5*(EH75*EA75/($K$5*1000))*MAX(MIN(DN75,$J$5),$I$5)*MAX(MIN(DN75,$J$5),$I$5)+$G$5*MAX(MIN(DN75,$J$5),$I$5)*(EH75*EA75/($K$5*1000))+$H$5*(EH75*EA75/($K$5*1000))*(EH75*EA75/($K$5*1000)))</f>
        <v>0</v>
      </c>
      <c r="U75">
        <f>L75*(1000-(1000*0.61365*exp(17.502*Y75/(240.97+Y75))/(EA75+EB75)+DV75)/2)/(1000*0.61365*exp(17.502*Y75/(240.97+Y75))/(EA75+EB75)-DV75)</f>
        <v>0</v>
      </c>
      <c r="V75">
        <f>1/((DO75+1)/(S75/1.6)+1/(T75/1.37)) + DO75/((DO75+1)/(S75/1.6) + DO75/(T75/1.37))</f>
        <v>0</v>
      </c>
      <c r="W75">
        <f>(DJ75*DM75)</f>
        <v>0</v>
      </c>
      <c r="X75">
        <f>(EC75+(W75+2*0.95*5.67E-8*(((EC75+$B$7)+273)^4-(EC75+273)^4)-44100*L75)/(1.84*29.3*T75+8*0.95*5.67E-8*(EC75+273)^3))</f>
        <v>0</v>
      </c>
      <c r="Y75">
        <f>($C$7*ED75+$D$7*EE75+$E$7*X75)</f>
        <v>0</v>
      </c>
      <c r="Z75">
        <f>0.61365*exp(17.502*Y75/(240.97+Y75))</f>
        <v>0</v>
      </c>
      <c r="AA75">
        <f>(AB75/AC75*100)</f>
        <v>0</v>
      </c>
      <c r="AB75">
        <f>DV75*(EA75+EB75)/1000</f>
        <v>0</v>
      </c>
      <c r="AC75">
        <f>0.61365*exp(17.502*EC75/(240.97+EC75))</f>
        <v>0</v>
      </c>
      <c r="AD75">
        <f>(Z75-DV75*(EA75+EB75)/1000)</f>
        <v>0</v>
      </c>
      <c r="AE75">
        <f>(-L75*44100)</f>
        <v>0</v>
      </c>
      <c r="AF75">
        <f>2*29.3*T75*0.92*(EC75-Y75)</f>
        <v>0</v>
      </c>
      <c r="AG75">
        <f>2*0.95*5.67E-8*(((EC75+$B$7)+273)^4-(Y75+273)^4)</f>
        <v>0</v>
      </c>
      <c r="AH75">
        <f>W75+AG75+AE75+AF75</f>
        <v>0</v>
      </c>
      <c r="AI75">
        <f>DZ75*AW75*(DU75-DT75*(1000-AW75*DW75)/(1000-AW75*DV75))/(100*DN75)</f>
        <v>0</v>
      </c>
      <c r="AJ75">
        <f>1000*DZ75*AW75*(DV75-DW75)/(100*DN75*(1000-AW75*DV75))</f>
        <v>0</v>
      </c>
      <c r="AK75">
        <f>(AL75 - AM75 - EA75*1E3/(8.314*(EC75+273.15)) * AO75/DZ75 * AN75) * DZ75/(100*DN75) * (1000 - DW75)/1000</f>
        <v>0</v>
      </c>
      <c r="AL75">
        <v>404.8579278819889</v>
      </c>
      <c r="AM75">
        <v>405.3513575757575</v>
      </c>
      <c r="AN75">
        <v>-0.0002026159337910278</v>
      </c>
      <c r="AO75">
        <v>66.14935224974602</v>
      </c>
      <c r="AP75">
        <f>(AR75 - AQ75 + EA75*1E3/(8.314*(EC75+273.15)) * AT75/DZ75 * AS75) * DZ75/(100*DN75) * 1000/(1000 - AR75)</f>
        <v>0</v>
      </c>
      <c r="AQ75">
        <v>12.01359036401163</v>
      </c>
      <c r="AR75">
        <v>12.00978181818182</v>
      </c>
      <c r="AS75">
        <v>-1.027875493294371E-08</v>
      </c>
      <c r="AT75">
        <v>77.18284796940715</v>
      </c>
      <c r="AU75">
        <v>42</v>
      </c>
      <c r="AV75">
        <v>10</v>
      </c>
      <c r="AW75">
        <f>IF(AU75*$H$13&gt;=AY75,1.0,(AY75/(AY75-AU75*$H$13)))</f>
        <v>0</v>
      </c>
      <c r="AX75">
        <f>(AW75-1)*100</f>
        <v>0</v>
      </c>
      <c r="AY75">
        <f>MAX(0,($B$13+$C$13*EH75)/(1+$D$13*EH75)*EA75/(EC75+273)*$E$13)</f>
        <v>0</v>
      </c>
      <c r="AZ75" t="s">
        <v>437</v>
      </c>
      <c r="BA75" t="s">
        <v>437</v>
      </c>
      <c r="BB75">
        <v>0</v>
      </c>
      <c r="BC75">
        <v>0</v>
      </c>
      <c r="BD75">
        <f>1-BB75/BC75</f>
        <v>0</v>
      </c>
      <c r="BE75">
        <v>0</v>
      </c>
      <c r="BF75" t="s">
        <v>437</v>
      </c>
      <c r="BG75" t="s">
        <v>437</v>
      </c>
      <c r="BH75">
        <v>0</v>
      </c>
      <c r="BI75">
        <v>0</v>
      </c>
      <c r="BJ75">
        <f>1-BH75/BI75</f>
        <v>0</v>
      </c>
      <c r="BK75">
        <v>0.5</v>
      </c>
      <c r="BL75">
        <f>DK75</f>
        <v>0</v>
      </c>
      <c r="BM75">
        <f>N75</f>
        <v>0</v>
      </c>
      <c r="BN75">
        <f>BJ75*BK75*BL75</f>
        <v>0</v>
      </c>
      <c r="BO75">
        <f>(BM75-BE75)/BL75</f>
        <v>0</v>
      </c>
      <c r="BP75">
        <f>(BC75-BI75)/BI75</f>
        <v>0</v>
      </c>
      <c r="BQ75">
        <f>BB75/(BD75+BB75/BI75)</f>
        <v>0</v>
      </c>
      <c r="BR75" t="s">
        <v>437</v>
      </c>
      <c r="BS75">
        <v>0</v>
      </c>
      <c r="BT75">
        <f>IF(BS75&lt;&gt;0, BS75, BQ75)</f>
        <v>0</v>
      </c>
      <c r="BU75">
        <f>1-BT75/BI75</f>
        <v>0</v>
      </c>
      <c r="BV75">
        <f>(BI75-BH75)/(BI75-BT75)</f>
        <v>0</v>
      </c>
      <c r="BW75">
        <f>(BC75-BI75)/(BC75-BT75)</f>
        <v>0</v>
      </c>
      <c r="BX75">
        <f>(BI75-BH75)/(BI75-BB75)</f>
        <v>0</v>
      </c>
      <c r="BY75">
        <f>(BC75-BI75)/(BC75-BB75)</f>
        <v>0</v>
      </c>
      <c r="BZ75">
        <f>(BV75*BT75/BH75)</f>
        <v>0</v>
      </c>
      <c r="CA75">
        <f>(1-BZ75)</f>
        <v>0</v>
      </c>
      <c r="CB75">
        <v>205</v>
      </c>
      <c r="CC75">
        <v>290.0000000000001</v>
      </c>
      <c r="CD75">
        <v>1.42</v>
      </c>
      <c r="CE75">
        <v>245</v>
      </c>
      <c r="CF75">
        <v>10126.2</v>
      </c>
      <c r="CG75">
        <v>1.21</v>
      </c>
      <c r="CH75">
        <v>0.21</v>
      </c>
      <c r="CI75">
        <v>300.0000000000001</v>
      </c>
      <c r="CJ75">
        <v>23.9</v>
      </c>
      <c r="CK75">
        <v>3.425775101193484</v>
      </c>
      <c r="CL75">
        <v>2.028220428051648</v>
      </c>
      <c r="CM75">
        <v>-2.247386861494518</v>
      </c>
      <c r="CN75">
        <v>1.77933841202106</v>
      </c>
      <c r="CO75">
        <v>0.05390338325961119</v>
      </c>
      <c r="CP75">
        <v>-0.008365275417130143</v>
      </c>
      <c r="CQ75">
        <v>289.9999999999999</v>
      </c>
      <c r="CR75">
        <v>1.85</v>
      </c>
      <c r="CS75">
        <v>615</v>
      </c>
      <c r="CT75">
        <v>10122.7</v>
      </c>
      <c r="CU75">
        <v>1.21</v>
      </c>
      <c r="CV75">
        <v>0.64</v>
      </c>
      <c r="DJ75">
        <f>$B$11*EI75+$C$11*EJ75+$F$11*EU75*(1-EX75)</f>
        <v>0</v>
      </c>
      <c r="DK75">
        <f>DJ75*DL75</f>
        <v>0</v>
      </c>
      <c r="DL75">
        <f>($B$11*$D$9+$C$11*$D$9+$F$11*((FH75+EZ75)/MAX(FH75+EZ75+FI75, 0.1)*$I$9+FI75/MAX(FH75+EZ75+FI75, 0.1)*$J$9))/($B$11+$C$11+$F$11)</f>
        <v>0</v>
      </c>
      <c r="DM75">
        <f>($B$11*$K$9+$C$11*$K$9+$F$11*((FH75+EZ75)/MAX(FH75+EZ75+FI75, 0.1)*$P$9+FI75/MAX(FH75+EZ75+FI75, 0.1)*$Q$9))/($B$11+$C$11+$F$11)</f>
        <v>0</v>
      </c>
      <c r="DN75">
        <v>2</v>
      </c>
      <c r="DO75">
        <v>0.5</v>
      </c>
      <c r="DP75" t="s">
        <v>438</v>
      </c>
      <c r="DQ75">
        <v>2</v>
      </c>
      <c r="DR75" t="b">
        <v>1</v>
      </c>
      <c r="DS75">
        <v>1740489999</v>
      </c>
      <c r="DT75">
        <v>400.488</v>
      </c>
      <c r="DU75">
        <v>399.957</v>
      </c>
      <c r="DV75">
        <v>12.0094</v>
      </c>
      <c r="DW75">
        <v>12.0128</v>
      </c>
      <c r="DX75">
        <v>400.293</v>
      </c>
      <c r="DY75">
        <v>12.0143</v>
      </c>
      <c r="DZ75">
        <v>400.149</v>
      </c>
      <c r="EA75">
        <v>101.037</v>
      </c>
      <c r="EB75">
        <v>0.100213</v>
      </c>
      <c r="EC75">
        <v>19.2891</v>
      </c>
      <c r="ED75">
        <v>19.0706</v>
      </c>
      <c r="EE75">
        <v>999.9</v>
      </c>
      <c r="EF75">
        <v>0</v>
      </c>
      <c r="EG75">
        <v>0</v>
      </c>
      <c r="EH75">
        <v>10019.4</v>
      </c>
      <c r="EI75">
        <v>0</v>
      </c>
      <c r="EJ75">
        <v>0.0122315</v>
      </c>
      <c r="EK75">
        <v>0.531372</v>
      </c>
      <c r="EL75">
        <v>405.356</v>
      </c>
      <c r="EM75">
        <v>404.82</v>
      </c>
      <c r="EN75">
        <v>-0.0033989</v>
      </c>
      <c r="EO75">
        <v>399.957</v>
      </c>
      <c r="EP75">
        <v>12.0128</v>
      </c>
      <c r="EQ75">
        <v>1.21339</v>
      </c>
      <c r="ER75">
        <v>1.21374</v>
      </c>
      <c r="ES75">
        <v>9.7669</v>
      </c>
      <c r="ET75">
        <v>9.77112</v>
      </c>
      <c r="EU75">
        <v>0.0499998</v>
      </c>
      <c r="EV75">
        <v>0</v>
      </c>
      <c r="EW75">
        <v>0</v>
      </c>
      <c r="EX75">
        <v>0</v>
      </c>
      <c r="EY75">
        <v>4.56</v>
      </c>
      <c r="EZ75">
        <v>0.0499998</v>
      </c>
      <c r="FA75">
        <v>45.64</v>
      </c>
      <c r="FB75">
        <v>0.67</v>
      </c>
      <c r="FC75">
        <v>33.312</v>
      </c>
      <c r="FD75">
        <v>38</v>
      </c>
      <c r="FE75">
        <v>35.437</v>
      </c>
      <c r="FF75">
        <v>37.312</v>
      </c>
      <c r="FG75">
        <v>35.812</v>
      </c>
      <c r="FH75">
        <v>0</v>
      </c>
      <c r="FI75">
        <v>0</v>
      </c>
      <c r="FJ75">
        <v>0</v>
      </c>
      <c r="FK75">
        <v>6990.099999904633</v>
      </c>
      <c r="FL75">
        <v>0</v>
      </c>
      <c r="FM75">
        <v>3.1692</v>
      </c>
      <c r="FN75">
        <v>-6.048461150293029</v>
      </c>
      <c r="FO75">
        <v>-0.4384616749668255</v>
      </c>
      <c r="FP75">
        <v>46.75680000000001</v>
      </c>
      <c r="FQ75">
        <v>15</v>
      </c>
      <c r="FR75">
        <v>1740484041.5</v>
      </c>
      <c r="FS75" t="s">
        <v>471</v>
      </c>
      <c r="FT75">
        <v>1740484041.5</v>
      </c>
      <c r="FU75">
        <v>1740484029</v>
      </c>
      <c r="FV75">
        <v>10</v>
      </c>
      <c r="FW75">
        <v>-0.115</v>
      </c>
      <c r="FX75">
        <v>0.001</v>
      </c>
      <c r="FY75">
        <v>-0.275</v>
      </c>
      <c r="FZ75">
        <v>-0.005</v>
      </c>
      <c r="GA75">
        <v>103</v>
      </c>
      <c r="GB75">
        <v>12</v>
      </c>
      <c r="GC75">
        <v>0.21</v>
      </c>
      <c r="GD75">
        <v>0.12</v>
      </c>
      <c r="GE75">
        <v>-0.9535294348796138</v>
      </c>
      <c r="GF75">
        <v>-0.04610079127726965</v>
      </c>
      <c r="GG75">
        <v>0.1369734914628181</v>
      </c>
      <c r="GH75">
        <v>1</v>
      </c>
      <c r="GI75">
        <v>-0.0006979658436758229</v>
      </c>
      <c r="GJ75">
        <v>0.0005691202623824218</v>
      </c>
      <c r="GK75">
        <v>0.0002057421733160345</v>
      </c>
      <c r="GL75">
        <v>1</v>
      </c>
      <c r="GM75">
        <v>2</v>
      </c>
      <c r="GN75">
        <v>2</v>
      </c>
      <c r="GO75" t="s">
        <v>440</v>
      </c>
      <c r="GP75">
        <v>2.99566</v>
      </c>
      <c r="GQ75">
        <v>2.81099</v>
      </c>
      <c r="GR75">
        <v>0.0963922</v>
      </c>
      <c r="GS75">
        <v>0.0969452</v>
      </c>
      <c r="GT75">
        <v>0.0678932</v>
      </c>
      <c r="GU75">
        <v>0.0689994</v>
      </c>
      <c r="GV75">
        <v>24593.8</v>
      </c>
      <c r="GW75">
        <v>25664.8</v>
      </c>
      <c r="GX75">
        <v>30963</v>
      </c>
      <c r="GY75">
        <v>31517.4</v>
      </c>
      <c r="GZ75">
        <v>45260.9</v>
      </c>
      <c r="HA75">
        <v>42618.9</v>
      </c>
      <c r="HB75">
        <v>44856.6</v>
      </c>
      <c r="HC75">
        <v>42089.7</v>
      </c>
      <c r="HD75">
        <v>1.79915</v>
      </c>
      <c r="HE75">
        <v>2.25528</v>
      </c>
      <c r="HF75">
        <v>-0.0361726</v>
      </c>
      <c r="HG75">
        <v>0</v>
      </c>
      <c r="HH75">
        <v>19.6696</v>
      </c>
      <c r="HI75">
        <v>999.9</v>
      </c>
      <c r="HJ75">
        <v>34.5</v>
      </c>
      <c r="HK75">
        <v>30.4</v>
      </c>
      <c r="HL75">
        <v>14.8853</v>
      </c>
      <c r="HM75">
        <v>62.0633</v>
      </c>
      <c r="HN75">
        <v>7.74439</v>
      </c>
      <c r="HO75">
        <v>1</v>
      </c>
      <c r="HP75">
        <v>-0.109576</v>
      </c>
      <c r="HQ75">
        <v>3.17189</v>
      </c>
      <c r="HR75">
        <v>20.2166</v>
      </c>
      <c r="HS75">
        <v>5.22313</v>
      </c>
      <c r="HT75">
        <v>11.9081</v>
      </c>
      <c r="HU75">
        <v>4.972</v>
      </c>
      <c r="HV75">
        <v>3.273</v>
      </c>
      <c r="HW75">
        <v>7860.2</v>
      </c>
      <c r="HX75">
        <v>9999</v>
      </c>
      <c r="HY75">
        <v>9999</v>
      </c>
      <c r="HZ75">
        <v>999.9</v>
      </c>
      <c r="IA75">
        <v>1.87958</v>
      </c>
      <c r="IB75">
        <v>1.87976</v>
      </c>
      <c r="IC75">
        <v>1.88187</v>
      </c>
      <c r="ID75">
        <v>1.87488</v>
      </c>
      <c r="IE75">
        <v>1.87822</v>
      </c>
      <c r="IF75">
        <v>1.87769</v>
      </c>
      <c r="IG75">
        <v>1.87474</v>
      </c>
      <c r="IH75">
        <v>1.88243</v>
      </c>
      <c r="II75">
        <v>0</v>
      </c>
      <c r="IJ75">
        <v>0</v>
      </c>
      <c r="IK75">
        <v>0</v>
      </c>
      <c r="IL75">
        <v>0</v>
      </c>
      <c r="IM75" t="s">
        <v>441</v>
      </c>
      <c r="IN75" t="s">
        <v>442</v>
      </c>
      <c r="IO75" t="s">
        <v>443</v>
      </c>
      <c r="IP75" t="s">
        <v>443</v>
      </c>
      <c r="IQ75" t="s">
        <v>443</v>
      </c>
      <c r="IR75" t="s">
        <v>443</v>
      </c>
      <c r="IS75">
        <v>0</v>
      </c>
      <c r="IT75">
        <v>100</v>
      </c>
      <c r="IU75">
        <v>100</v>
      </c>
      <c r="IV75">
        <v>0.195</v>
      </c>
      <c r="IW75">
        <v>-0.0049</v>
      </c>
      <c r="IX75">
        <v>-0.5145022863478105</v>
      </c>
      <c r="IY75">
        <v>0.002558256048013158</v>
      </c>
      <c r="IZ75">
        <v>-2.213187444564666E-06</v>
      </c>
      <c r="JA75">
        <v>6.313742598779326E-10</v>
      </c>
      <c r="JB75">
        <v>-0.09460829944680695</v>
      </c>
      <c r="JC75">
        <v>0.01302957520847742</v>
      </c>
      <c r="JD75">
        <v>-0.0006757729996322496</v>
      </c>
      <c r="JE75">
        <v>1.7701685355935E-05</v>
      </c>
      <c r="JF75">
        <v>15</v>
      </c>
      <c r="JG75">
        <v>2137</v>
      </c>
      <c r="JH75">
        <v>3</v>
      </c>
      <c r="JI75">
        <v>20</v>
      </c>
      <c r="JJ75">
        <v>99.3</v>
      </c>
      <c r="JK75">
        <v>99.5</v>
      </c>
      <c r="JL75">
        <v>1.00464</v>
      </c>
      <c r="JM75">
        <v>2.58667</v>
      </c>
      <c r="JN75">
        <v>1.44531</v>
      </c>
      <c r="JO75">
        <v>2.16064</v>
      </c>
      <c r="JP75">
        <v>1.54907</v>
      </c>
      <c r="JQ75">
        <v>2.36328</v>
      </c>
      <c r="JR75">
        <v>35.1747</v>
      </c>
      <c r="JS75">
        <v>24.1225</v>
      </c>
      <c r="JT75">
        <v>18</v>
      </c>
      <c r="JU75">
        <v>328.05</v>
      </c>
      <c r="JV75">
        <v>745.04</v>
      </c>
      <c r="JW75">
        <v>16.5798</v>
      </c>
      <c r="JX75">
        <v>25.5913</v>
      </c>
      <c r="JY75">
        <v>30</v>
      </c>
      <c r="JZ75">
        <v>25.7382</v>
      </c>
      <c r="KA75">
        <v>25.7285</v>
      </c>
      <c r="KB75">
        <v>20.1271</v>
      </c>
      <c r="KC75">
        <v>27.189</v>
      </c>
      <c r="KD75">
        <v>27.5234</v>
      </c>
      <c r="KE75">
        <v>16.58</v>
      </c>
      <c r="KF75">
        <v>400</v>
      </c>
      <c r="KG75">
        <v>12.0139</v>
      </c>
      <c r="KH75">
        <v>101.363</v>
      </c>
      <c r="KI75">
        <v>100.625</v>
      </c>
    </row>
    <row r="76" spans="1:295">
      <c r="A76">
        <v>60</v>
      </c>
      <c r="B76">
        <v>1740490119.5</v>
      </c>
      <c r="C76">
        <v>7111.5</v>
      </c>
      <c r="D76" t="s">
        <v>570</v>
      </c>
      <c r="E76" t="s">
        <v>571</v>
      </c>
      <c r="F76" t="s">
        <v>434</v>
      </c>
      <c r="G76" t="s">
        <v>435</v>
      </c>
      <c r="J76">
        <f>EY76</f>
        <v>0</v>
      </c>
      <c r="K76">
        <v>1740490119.5</v>
      </c>
      <c r="L76">
        <f>(M76)/1000</f>
        <v>0</v>
      </c>
      <c r="M76">
        <f>IF(DR76, AP76, AJ76)</f>
        <v>0</v>
      </c>
      <c r="N76">
        <f>IF(DR76, AK76, AI76)</f>
        <v>0</v>
      </c>
      <c r="O76">
        <f>DT76 - IF(AW76&gt;1, N76*DN76*100.0/(AY76), 0)</f>
        <v>0</v>
      </c>
      <c r="P76">
        <f>((V76-L76/2)*O76-N76)/(V76+L76/2)</f>
        <v>0</v>
      </c>
      <c r="Q76">
        <f>P76*(EA76+EB76)/1000.0</f>
        <v>0</v>
      </c>
      <c r="R76">
        <f>(DT76 - IF(AW76&gt;1, N76*DN76*100.0/(AY76), 0))*(EA76+EB76)/1000.0</f>
        <v>0</v>
      </c>
      <c r="S76">
        <f>2.0/((1/U76-1/T76)+SIGN(U76)*SQRT((1/U76-1/T76)*(1/U76-1/T76) + 4*DO76/((DO76+1)*(DO76+1))*(2*1/U76*1/T76-1/T76*1/T76)))</f>
        <v>0</v>
      </c>
      <c r="T76">
        <f>IF(LEFT(DP76,1)&lt;&gt;"0",IF(LEFT(DP76,1)="1",3.0,DQ76),$D$5+$E$5*(EH76*EA76/($K$5*1000))+$F$5*(EH76*EA76/($K$5*1000))*MAX(MIN(DN76,$J$5),$I$5)*MAX(MIN(DN76,$J$5),$I$5)+$G$5*MAX(MIN(DN76,$J$5),$I$5)*(EH76*EA76/($K$5*1000))+$H$5*(EH76*EA76/($K$5*1000))*(EH76*EA76/($K$5*1000)))</f>
        <v>0</v>
      </c>
      <c r="U76">
        <f>L76*(1000-(1000*0.61365*exp(17.502*Y76/(240.97+Y76))/(EA76+EB76)+DV76)/2)/(1000*0.61365*exp(17.502*Y76/(240.97+Y76))/(EA76+EB76)-DV76)</f>
        <v>0</v>
      </c>
      <c r="V76">
        <f>1/((DO76+1)/(S76/1.6)+1/(T76/1.37)) + DO76/((DO76+1)/(S76/1.6) + DO76/(T76/1.37))</f>
        <v>0</v>
      </c>
      <c r="W76">
        <f>(DJ76*DM76)</f>
        <v>0</v>
      </c>
      <c r="X76">
        <f>(EC76+(W76+2*0.95*5.67E-8*(((EC76+$B$7)+273)^4-(EC76+273)^4)-44100*L76)/(1.84*29.3*T76+8*0.95*5.67E-8*(EC76+273)^3))</f>
        <v>0</v>
      </c>
      <c r="Y76">
        <f>($C$7*ED76+$D$7*EE76+$E$7*X76)</f>
        <v>0</v>
      </c>
      <c r="Z76">
        <f>0.61365*exp(17.502*Y76/(240.97+Y76))</f>
        <v>0</v>
      </c>
      <c r="AA76">
        <f>(AB76/AC76*100)</f>
        <v>0</v>
      </c>
      <c r="AB76">
        <f>DV76*(EA76+EB76)/1000</f>
        <v>0</v>
      </c>
      <c r="AC76">
        <f>0.61365*exp(17.502*EC76/(240.97+EC76))</f>
        <v>0</v>
      </c>
      <c r="AD76">
        <f>(Z76-DV76*(EA76+EB76)/1000)</f>
        <v>0</v>
      </c>
      <c r="AE76">
        <f>(-L76*44100)</f>
        <v>0</v>
      </c>
      <c r="AF76">
        <f>2*29.3*T76*0.92*(EC76-Y76)</f>
        <v>0</v>
      </c>
      <c r="AG76">
        <f>2*0.95*5.67E-8*(((EC76+$B$7)+273)^4-(Y76+273)^4)</f>
        <v>0</v>
      </c>
      <c r="AH76">
        <f>W76+AG76+AE76+AF76</f>
        <v>0</v>
      </c>
      <c r="AI76">
        <f>DZ76*AW76*(DU76-DT76*(1000-AW76*DW76)/(1000-AW76*DV76))/(100*DN76)</f>
        <v>0</v>
      </c>
      <c r="AJ76">
        <f>1000*DZ76*AW76*(DV76-DW76)/(100*DN76*(1000-AW76*DV76))</f>
        <v>0</v>
      </c>
      <c r="AK76">
        <f>(AL76 - AM76 - EA76*1E3/(8.314*(EC76+273.15)) * AO76/DZ76 * AN76) * DZ76/(100*DN76) * (1000 - DW76)/1000</f>
        <v>0</v>
      </c>
      <c r="AL76">
        <v>303.6751141048126</v>
      </c>
      <c r="AM76">
        <v>304.124618181818</v>
      </c>
      <c r="AN76">
        <v>-0.0005786312029841856</v>
      </c>
      <c r="AO76">
        <v>66.14935224974602</v>
      </c>
      <c r="AP76">
        <f>(AR76 - AQ76 + EA76*1E3/(8.314*(EC76+273.15)) * AT76/DZ76 * AS76) * DZ76/(100*DN76) * 1000/(1000 - AR76)</f>
        <v>0</v>
      </c>
      <c r="AQ76">
        <v>12.01163163680659</v>
      </c>
      <c r="AR76">
        <v>12.00506223776225</v>
      </c>
      <c r="AS76">
        <v>6.858471619217426E-08</v>
      </c>
      <c r="AT76">
        <v>77.18284796940715</v>
      </c>
      <c r="AU76">
        <v>42</v>
      </c>
      <c r="AV76">
        <v>10</v>
      </c>
      <c r="AW76">
        <f>IF(AU76*$H$13&gt;=AY76,1.0,(AY76/(AY76-AU76*$H$13)))</f>
        <v>0</v>
      </c>
      <c r="AX76">
        <f>(AW76-1)*100</f>
        <v>0</v>
      </c>
      <c r="AY76">
        <f>MAX(0,($B$13+$C$13*EH76)/(1+$D$13*EH76)*EA76/(EC76+273)*$E$13)</f>
        <v>0</v>
      </c>
      <c r="AZ76" t="s">
        <v>437</v>
      </c>
      <c r="BA76" t="s">
        <v>437</v>
      </c>
      <c r="BB76">
        <v>0</v>
      </c>
      <c r="BC76">
        <v>0</v>
      </c>
      <c r="BD76">
        <f>1-BB76/BC76</f>
        <v>0</v>
      </c>
      <c r="BE76">
        <v>0</v>
      </c>
      <c r="BF76" t="s">
        <v>437</v>
      </c>
      <c r="BG76" t="s">
        <v>437</v>
      </c>
      <c r="BH76">
        <v>0</v>
      </c>
      <c r="BI76">
        <v>0</v>
      </c>
      <c r="BJ76">
        <f>1-BH76/BI76</f>
        <v>0</v>
      </c>
      <c r="BK76">
        <v>0.5</v>
      </c>
      <c r="BL76">
        <f>DK76</f>
        <v>0</v>
      </c>
      <c r="BM76">
        <f>N76</f>
        <v>0</v>
      </c>
      <c r="BN76">
        <f>BJ76*BK76*BL76</f>
        <v>0</v>
      </c>
      <c r="BO76">
        <f>(BM76-BE76)/BL76</f>
        <v>0</v>
      </c>
      <c r="BP76">
        <f>(BC76-BI76)/BI76</f>
        <v>0</v>
      </c>
      <c r="BQ76">
        <f>BB76/(BD76+BB76/BI76)</f>
        <v>0</v>
      </c>
      <c r="BR76" t="s">
        <v>437</v>
      </c>
      <c r="BS76">
        <v>0</v>
      </c>
      <c r="BT76">
        <f>IF(BS76&lt;&gt;0, BS76, BQ76)</f>
        <v>0</v>
      </c>
      <c r="BU76">
        <f>1-BT76/BI76</f>
        <v>0</v>
      </c>
      <c r="BV76">
        <f>(BI76-BH76)/(BI76-BT76)</f>
        <v>0</v>
      </c>
      <c r="BW76">
        <f>(BC76-BI76)/(BC76-BT76)</f>
        <v>0</v>
      </c>
      <c r="BX76">
        <f>(BI76-BH76)/(BI76-BB76)</f>
        <v>0</v>
      </c>
      <c r="BY76">
        <f>(BC76-BI76)/(BC76-BB76)</f>
        <v>0</v>
      </c>
      <c r="BZ76">
        <f>(BV76*BT76/BH76)</f>
        <v>0</v>
      </c>
      <c r="CA76">
        <f>(1-BZ76)</f>
        <v>0</v>
      </c>
      <c r="CB76">
        <v>205</v>
      </c>
      <c r="CC76">
        <v>290.0000000000001</v>
      </c>
      <c r="CD76">
        <v>1.42</v>
      </c>
      <c r="CE76">
        <v>245</v>
      </c>
      <c r="CF76">
        <v>10126.2</v>
      </c>
      <c r="CG76">
        <v>1.21</v>
      </c>
      <c r="CH76">
        <v>0.21</v>
      </c>
      <c r="CI76">
        <v>300.0000000000001</v>
      </c>
      <c r="CJ76">
        <v>23.9</v>
      </c>
      <c r="CK76">
        <v>3.425775101193484</v>
      </c>
      <c r="CL76">
        <v>2.028220428051648</v>
      </c>
      <c r="CM76">
        <v>-2.247386861494518</v>
      </c>
      <c r="CN76">
        <v>1.77933841202106</v>
      </c>
      <c r="CO76">
        <v>0.05390338325961119</v>
      </c>
      <c r="CP76">
        <v>-0.008365275417130143</v>
      </c>
      <c r="CQ76">
        <v>289.9999999999999</v>
      </c>
      <c r="CR76">
        <v>1.85</v>
      </c>
      <c r="CS76">
        <v>615</v>
      </c>
      <c r="CT76">
        <v>10122.7</v>
      </c>
      <c r="CU76">
        <v>1.21</v>
      </c>
      <c r="CV76">
        <v>0.64</v>
      </c>
      <c r="DJ76">
        <f>$B$11*EI76+$C$11*EJ76+$F$11*EU76*(1-EX76)</f>
        <v>0</v>
      </c>
      <c r="DK76">
        <f>DJ76*DL76</f>
        <v>0</v>
      </c>
      <c r="DL76">
        <f>($B$11*$D$9+$C$11*$D$9+$F$11*((FH76+EZ76)/MAX(FH76+EZ76+FI76, 0.1)*$I$9+FI76/MAX(FH76+EZ76+FI76, 0.1)*$J$9))/($B$11+$C$11+$F$11)</f>
        <v>0</v>
      </c>
      <c r="DM76">
        <f>($B$11*$K$9+$C$11*$K$9+$F$11*((FH76+EZ76)/MAX(FH76+EZ76+FI76, 0.1)*$P$9+FI76/MAX(FH76+EZ76+FI76, 0.1)*$Q$9))/($B$11+$C$11+$F$11)</f>
        <v>0</v>
      </c>
      <c r="DN76">
        <v>2</v>
      </c>
      <c r="DO76">
        <v>0.5</v>
      </c>
      <c r="DP76" t="s">
        <v>438</v>
      </c>
      <c r="DQ76">
        <v>2</v>
      </c>
      <c r="DR76" t="b">
        <v>1</v>
      </c>
      <c r="DS76">
        <v>1740490119.5</v>
      </c>
      <c r="DT76">
        <v>300.479</v>
      </c>
      <c r="DU76">
        <v>300.005</v>
      </c>
      <c r="DV76">
        <v>12.0044</v>
      </c>
      <c r="DW76">
        <v>12.0103</v>
      </c>
      <c r="DX76">
        <v>300.407</v>
      </c>
      <c r="DY76">
        <v>12.0093</v>
      </c>
      <c r="DZ76">
        <v>400.043</v>
      </c>
      <c r="EA76">
        <v>101.034</v>
      </c>
      <c r="EB76">
        <v>0.100128</v>
      </c>
      <c r="EC76">
        <v>19.2596</v>
      </c>
      <c r="ED76">
        <v>19.0389</v>
      </c>
      <c r="EE76">
        <v>999.9</v>
      </c>
      <c r="EF76">
        <v>0</v>
      </c>
      <c r="EG76">
        <v>0</v>
      </c>
      <c r="EH76">
        <v>10053.1</v>
      </c>
      <c r="EI76">
        <v>0</v>
      </c>
      <c r="EJ76">
        <v>0.0122315</v>
      </c>
      <c r="EK76">
        <v>0.474121</v>
      </c>
      <c r="EL76">
        <v>304.13</v>
      </c>
      <c r="EM76">
        <v>303.652</v>
      </c>
      <c r="EN76">
        <v>-0.00589943</v>
      </c>
      <c r="EO76">
        <v>300.005</v>
      </c>
      <c r="EP76">
        <v>12.0103</v>
      </c>
      <c r="EQ76">
        <v>1.21285</v>
      </c>
      <c r="ER76">
        <v>1.21345</v>
      </c>
      <c r="ES76">
        <v>9.76023</v>
      </c>
      <c r="ET76">
        <v>9.76756</v>
      </c>
      <c r="EU76">
        <v>0.0499998</v>
      </c>
      <c r="EV76">
        <v>0</v>
      </c>
      <c r="EW76">
        <v>0</v>
      </c>
      <c r="EX76">
        <v>0</v>
      </c>
      <c r="EY76">
        <v>5.46</v>
      </c>
      <c r="EZ76">
        <v>0.0499998</v>
      </c>
      <c r="FA76">
        <v>43.28</v>
      </c>
      <c r="FB76">
        <v>2</v>
      </c>
      <c r="FC76">
        <v>33.875</v>
      </c>
      <c r="FD76">
        <v>40.062</v>
      </c>
      <c r="FE76">
        <v>36.75</v>
      </c>
      <c r="FF76">
        <v>40.125</v>
      </c>
      <c r="FG76">
        <v>36.812</v>
      </c>
      <c r="FH76">
        <v>0</v>
      </c>
      <c r="FI76">
        <v>0</v>
      </c>
      <c r="FJ76">
        <v>0</v>
      </c>
      <c r="FK76">
        <v>7110.700000047684</v>
      </c>
      <c r="FL76">
        <v>0</v>
      </c>
      <c r="FM76">
        <v>0.9130769230769231</v>
      </c>
      <c r="FN76">
        <v>13.44136797281284</v>
      </c>
      <c r="FO76">
        <v>-6.401367792519746</v>
      </c>
      <c r="FP76">
        <v>48.00846153846154</v>
      </c>
      <c r="FQ76">
        <v>15</v>
      </c>
      <c r="FR76">
        <v>1740484041.5</v>
      </c>
      <c r="FS76" t="s">
        <v>471</v>
      </c>
      <c r="FT76">
        <v>1740484041.5</v>
      </c>
      <c r="FU76">
        <v>1740484029</v>
      </c>
      <c r="FV76">
        <v>10</v>
      </c>
      <c r="FW76">
        <v>-0.115</v>
      </c>
      <c r="FX76">
        <v>0.001</v>
      </c>
      <c r="FY76">
        <v>-0.275</v>
      </c>
      <c r="FZ76">
        <v>-0.005</v>
      </c>
      <c r="GA76">
        <v>103</v>
      </c>
      <c r="GB76">
        <v>12</v>
      </c>
      <c r="GC76">
        <v>0.21</v>
      </c>
      <c r="GD76">
        <v>0.12</v>
      </c>
      <c r="GE76">
        <v>-1.041662819416687</v>
      </c>
      <c r="GF76">
        <v>0.2961982210520733</v>
      </c>
      <c r="GG76">
        <v>0.07249646329850139</v>
      </c>
      <c r="GH76">
        <v>1</v>
      </c>
      <c r="GI76">
        <v>-0.001537200236892651</v>
      </c>
      <c r="GJ76">
        <v>-0.0003894249274418263</v>
      </c>
      <c r="GK76">
        <v>0.0001381311120828341</v>
      </c>
      <c r="GL76">
        <v>1</v>
      </c>
      <c r="GM76">
        <v>2</v>
      </c>
      <c r="GN76">
        <v>2</v>
      </c>
      <c r="GO76" t="s">
        <v>440</v>
      </c>
      <c r="GP76">
        <v>2.99555</v>
      </c>
      <c r="GQ76">
        <v>2.81119</v>
      </c>
      <c r="GR76">
        <v>0.07683180000000001</v>
      </c>
      <c r="GS76">
        <v>0.0772591</v>
      </c>
      <c r="GT76">
        <v>0.0678684</v>
      </c>
      <c r="GU76">
        <v>0.0689845</v>
      </c>
      <c r="GV76">
        <v>25124.8</v>
      </c>
      <c r="GW76">
        <v>26222.9</v>
      </c>
      <c r="GX76">
        <v>30961.7</v>
      </c>
      <c r="GY76">
        <v>31516.2</v>
      </c>
      <c r="GZ76">
        <v>45260.1</v>
      </c>
      <c r="HA76">
        <v>42618</v>
      </c>
      <c r="HB76">
        <v>44854.7</v>
      </c>
      <c r="HC76">
        <v>42088.2</v>
      </c>
      <c r="HD76">
        <v>1.7985</v>
      </c>
      <c r="HE76">
        <v>2.25475</v>
      </c>
      <c r="HF76">
        <v>-0.0378229</v>
      </c>
      <c r="HG76">
        <v>0</v>
      </c>
      <c r="HH76">
        <v>19.6652</v>
      </c>
      <c r="HI76">
        <v>999.9</v>
      </c>
      <c r="HJ76">
        <v>34.5</v>
      </c>
      <c r="HK76">
        <v>30.4</v>
      </c>
      <c r="HL76">
        <v>14.8863</v>
      </c>
      <c r="HM76">
        <v>61.7633</v>
      </c>
      <c r="HN76">
        <v>7.68029</v>
      </c>
      <c r="HO76">
        <v>1</v>
      </c>
      <c r="HP76">
        <v>-0.107835</v>
      </c>
      <c r="HQ76">
        <v>3.16584</v>
      </c>
      <c r="HR76">
        <v>20.217</v>
      </c>
      <c r="HS76">
        <v>5.22313</v>
      </c>
      <c r="HT76">
        <v>11.9081</v>
      </c>
      <c r="HU76">
        <v>4.97225</v>
      </c>
      <c r="HV76">
        <v>3.273</v>
      </c>
      <c r="HW76">
        <v>7863.4</v>
      </c>
      <c r="HX76">
        <v>9999</v>
      </c>
      <c r="HY76">
        <v>9999</v>
      </c>
      <c r="HZ76">
        <v>999.9</v>
      </c>
      <c r="IA76">
        <v>1.87958</v>
      </c>
      <c r="IB76">
        <v>1.87973</v>
      </c>
      <c r="IC76">
        <v>1.88187</v>
      </c>
      <c r="ID76">
        <v>1.87485</v>
      </c>
      <c r="IE76">
        <v>1.8782</v>
      </c>
      <c r="IF76">
        <v>1.87769</v>
      </c>
      <c r="IG76">
        <v>1.8747</v>
      </c>
      <c r="IH76">
        <v>1.88238</v>
      </c>
      <c r="II76">
        <v>0</v>
      </c>
      <c r="IJ76">
        <v>0</v>
      </c>
      <c r="IK76">
        <v>0</v>
      </c>
      <c r="IL76">
        <v>0</v>
      </c>
      <c r="IM76" t="s">
        <v>441</v>
      </c>
      <c r="IN76" t="s">
        <v>442</v>
      </c>
      <c r="IO76" t="s">
        <v>443</v>
      </c>
      <c r="IP76" t="s">
        <v>443</v>
      </c>
      <c r="IQ76" t="s">
        <v>443</v>
      </c>
      <c r="IR76" t="s">
        <v>443</v>
      </c>
      <c r="IS76">
        <v>0</v>
      </c>
      <c r="IT76">
        <v>100</v>
      </c>
      <c r="IU76">
        <v>100</v>
      </c>
      <c r="IV76">
        <v>0.07199999999999999</v>
      </c>
      <c r="IW76">
        <v>-0.0049</v>
      </c>
      <c r="IX76">
        <v>-0.5145022863478105</v>
      </c>
      <c r="IY76">
        <v>0.002558256048013158</v>
      </c>
      <c r="IZ76">
        <v>-2.213187444564666E-06</v>
      </c>
      <c r="JA76">
        <v>6.313742598779326E-10</v>
      </c>
      <c r="JB76">
        <v>-0.09460829944680695</v>
      </c>
      <c r="JC76">
        <v>0.01302957520847742</v>
      </c>
      <c r="JD76">
        <v>-0.0006757729996322496</v>
      </c>
      <c r="JE76">
        <v>1.7701685355935E-05</v>
      </c>
      <c r="JF76">
        <v>15</v>
      </c>
      <c r="JG76">
        <v>2137</v>
      </c>
      <c r="JH76">
        <v>3</v>
      </c>
      <c r="JI76">
        <v>20</v>
      </c>
      <c r="JJ76">
        <v>101.3</v>
      </c>
      <c r="JK76">
        <v>101.5</v>
      </c>
      <c r="JL76">
        <v>0.800781</v>
      </c>
      <c r="JM76">
        <v>2.58667</v>
      </c>
      <c r="JN76">
        <v>1.44531</v>
      </c>
      <c r="JO76">
        <v>2.16064</v>
      </c>
      <c r="JP76">
        <v>1.54907</v>
      </c>
      <c r="JQ76">
        <v>2.4707</v>
      </c>
      <c r="JR76">
        <v>35.1747</v>
      </c>
      <c r="JS76">
        <v>24.1313</v>
      </c>
      <c r="JT76">
        <v>18</v>
      </c>
      <c r="JU76">
        <v>327.806</v>
      </c>
      <c r="JV76">
        <v>744.6900000000001</v>
      </c>
      <c r="JW76">
        <v>16.5798</v>
      </c>
      <c r="JX76">
        <v>25.5978</v>
      </c>
      <c r="JY76">
        <v>30.0003</v>
      </c>
      <c r="JZ76">
        <v>25.7453</v>
      </c>
      <c r="KA76">
        <v>25.7387</v>
      </c>
      <c r="KB76">
        <v>16.0462</v>
      </c>
      <c r="KC76">
        <v>27.189</v>
      </c>
      <c r="KD76">
        <v>27.5234</v>
      </c>
      <c r="KE76">
        <v>16.58</v>
      </c>
      <c r="KF76">
        <v>300</v>
      </c>
      <c r="KG76">
        <v>12.014</v>
      </c>
      <c r="KH76">
        <v>101.359</v>
      </c>
      <c r="KI76">
        <v>100.621</v>
      </c>
    </row>
    <row r="77" spans="1:295">
      <c r="A77">
        <v>61</v>
      </c>
      <c r="B77">
        <v>1740490240</v>
      </c>
      <c r="C77">
        <v>7232</v>
      </c>
      <c r="D77" t="s">
        <v>572</v>
      </c>
      <c r="E77" t="s">
        <v>573</v>
      </c>
      <c r="F77" t="s">
        <v>434</v>
      </c>
      <c r="G77" t="s">
        <v>435</v>
      </c>
      <c r="J77">
        <f>EY77</f>
        <v>0</v>
      </c>
      <c r="K77">
        <v>1740490240</v>
      </c>
      <c r="L77">
        <f>(M77)/1000</f>
        <v>0</v>
      </c>
      <c r="M77">
        <f>IF(DR77, AP77, AJ77)</f>
        <v>0</v>
      </c>
      <c r="N77">
        <f>IF(DR77, AK77, AI77)</f>
        <v>0</v>
      </c>
      <c r="O77">
        <f>DT77 - IF(AW77&gt;1, N77*DN77*100.0/(AY77), 0)</f>
        <v>0</v>
      </c>
      <c r="P77">
        <f>((V77-L77/2)*O77-N77)/(V77+L77/2)</f>
        <v>0</v>
      </c>
      <c r="Q77">
        <f>P77*(EA77+EB77)/1000.0</f>
        <v>0</v>
      </c>
      <c r="R77">
        <f>(DT77 - IF(AW77&gt;1, N77*DN77*100.0/(AY77), 0))*(EA77+EB77)/1000.0</f>
        <v>0</v>
      </c>
      <c r="S77">
        <f>2.0/((1/U77-1/T77)+SIGN(U77)*SQRT((1/U77-1/T77)*(1/U77-1/T77) + 4*DO77/((DO77+1)*(DO77+1))*(2*1/U77*1/T77-1/T77*1/T77)))</f>
        <v>0</v>
      </c>
      <c r="T77">
        <f>IF(LEFT(DP77,1)&lt;&gt;"0",IF(LEFT(DP77,1)="1",3.0,DQ77),$D$5+$E$5*(EH77*EA77/($K$5*1000))+$F$5*(EH77*EA77/($K$5*1000))*MAX(MIN(DN77,$J$5),$I$5)*MAX(MIN(DN77,$J$5),$I$5)+$G$5*MAX(MIN(DN77,$J$5),$I$5)*(EH77*EA77/($K$5*1000))+$H$5*(EH77*EA77/($K$5*1000))*(EH77*EA77/($K$5*1000)))</f>
        <v>0</v>
      </c>
      <c r="U77">
        <f>L77*(1000-(1000*0.61365*exp(17.502*Y77/(240.97+Y77))/(EA77+EB77)+DV77)/2)/(1000*0.61365*exp(17.502*Y77/(240.97+Y77))/(EA77+EB77)-DV77)</f>
        <v>0</v>
      </c>
      <c r="V77">
        <f>1/((DO77+1)/(S77/1.6)+1/(T77/1.37)) + DO77/((DO77+1)/(S77/1.6) + DO77/(T77/1.37))</f>
        <v>0</v>
      </c>
      <c r="W77">
        <f>(DJ77*DM77)</f>
        <v>0</v>
      </c>
      <c r="X77">
        <f>(EC77+(W77+2*0.95*5.67E-8*(((EC77+$B$7)+273)^4-(EC77+273)^4)-44100*L77)/(1.84*29.3*T77+8*0.95*5.67E-8*(EC77+273)^3))</f>
        <v>0</v>
      </c>
      <c r="Y77">
        <f>($C$7*ED77+$D$7*EE77+$E$7*X77)</f>
        <v>0</v>
      </c>
      <c r="Z77">
        <f>0.61365*exp(17.502*Y77/(240.97+Y77))</f>
        <v>0</v>
      </c>
      <c r="AA77">
        <f>(AB77/AC77*100)</f>
        <v>0</v>
      </c>
      <c r="AB77">
        <f>DV77*(EA77+EB77)/1000</f>
        <v>0</v>
      </c>
      <c r="AC77">
        <f>0.61365*exp(17.502*EC77/(240.97+EC77))</f>
        <v>0</v>
      </c>
      <c r="AD77">
        <f>(Z77-DV77*(EA77+EB77)/1000)</f>
        <v>0</v>
      </c>
      <c r="AE77">
        <f>(-L77*44100)</f>
        <v>0</v>
      </c>
      <c r="AF77">
        <f>2*29.3*T77*0.92*(EC77-Y77)</f>
        <v>0</v>
      </c>
      <c r="AG77">
        <f>2*0.95*5.67E-8*(((EC77+$B$7)+273)^4-(Y77+273)^4)</f>
        <v>0</v>
      </c>
      <c r="AH77">
        <f>W77+AG77+AE77+AF77</f>
        <v>0</v>
      </c>
      <c r="AI77">
        <f>DZ77*AW77*(DU77-DT77*(1000-AW77*DW77)/(1000-AW77*DV77))/(100*DN77)</f>
        <v>0</v>
      </c>
      <c r="AJ77">
        <f>1000*DZ77*AW77*(DV77-DW77)/(100*DN77*(1000-AW77*DV77))</f>
        <v>0</v>
      </c>
      <c r="AK77">
        <f>(AL77 - AM77 - EA77*1E3/(8.314*(EC77+273.15)) * AO77/DZ77 * AN77) * DZ77/(100*DN77) * (1000 - DW77)/1000</f>
        <v>0</v>
      </c>
      <c r="AL77">
        <v>202.4294831770843</v>
      </c>
      <c r="AM77">
        <v>202.8499393939393</v>
      </c>
      <c r="AN77">
        <v>-0.0003174267853797736</v>
      </c>
      <c r="AO77">
        <v>66.14935224974602</v>
      </c>
      <c r="AP77">
        <f>(AR77 - AQ77 + EA77*1E3/(8.314*(EC77+273.15)) * AT77/DZ77 * AS77) * DZ77/(100*DN77) * 1000/(1000 - AR77)</f>
        <v>0</v>
      </c>
      <c r="AQ77">
        <v>12.00094282372591</v>
      </c>
      <c r="AR77">
        <v>11.99643916083917</v>
      </c>
      <c r="AS77">
        <v>9.573283038935134E-08</v>
      </c>
      <c r="AT77">
        <v>77.18284796940715</v>
      </c>
      <c r="AU77">
        <v>42</v>
      </c>
      <c r="AV77">
        <v>10</v>
      </c>
      <c r="AW77">
        <f>IF(AU77*$H$13&gt;=AY77,1.0,(AY77/(AY77-AU77*$H$13)))</f>
        <v>0</v>
      </c>
      <c r="AX77">
        <f>(AW77-1)*100</f>
        <v>0</v>
      </c>
      <c r="AY77">
        <f>MAX(0,($B$13+$C$13*EH77)/(1+$D$13*EH77)*EA77/(EC77+273)*$E$13)</f>
        <v>0</v>
      </c>
      <c r="AZ77" t="s">
        <v>437</v>
      </c>
      <c r="BA77" t="s">
        <v>437</v>
      </c>
      <c r="BB77">
        <v>0</v>
      </c>
      <c r="BC77">
        <v>0</v>
      </c>
      <c r="BD77">
        <f>1-BB77/BC77</f>
        <v>0</v>
      </c>
      <c r="BE77">
        <v>0</v>
      </c>
      <c r="BF77" t="s">
        <v>437</v>
      </c>
      <c r="BG77" t="s">
        <v>437</v>
      </c>
      <c r="BH77">
        <v>0</v>
      </c>
      <c r="BI77">
        <v>0</v>
      </c>
      <c r="BJ77">
        <f>1-BH77/BI77</f>
        <v>0</v>
      </c>
      <c r="BK77">
        <v>0.5</v>
      </c>
      <c r="BL77">
        <f>DK77</f>
        <v>0</v>
      </c>
      <c r="BM77">
        <f>N77</f>
        <v>0</v>
      </c>
      <c r="BN77">
        <f>BJ77*BK77*BL77</f>
        <v>0</v>
      </c>
      <c r="BO77">
        <f>(BM77-BE77)/BL77</f>
        <v>0</v>
      </c>
      <c r="BP77">
        <f>(BC77-BI77)/BI77</f>
        <v>0</v>
      </c>
      <c r="BQ77">
        <f>BB77/(BD77+BB77/BI77)</f>
        <v>0</v>
      </c>
      <c r="BR77" t="s">
        <v>437</v>
      </c>
      <c r="BS77">
        <v>0</v>
      </c>
      <c r="BT77">
        <f>IF(BS77&lt;&gt;0, BS77, BQ77)</f>
        <v>0</v>
      </c>
      <c r="BU77">
        <f>1-BT77/BI77</f>
        <v>0</v>
      </c>
      <c r="BV77">
        <f>(BI77-BH77)/(BI77-BT77)</f>
        <v>0</v>
      </c>
      <c r="BW77">
        <f>(BC77-BI77)/(BC77-BT77)</f>
        <v>0</v>
      </c>
      <c r="BX77">
        <f>(BI77-BH77)/(BI77-BB77)</f>
        <v>0</v>
      </c>
      <c r="BY77">
        <f>(BC77-BI77)/(BC77-BB77)</f>
        <v>0</v>
      </c>
      <c r="BZ77">
        <f>(BV77*BT77/BH77)</f>
        <v>0</v>
      </c>
      <c r="CA77">
        <f>(1-BZ77)</f>
        <v>0</v>
      </c>
      <c r="CB77">
        <v>205</v>
      </c>
      <c r="CC77">
        <v>290.0000000000001</v>
      </c>
      <c r="CD77">
        <v>1.42</v>
      </c>
      <c r="CE77">
        <v>245</v>
      </c>
      <c r="CF77">
        <v>10126.2</v>
      </c>
      <c r="CG77">
        <v>1.21</v>
      </c>
      <c r="CH77">
        <v>0.21</v>
      </c>
      <c r="CI77">
        <v>300.0000000000001</v>
      </c>
      <c r="CJ77">
        <v>23.9</v>
      </c>
      <c r="CK77">
        <v>3.425775101193484</v>
      </c>
      <c r="CL77">
        <v>2.028220428051648</v>
      </c>
      <c r="CM77">
        <v>-2.247386861494518</v>
      </c>
      <c r="CN77">
        <v>1.77933841202106</v>
      </c>
      <c r="CO77">
        <v>0.05390338325961119</v>
      </c>
      <c r="CP77">
        <v>-0.008365275417130143</v>
      </c>
      <c r="CQ77">
        <v>289.9999999999999</v>
      </c>
      <c r="CR77">
        <v>1.85</v>
      </c>
      <c r="CS77">
        <v>615</v>
      </c>
      <c r="CT77">
        <v>10122.7</v>
      </c>
      <c r="CU77">
        <v>1.21</v>
      </c>
      <c r="CV77">
        <v>0.64</v>
      </c>
      <c r="DJ77">
        <f>$B$11*EI77+$C$11*EJ77+$F$11*EU77*(1-EX77)</f>
        <v>0</v>
      </c>
      <c r="DK77">
        <f>DJ77*DL77</f>
        <v>0</v>
      </c>
      <c r="DL77">
        <f>($B$11*$D$9+$C$11*$D$9+$F$11*((FH77+EZ77)/MAX(FH77+EZ77+FI77, 0.1)*$I$9+FI77/MAX(FH77+EZ77+FI77, 0.1)*$J$9))/($B$11+$C$11+$F$11)</f>
        <v>0</v>
      </c>
      <c r="DM77">
        <f>($B$11*$K$9+$C$11*$K$9+$F$11*((FH77+EZ77)/MAX(FH77+EZ77+FI77, 0.1)*$P$9+FI77/MAX(FH77+EZ77+FI77, 0.1)*$Q$9))/($B$11+$C$11+$F$11)</f>
        <v>0</v>
      </c>
      <c r="DN77">
        <v>2</v>
      </c>
      <c r="DO77">
        <v>0.5</v>
      </c>
      <c r="DP77" t="s">
        <v>438</v>
      </c>
      <c r="DQ77">
        <v>2</v>
      </c>
      <c r="DR77" t="b">
        <v>1</v>
      </c>
      <c r="DS77">
        <v>1740490240</v>
      </c>
      <c r="DT77">
        <v>200.421</v>
      </c>
      <c r="DU77">
        <v>199.979</v>
      </c>
      <c r="DV77">
        <v>11.9963</v>
      </c>
      <c r="DW77">
        <v>12.0009</v>
      </c>
      <c r="DX77">
        <v>200.506</v>
      </c>
      <c r="DY77">
        <v>12.0013</v>
      </c>
      <c r="DZ77">
        <v>400.066</v>
      </c>
      <c r="EA77">
        <v>101.032</v>
      </c>
      <c r="EB77">
        <v>0.100096</v>
      </c>
      <c r="EC77">
        <v>19.2817</v>
      </c>
      <c r="ED77">
        <v>19.0456</v>
      </c>
      <c r="EE77">
        <v>999.9</v>
      </c>
      <c r="EF77">
        <v>0</v>
      </c>
      <c r="EG77">
        <v>0</v>
      </c>
      <c r="EH77">
        <v>10046.2</v>
      </c>
      <c r="EI77">
        <v>0</v>
      </c>
      <c r="EJ77">
        <v>0.0122315</v>
      </c>
      <c r="EK77">
        <v>0.441849</v>
      </c>
      <c r="EL77">
        <v>202.854</v>
      </c>
      <c r="EM77">
        <v>202.408</v>
      </c>
      <c r="EN77">
        <v>-0.00456524</v>
      </c>
      <c r="EO77">
        <v>199.979</v>
      </c>
      <c r="EP77">
        <v>12.0009</v>
      </c>
      <c r="EQ77">
        <v>1.21202</v>
      </c>
      <c r="ER77">
        <v>1.21248</v>
      </c>
      <c r="ES77">
        <v>9.749980000000001</v>
      </c>
      <c r="ET77">
        <v>9.755649999999999</v>
      </c>
      <c r="EU77">
        <v>0.0499998</v>
      </c>
      <c r="EV77">
        <v>0</v>
      </c>
      <c r="EW77">
        <v>0</v>
      </c>
      <c r="EX77">
        <v>0</v>
      </c>
      <c r="EY77">
        <v>9.82</v>
      </c>
      <c r="EZ77">
        <v>0.0499998</v>
      </c>
      <c r="FA77">
        <v>41.68</v>
      </c>
      <c r="FB77">
        <v>2.14</v>
      </c>
      <c r="FC77">
        <v>34.375</v>
      </c>
      <c r="FD77">
        <v>41.125</v>
      </c>
      <c r="FE77">
        <v>37.437</v>
      </c>
      <c r="FF77">
        <v>41.687</v>
      </c>
      <c r="FG77">
        <v>37.437</v>
      </c>
      <c r="FH77">
        <v>0</v>
      </c>
      <c r="FI77">
        <v>0</v>
      </c>
      <c r="FJ77">
        <v>0</v>
      </c>
      <c r="FK77">
        <v>7231.299999952316</v>
      </c>
      <c r="FL77">
        <v>0</v>
      </c>
      <c r="FM77">
        <v>2.136</v>
      </c>
      <c r="FN77">
        <v>4.275384964317504</v>
      </c>
      <c r="FO77">
        <v>1.23384591516409</v>
      </c>
      <c r="FP77">
        <v>46.3916</v>
      </c>
      <c r="FQ77">
        <v>15</v>
      </c>
      <c r="FR77">
        <v>1740484041.5</v>
      </c>
      <c r="FS77" t="s">
        <v>471</v>
      </c>
      <c r="FT77">
        <v>1740484041.5</v>
      </c>
      <c r="FU77">
        <v>1740484029</v>
      </c>
      <c r="FV77">
        <v>10</v>
      </c>
      <c r="FW77">
        <v>-0.115</v>
      </c>
      <c r="FX77">
        <v>0.001</v>
      </c>
      <c r="FY77">
        <v>-0.275</v>
      </c>
      <c r="FZ77">
        <v>-0.005</v>
      </c>
      <c r="GA77">
        <v>103</v>
      </c>
      <c r="GB77">
        <v>12</v>
      </c>
      <c r="GC77">
        <v>0.21</v>
      </c>
      <c r="GD77">
        <v>0.12</v>
      </c>
      <c r="GE77">
        <v>-0.9283707679126527</v>
      </c>
      <c r="GF77">
        <v>-0.02046380482864105</v>
      </c>
      <c r="GG77">
        <v>0.07452852273683956</v>
      </c>
      <c r="GH77">
        <v>1</v>
      </c>
      <c r="GI77">
        <v>-0.001033728630930997</v>
      </c>
      <c r="GJ77">
        <v>-0.000195683382065761</v>
      </c>
      <c r="GK77">
        <v>0.0001975540058553293</v>
      </c>
      <c r="GL77">
        <v>1</v>
      </c>
      <c r="GM77">
        <v>2</v>
      </c>
      <c r="GN77">
        <v>2</v>
      </c>
      <c r="GO77" t="s">
        <v>440</v>
      </c>
      <c r="GP77">
        <v>2.99557</v>
      </c>
      <c r="GQ77">
        <v>2.8111</v>
      </c>
      <c r="GR77">
        <v>0.0544915</v>
      </c>
      <c r="GS77">
        <v>0.0547472</v>
      </c>
      <c r="GT77">
        <v>0.067829</v>
      </c>
      <c r="GU77">
        <v>0.06893920000000001</v>
      </c>
      <c r="GV77">
        <v>25731.3</v>
      </c>
      <c r="GW77">
        <v>26860.8</v>
      </c>
      <c r="GX77">
        <v>30960.3</v>
      </c>
      <c r="GY77">
        <v>31514.5</v>
      </c>
      <c r="GZ77">
        <v>45259.9</v>
      </c>
      <c r="HA77">
        <v>42617.5</v>
      </c>
      <c r="HB77">
        <v>44852.7</v>
      </c>
      <c r="HC77">
        <v>42085.8</v>
      </c>
      <c r="HD77">
        <v>1.79875</v>
      </c>
      <c r="HE77">
        <v>2.2543</v>
      </c>
      <c r="HF77">
        <v>-0.0367463</v>
      </c>
      <c r="HG77">
        <v>0</v>
      </c>
      <c r="HH77">
        <v>19.6541</v>
      </c>
      <c r="HI77">
        <v>999.9</v>
      </c>
      <c r="HJ77">
        <v>34.4</v>
      </c>
      <c r="HK77">
        <v>30.5</v>
      </c>
      <c r="HL77">
        <v>14.9283</v>
      </c>
      <c r="HM77">
        <v>61.8733</v>
      </c>
      <c r="HN77">
        <v>7.78445</v>
      </c>
      <c r="HO77">
        <v>1</v>
      </c>
      <c r="HP77">
        <v>-0.105689</v>
      </c>
      <c r="HQ77">
        <v>3.16691</v>
      </c>
      <c r="HR77">
        <v>20.2169</v>
      </c>
      <c r="HS77">
        <v>5.22298</v>
      </c>
      <c r="HT77">
        <v>11.9081</v>
      </c>
      <c r="HU77">
        <v>4.9722</v>
      </c>
      <c r="HV77">
        <v>3.273</v>
      </c>
      <c r="HW77">
        <v>7866.3</v>
      </c>
      <c r="HX77">
        <v>9999</v>
      </c>
      <c r="HY77">
        <v>9999</v>
      </c>
      <c r="HZ77">
        <v>999.9</v>
      </c>
      <c r="IA77">
        <v>1.87958</v>
      </c>
      <c r="IB77">
        <v>1.87973</v>
      </c>
      <c r="IC77">
        <v>1.88186</v>
      </c>
      <c r="ID77">
        <v>1.87485</v>
      </c>
      <c r="IE77">
        <v>1.87821</v>
      </c>
      <c r="IF77">
        <v>1.87768</v>
      </c>
      <c r="IG77">
        <v>1.8747</v>
      </c>
      <c r="IH77">
        <v>1.88236</v>
      </c>
      <c r="II77">
        <v>0</v>
      </c>
      <c r="IJ77">
        <v>0</v>
      </c>
      <c r="IK77">
        <v>0</v>
      </c>
      <c r="IL77">
        <v>0</v>
      </c>
      <c r="IM77" t="s">
        <v>441</v>
      </c>
      <c r="IN77" t="s">
        <v>442</v>
      </c>
      <c r="IO77" t="s">
        <v>443</v>
      </c>
      <c r="IP77" t="s">
        <v>443</v>
      </c>
      <c r="IQ77" t="s">
        <v>443</v>
      </c>
      <c r="IR77" t="s">
        <v>443</v>
      </c>
      <c r="IS77">
        <v>0</v>
      </c>
      <c r="IT77">
        <v>100</v>
      </c>
      <c r="IU77">
        <v>100</v>
      </c>
      <c r="IV77">
        <v>-0.08500000000000001</v>
      </c>
      <c r="IW77">
        <v>-0.005</v>
      </c>
      <c r="IX77">
        <v>-0.5145022863478105</v>
      </c>
      <c r="IY77">
        <v>0.002558256048013158</v>
      </c>
      <c r="IZ77">
        <v>-2.213187444564666E-06</v>
      </c>
      <c r="JA77">
        <v>6.313742598779326E-10</v>
      </c>
      <c r="JB77">
        <v>-0.09460829944680695</v>
      </c>
      <c r="JC77">
        <v>0.01302957520847742</v>
      </c>
      <c r="JD77">
        <v>-0.0006757729996322496</v>
      </c>
      <c r="JE77">
        <v>1.7701685355935E-05</v>
      </c>
      <c r="JF77">
        <v>15</v>
      </c>
      <c r="JG77">
        <v>2137</v>
      </c>
      <c r="JH77">
        <v>3</v>
      </c>
      <c r="JI77">
        <v>20</v>
      </c>
      <c r="JJ77">
        <v>103.3</v>
      </c>
      <c r="JK77">
        <v>103.5</v>
      </c>
      <c r="JL77">
        <v>0.588379</v>
      </c>
      <c r="JM77">
        <v>2.60864</v>
      </c>
      <c r="JN77">
        <v>1.44531</v>
      </c>
      <c r="JO77">
        <v>2.16064</v>
      </c>
      <c r="JP77">
        <v>1.54907</v>
      </c>
      <c r="JQ77">
        <v>2.35596</v>
      </c>
      <c r="JR77">
        <v>35.1747</v>
      </c>
      <c r="JS77">
        <v>24.1225</v>
      </c>
      <c r="JT77">
        <v>18</v>
      </c>
      <c r="JU77">
        <v>328.022</v>
      </c>
      <c r="JV77">
        <v>744.52</v>
      </c>
      <c r="JW77">
        <v>16.5799</v>
      </c>
      <c r="JX77">
        <v>25.6258</v>
      </c>
      <c r="JY77">
        <v>30.0002</v>
      </c>
      <c r="JZ77">
        <v>25.7663</v>
      </c>
      <c r="KA77">
        <v>25.7565</v>
      </c>
      <c r="KB77">
        <v>11.7858</v>
      </c>
      <c r="KC77">
        <v>27.189</v>
      </c>
      <c r="KD77">
        <v>27.5234</v>
      </c>
      <c r="KE77">
        <v>16.58</v>
      </c>
      <c r="KF77">
        <v>200</v>
      </c>
      <c r="KG77">
        <v>12.0283</v>
      </c>
      <c r="KH77">
        <v>101.355</v>
      </c>
      <c r="KI77">
        <v>100.616</v>
      </c>
    </row>
    <row r="78" spans="1:295">
      <c r="A78">
        <v>62</v>
      </c>
      <c r="B78">
        <v>1740490360.5</v>
      </c>
      <c r="C78">
        <v>7352.5</v>
      </c>
      <c r="D78" t="s">
        <v>574</v>
      </c>
      <c r="E78" t="s">
        <v>575</v>
      </c>
      <c r="F78" t="s">
        <v>434</v>
      </c>
      <c r="G78" t="s">
        <v>435</v>
      </c>
      <c r="J78">
        <f>EY78</f>
        <v>0</v>
      </c>
      <c r="K78">
        <v>1740490360.5</v>
      </c>
      <c r="L78">
        <f>(M78)/1000</f>
        <v>0</v>
      </c>
      <c r="M78">
        <f>IF(DR78, AP78, AJ78)</f>
        <v>0</v>
      </c>
      <c r="N78">
        <f>IF(DR78, AK78, AI78)</f>
        <v>0</v>
      </c>
      <c r="O78">
        <f>DT78 - IF(AW78&gt;1, N78*DN78*100.0/(AY78), 0)</f>
        <v>0</v>
      </c>
      <c r="P78">
        <f>((V78-L78/2)*O78-N78)/(V78+L78/2)</f>
        <v>0</v>
      </c>
      <c r="Q78">
        <f>P78*(EA78+EB78)/1000.0</f>
        <v>0</v>
      </c>
      <c r="R78">
        <f>(DT78 - IF(AW78&gt;1, N78*DN78*100.0/(AY78), 0))*(EA78+EB78)/1000.0</f>
        <v>0</v>
      </c>
      <c r="S78">
        <f>2.0/((1/U78-1/T78)+SIGN(U78)*SQRT((1/U78-1/T78)*(1/U78-1/T78) + 4*DO78/((DO78+1)*(DO78+1))*(2*1/U78*1/T78-1/T78*1/T78)))</f>
        <v>0</v>
      </c>
      <c r="T78">
        <f>IF(LEFT(DP78,1)&lt;&gt;"0",IF(LEFT(DP78,1)="1",3.0,DQ78),$D$5+$E$5*(EH78*EA78/($K$5*1000))+$F$5*(EH78*EA78/($K$5*1000))*MAX(MIN(DN78,$J$5),$I$5)*MAX(MIN(DN78,$J$5),$I$5)+$G$5*MAX(MIN(DN78,$J$5),$I$5)*(EH78*EA78/($K$5*1000))+$H$5*(EH78*EA78/($K$5*1000))*(EH78*EA78/($K$5*1000)))</f>
        <v>0</v>
      </c>
      <c r="U78">
        <f>L78*(1000-(1000*0.61365*exp(17.502*Y78/(240.97+Y78))/(EA78+EB78)+DV78)/2)/(1000*0.61365*exp(17.502*Y78/(240.97+Y78))/(EA78+EB78)-DV78)</f>
        <v>0</v>
      </c>
      <c r="V78">
        <f>1/((DO78+1)/(S78/1.6)+1/(T78/1.37)) + DO78/((DO78+1)/(S78/1.6) + DO78/(T78/1.37))</f>
        <v>0</v>
      </c>
      <c r="W78">
        <f>(DJ78*DM78)</f>
        <v>0</v>
      </c>
      <c r="X78">
        <f>(EC78+(W78+2*0.95*5.67E-8*(((EC78+$B$7)+273)^4-(EC78+273)^4)-44100*L78)/(1.84*29.3*T78+8*0.95*5.67E-8*(EC78+273)^3))</f>
        <v>0</v>
      </c>
      <c r="Y78">
        <f>($C$7*ED78+$D$7*EE78+$E$7*X78)</f>
        <v>0</v>
      </c>
      <c r="Z78">
        <f>0.61365*exp(17.502*Y78/(240.97+Y78))</f>
        <v>0</v>
      </c>
      <c r="AA78">
        <f>(AB78/AC78*100)</f>
        <v>0</v>
      </c>
      <c r="AB78">
        <f>DV78*(EA78+EB78)/1000</f>
        <v>0</v>
      </c>
      <c r="AC78">
        <f>0.61365*exp(17.502*EC78/(240.97+EC78))</f>
        <v>0</v>
      </c>
      <c r="AD78">
        <f>(Z78-DV78*(EA78+EB78)/1000)</f>
        <v>0</v>
      </c>
      <c r="AE78">
        <f>(-L78*44100)</f>
        <v>0</v>
      </c>
      <c r="AF78">
        <f>2*29.3*T78*0.92*(EC78-Y78)</f>
        <v>0</v>
      </c>
      <c r="AG78">
        <f>2*0.95*5.67E-8*(((EC78+$B$7)+273)^4-(Y78+273)^4)</f>
        <v>0</v>
      </c>
      <c r="AH78">
        <f>W78+AG78+AE78+AF78</f>
        <v>0</v>
      </c>
      <c r="AI78">
        <f>DZ78*AW78*(DU78-DT78*(1000-AW78*DW78)/(1000-AW78*DV78))/(100*DN78)</f>
        <v>0</v>
      </c>
      <c r="AJ78">
        <f>1000*DZ78*AW78*(DV78-DW78)/(100*DN78*(1000-AW78*DV78))</f>
        <v>0</v>
      </c>
      <c r="AK78">
        <f>(AL78 - AM78 - EA78*1E3/(8.314*(EC78+273.15)) * AO78/DZ78 * AN78) * DZ78/(100*DN78) * (1000 - DW78)/1000</f>
        <v>0</v>
      </c>
      <c r="AL78">
        <v>101.2337151448389</v>
      </c>
      <c r="AM78">
        <v>101.479006060606</v>
      </c>
      <c r="AN78">
        <v>-0.0001956385514883921</v>
      </c>
      <c r="AO78">
        <v>66.14935224974602</v>
      </c>
      <c r="AP78">
        <f>(AR78 - AQ78 + EA78*1E3/(8.314*(EC78+273.15)) * AT78/DZ78 * AS78) * DZ78/(100*DN78) * 1000/(1000 - AR78)</f>
        <v>0</v>
      </c>
      <c r="AQ78">
        <v>12.03008964292169</v>
      </c>
      <c r="AR78">
        <v>12.01773356643357</v>
      </c>
      <c r="AS78">
        <v>8.90884477642201E-08</v>
      </c>
      <c r="AT78">
        <v>77.18284796940715</v>
      </c>
      <c r="AU78">
        <v>42</v>
      </c>
      <c r="AV78">
        <v>11</v>
      </c>
      <c r="AW78">
        <f>IF(AU78*$H$13&gt;=AY78,1.0,(AY78/(AY78-AU78*$H$13)))</f>
        <v>0</v>
      </c>
      <c r="AX78">
        <f>(AW78-1)*100</f>
        <v>0</v>
      </c>
      <c r="AY78">
        <f>MAX(0,($B$13+$C$13*EH78)/(1+$D$13*EH78)*EA78/(EC78+273)*$E$13)</f>
        <v>0</v>
      </c>
      <c r="AZ78" t="s">
        <v>437</v>
      </c>
      <c r="BA78" t="s">
        <v>437</v>
      </c>
      <c r="BB78">
        <v>0</v>
      </c>
      <c r="BC78">
        <v>0</v>
      </c>
      <c r="BD78">
        <f>1-BB78/BC78</f>
        <v>0</v>
      </c>
      <c r="BE78">
        <v>0</v>
      </c>
      <c r="BF78" t="s">
        <v>437</v>
      </c>
      <c r="BG78" t="s">
        <v>437</v>
      </c>
      <c r="BH78">
        <v>0</v>
      </c>
      <c r="BI78">
        <v>0</v>
      </c>
      <c r="BJ78">
        <f>1-BH78/BI78</f>
        <v>0</v>
      </c>
      <c r="BK78">
        <v>0.5</v>
      </c>
      <c r="BL78">
        <f>DK78</f>
        <v>0</v>
      </c>
      <c r="BM78">
        <f>N78</f>
        <v>0</v>
      </c>
      <c r="BN78">
        <f>BJ78*BK78*BL78</f>
        <v>0</v>
      </c>
      <c r="BO78">
        <f>(BM78-BE78)/BL78</f>
        <v>0</v>
      </c>
      <c r="BP78">
        <f>(BC78-BI78)/BI78</f>
        <v>0</v>
      </c>
      <c r="BQ78">
        <f>BB78/(BD78+BB78/BI78)</f>
        <v>0</v>
      </c>
      <c r="BR78" t="s">
        <v>437</v>
      </c>
      <c r="BS78">
        <v>0</v>
      </c>
      <c r="BT78">
        <f>IF(BS78&lt;&gt;0, BS78, BQ78)</f>
        <v>0</v>
      </c>
      <c r="BU78">
        <f>1-BT78/BI78</f>
        <v>0</v>
      </c>
      <c r="BV78">
        <f>(BI78-BH78)/(BI78-BT78)</f>
        <v>0</v>
      </c>
      <c r="BW78">
        <f>(BC78-BI78)/(BC78-BT78)</f>
        <v>0</v>
      </c>
      <c r="BX78">
        <f>(BI78-BH78)/(BI78-BB78)</f>
        <v>0</v>
      </c>
      <c r="BY78">
        <f>(BC78-BI78)/(BC78-BB78)</f>
        <v>0</v>
      </c>
      <c r="BZ78">
        <f>(BV78*BT78/BH78)</f>
        <v>0</v>
      </c>
      <c r="CA78">
        <f>(1-BZ78)</f>
        <v>0</v>
      </c>
      <c r="CB78">
        <v>205</v>
      </c>
      <c r="CC78">
        <v>290.0000000000001</v>
      </c>
      <c r="CD78">
        <v>1.42</v>
      </c>
      <c r="CE78">
        <v>245</v>
      </c>
      <c r="CF78">
        <v>10126.2</v>
      </c>
      <c r="CG78">
        <v>1.21</v>
      </c>
      <c r="CH78">
        <v>0.21</v>
      </c>
      <c r="CI78">
        <v>300.0000000000001</v>
      </c>
      <c r="CJ78">
        <v>23.9</v>
      </c>
      <c r="CK78">
        <v>3.425775101193484</v>
      </c>
      <c r="CL78">
        <v>2.028220428051648</v>
      </c>
      <c r="CM78">
        <v>-2.247386861494518</v>
      </c>
      <c r="CN78">
        <v>1.77933841202106</v>
      </c>
      <c r="CO78">
        <v>0.05390338325961119</v>
      </c>
      <c r="CP78">
        <v>-0.008365275417130143</v>
      </c>
      <c r="CQ78">
        <v>289.9999999999999</v>
      </c>
      <c r="CR78">
        <v>1.85</v>
      </c>
      <c r="CS78">
        <v>615</v>
      </c>
      <c r="CT78">
        <v>10122.7</v>
      </c>
      <c r="CU78">
        <v>1.21</v>
      </c>
      <c r="CV78">
        <v>0.64</v>
      </c>
      <c r="DJ78">
        <f>$B$11*EI78+$C$11*EJ78+$F$11*EU78*(1-EX78)</f>
        <v>0</v>
      </c>
      <c r="DK78">
        <f>DJ78*DL78</f>
        <v>0</v>
      </c>
      <c r="DL78">
        <f>($B$11*$D$9+$C$11*$D$9+$F$11*((FH78+EZ78)/MAX(FH78+EZ78+FI78, 0.1)*$I$9+FI78/MAX(FH78+EZ78+FI78, 0.1)*$J$9))/($B$11+$C$11+$F$11)</f>
        <v>0</v>
      </c>
      <c r="DM78">
        <f>($B$11*$K$9+$C$11*$K$9+$F$11*((FH78+EZ78)/MAX(FH78+EZ78+FI78, 0.1)*$P$9+FI78/MAX(FH78+EZ78+FI78, 0.1)*$Q$9))/($B$11+$C$11+$F$11)</f>
        <v>0</v>
      </c>
      <c r="DN78">
        <v>2</v>
      </c>
      <c r="DO78">
        <v>0.5</v>
      </c>
      <c r="DP78" t="s">
        <v>438</v>
      </c>
      <c r="DQ78">
        <v>2</v>
      </c>
      <c r="DR78" t="b">
        <v>1</v>
      </c>
      <c r="DS78">
        <v>1740490360.5</v>
      </c>
      <c r="DT78">
        <v>100.263</v>
      </c>
      <c r="DU78">
        <v>100.025</v>
      </c>
      <c r="DV78">
        <v>12.0183</v>
      </c>
      <c r="DW78">
        <v>12.0319</v>
      </c>
      <c r="DX78">
        <v>100.542</v>
      </c>
      <c r="DY78">
        <v>12.0232</v>
      </c>
      <c r="DZ78">
        <v>399.904</v>
      </c>
      <c r="EA78">
        <v>101.029</v>
      </c>
      <c r="EB78">
        <v>0.0999182</v>
      </c>
      <c r="EC78">
        <v>19.3076</v>
      </c>
      <c r="ED78">
        <v>19.0658</v>
      </c>
      <c r="EE78">
        <v>999.9</v>
      </c>
      <c r="EF78">
        <v>0</v>
      </c>
      <c r="EG78">
        <v>0</v>
      </c>
      <c r="EH78">
        <v>10058.1</v>
      </c>
      <c r="EI78">
        <v>0</v>
      </c>
      <c r="EJ78">
        <v>0.0122315</v>
      </c>
      <c r="EK78">
        <v>0.237129</v>
      </c>
      <c r="EL78">
        <v>101.482</v>
      </c>
      <c r="EM78">
        <v>101.244</v>
      </c>
      <c r="EN78">
        <v>-0.0135794</v>
      </c>
      <c r="EO78">
        <v>100.025</v>
      </c>
      <c r="EP78">
        <v>12.0319</v>
      </c>
      <c r="EQ78">
        <v>1.2142</v>
      </c>
      <c r="ER78">
        <v>1.21558</v>
      </c>
      <c r="ES78">
        <v>9.77684</v>
      </c>
      <c r="ET78">
        <v>9.79368</v>
      </c>
      <c r="EU78">
        <v>0.0499998</v>
      </c>
      <c r="EV78">
        <v>0</v>
      </c>
      <c r="EW78">
        <v>0</v>
      </c>
      <c r="EX78">
        <v>0</v>
      </c>
      <c r="EY78">
        <v>12.19</v>
      </c>
      <c r="EZ78">
        <v>0.0499998</v>
      </c>
      <c r="FA78">
        <v>42.44</v>
      </c>
      <c r="FB78">
        <v>0.83</v>
      </c>
      <c r="FC78">
        <v>33.75</v>
      </c>
      <c r="FD78">
        <v>38.625</v>
      </c>
      <c r="FE78">
        <v>35.937</v>
      </c>
      <c r="FF78">
        <v>38.187</v>
      </c>
      <c r="FG78">
        <v>36.25</v>
      </c>
      <c r="FH78">
        <v>0</v>
      </c>
      <c r="FI78">
        <v>0</v>
      </c>
      <c r="FJ78">
        <v>0</v>
      </c>
      <c r="FK78">
        <v>7351.900000095367</v>
      </c>
      <c r="FL78">
        <v>0</v>
      </c>
      <c r="FM78">
        <v>3.464230769230769</v>
      </c>
      <c r="FN78">
        <v>2.105641394729499</v>
      </c>
      <c r="FO78">
        <v>-1.018803636896627</v>
      </c>
      <c r="FP78">
        <v>48.1023076923077</v>
      </c>
      <c r="FQ78">
        <v>15</v>
      </c>
      <c r="FR78">
        <v>1740484041.5</v>
      </c>
      <c r="FS78" t="s">
        <v>471</v>
      </c>
      <c r="FT78">
        <v>1740484041.5</v>
      </c>
      <c r="FU78">
        <v>1740484029</v>
      </c>
      <c r="FV78">
        <v>10</v>
      </c>
      <c r="FW78">
        <v>-0.115</v>
      </c>
      <c r="FX78">
        <v>0.001</v>
      </c>
      <c r="FY78">
        <v>-0.275</v>
      </c>
      <c r="FZ78">
        <v>-0.005</v>
      </c>
      <c r="GA78">
        <v>103</v>
      </c>
      <c r="GB78">
        <v>12</v>
      </c>
      <c r="GC78">
        <v>0.21</v>
      </c>
      <c r="GD78">
        <v>0.12</v>
      </c>
      <c r="GE78">
        <v>-0.5627676875322221</v>
      </c>
      <c r="GF78">
        <v>-0.0116724202097104</v>
      </c>
      <c r="GG78">
        <v>0.03914943739986089</v>
      </c>
      <c r="GH78">
        <v>1</v>
      </c>
      <c r="GI78">
        <v>-0.002035194096438339</v>
      </c>
      <c r="GJ78">
        <v>-0.008196621251307682</v>
      </c>
      <c r="GK78">
        <v>0.001437194093293503</v>
      </c>
      <c r="GL78">
        <v>1</v>
      </c>
      <c r="GM78">
        <v>2</v>
      </c>
      <c r="GN78">
        <v>2</v>
      </c>
      <c r="GO78" t="s">
        <v>440</v>
      </c>
      <c r="GP78">
        <v>2.9954</v>
      </c>
      <c r="GQ78">
        <v>2.81103</v>
      </c>
      <c r="GR78">
        <v>0.0287519</v>
      </c>
      <c r="GS78">
        <v>0.02882</v>
      </c>
      <c r="GT78">
        <v>0.0679216</v>
      </c>
      <c r="GU78">
        <v>0.0690728</v>
      </c>
      <c r="GV78">
        <v>26432.2</v>
      </c>
      <c r="GW78">
        <v>27598.2</v>
      </c>
      <c r="GX78">
        <v>30960.9</v>
      </c>
      <c r="GY78">
        <v>31515.4</v>
      </c>
      <c r="GZ78">
        <v>45255.9</v>
      </c>
      <c r="HA78">
        <v>42612.1</v>
      </c>
      <c r="HB78">
        <v>44853.4</v>
      </c>
      <c r="HC78">
        <v>42086.6</v>
      </c>
      <c r="HD78">
        <v>1.7984</v>
      </c>
      <c r="HE78">
        <v>2.25443</v>
      </c>
      <c r="HF78">
        <v>-0.0368841</v>
      </c>
      <c r="HG78">
        <v>0</v>
      </c>
      <c r="HH78">
        <v>19.6766</v>
      </c>
      <c r="HI78">
        <v>999.9</v>
      </c>
      <c r="HJ78">
        <v>34.4</v>
      </c>
      <c r="HK78">
        <v>30.5</v>
      </c>
      <c r="HL78">
        <v>14.9287</v>
      </c>
      <c r="HM78">
        <v>61.6933</v>
      </c>
      <c r="HN78">
        <v>7.8125</v>
      </c>
      <c r="HO78">
        <v>1</v>
      </c>
      <c r="HP78">
        <v>-0.106608</v>
      </c>
      <c r="HQ78">
        <v>3.18317</v>
      </c>
      <c r="HR78">
        <v>20.215</v>
      </c>
      <c r="HS78">
        <v>5.22238</v>
      </c>
      <c r="HT78">
        <v>11.9081</v>
      </c>
      <c r="HU78">
        <v>4.97165</v>
      </c>
      <c r="HV78">
        <v>3.273</v>
      </c>
      <c r="HW78">
        <v>7869.5</v>
      </c>
      <c r="HX78">
        <v>9999</v>
      </c>
      <c r="HY78">
        <v>9999</v>
      </c>
      <c r="HZ78">
        <v>999.9</v>
      </c>
      <c r="IA78">
        <v>1.87958</v>
      </c>
      <c r="IB78">
        <v>1.87976</v>
      </c>
      <c r="IC78">
        <v>1.88187</v>
      </c>
      <c r="ID78">
        <v>1.87486</v>
      </c>
      <c r="IE78">
        <v>1.87823</v>
      </c>
      <c r="IF78">
        <v>1.87768</v>
      </c>
      <c r="IG78">
        <v>1.87473</v>
      </c>
      <c r="IH78">
        <v>1.88243</v>
      </c>
      <c r="II78">
        <v>0</v>
      </c>
      <c r="IJ78">
        <v>0</v>
      </c>
      <c r="IK78">
        <v>0</v>
      </c>
      <c r="IL78">
        <v>0</v>
      </c>
      <c r="IM78" t="s">
        <v>441</v>
      </c>
      <c r="IN78" t="s">
        <v>442</v>
      </c>
      <c r="IO78" t="s">
        <v>443</v>
      </c>
      <c r="IP78" t="s">
        <v>443</v>
      </c>
      <c r="IQ78" t="s">
        <v>443</v>
      </c>
      <c r="IR78" t="s">
        <v>443</v>
      </c>
      <c r="IS78">
        <v>0</v>
      </c>
      <c r="IT78">
        <v>100</v>
      </c>
      <c r="IU78">
        <v>100</v>
      </c>
      <c r="IV78">
        <v>-0.279</v>
      </c>
      <c r="IW78">
        <v>-0.0049</v>
      </c>
      <c r="IX78">
        <v>-0.5145022863478105</v>
      </c>
      <c r="IY78">
        <v>0.002558256048013158</v>
      </c>
      <c r="IZ78">
        <v>-2.213187444564666E-06</v>
      </c>
      <c r="JA78">
        <v>6.313742598779326E-10</v>
      </c>
      <c r="JB78">
        <v>-0.09460829944680695</v>
      </c>
      <c r="JC78">
        <v>0.01302957520847742</v>
      </c>
      <c r="JD78">
        <v>-0.0006757729996322496</v>
      </c>
      <c r="JE78">
        <v>1.7701685355935E-05</v>
      </c>
      <c r="JF78">
        <v>15</v>
      </c>
      <c r="JG78">
        <v>2137</v>
      </c>
      <c r="JH78">
        <v>3</v>
      </c>
      <c r="JI78">
        <v>20</v>
      </c>
      <c r="JJ78">
        <v>105.3</v>
      </c>
      <c r="JK78">
        <v>105.5</v>
      </c>
      <c r="JL78">
        <v>0.368652</v>
      </c>
      <c r="JM78">
        <v>2.61475</v>
      </c>
      <c r="JN78">
        <v>1.44531</v>
      </c>
      <c r="JO78">
        <v>2.16064</v>
      </c>
      <c r="JP78">
        <v>1.54907</v>
      </c>
      <c r="JQ78">
        <v>2.47192</v>
      </c>
      <c r="JR78">
        <v>35.1747</v>
      </c>
      <c r="JS78">
        <v>24.1225</v>
      </c>
      <c r="JT78">
        <v>18</v>
      </c>
      <c r="JU78">
        <v>327.872</v>
      </c>
      <c r="JV78">
        <v>744.636</v>
      </c>
      <c r="JW78">
        <v>16.5801</v>
      </c>
      <c r="JX78">
        <v>25.6215</v>
      </c>
      <c r="JY78">
        <v>30</v>
      </c>
      <c r="JZ78">
        <v>25.7663</v>
      </c>
      <c r="KA78">
        <v>25.7565</v>
      </c>
      <c r="KB78">
        <v>7.38974</v>
      </c>
      <c r="KC78">
        <v>26.912</v>
      </c>
      <c r="KD78">
        <v>27.5234</v>
      </c>
      <c r="KE78">
        <v>16.58</v>
      </c>
      <c r="KF78">
        <v>100</v>
      </c>
      <c r="KG78">
        <v>12.0559</v>
      </c>
      <c r="KH78">
        <v>101.356</v>
      </c>
      <c r="KI78">
        <v>100.618</v>
      </c>
    </row>
    <row r="79" spans="1:295">
      <c r="A79">
        <v>63</v>
      </c>
      <c r="B79">
        <v>1740490481</v>
      </c>
      <c r="C79">
        <v>7473</v>
      </c>
      <c r="D79" t="s">
        <v>576</v>
      </c>
      <c r="E79" t="s">
        <v>577</v>
      </c>
      <c r="F79" t="s">
        <v>434</v>
      </c>
      <c r="G79" t="s">
        <v>435</v>
      </c>
      <c r="J79">
        <f>EY79</f>
        <v>0</v>
      </c>
      <c r="K79">
        <v>1740490481</v>
      </c>
      <c r="L79">
        <f>(M79)/1000</f>
        <v>0</v>
      </c>
      <c r="M79">
        <f>IF(DR79, AP79, AJ79)</f>
        <v>0</v>
      </c>
      <c r="N79">
        <f>IF(DR79, AK79, AI79)</f>
        <v>0</v>
      </c>
      <c r="O79">
        <f>DT79 - IF(AW79&gt;1, N79*DN79*100.0/(AY79), 0)</f>
        <v>0</v>
      </c>
      <c r="P79">
        <f>((V79-L79/2)*O79-N79)/(V79+L79/2)</f>
        <v>0</v>
      </c>
      <c r="Q79">
        <f>P79*(EA79+EB79)/1000.0</f>
        <v>0</v>
      </c>
      <c r="R79">
        <f>(DT79 - IF(AW79&gt;1, N79*DN79*100.0/(AY79), 0))*(EA79+EB79)/1000.0</f>
        <v>0</v>
      </c>
      <c r="S79">
        <f>2.0/((1/U79-1/T79)+SIGN(U79)*SQRT((1/U79-1/T79)*(1/U79-1/T79) + 4*DO79/((DO79+1)*(DO79+1))*(2*1/U79*1/T79-1/T79*1/T79)))</f>
        <v>0</v>
      </c>
      <c r="T79">
        <f>IF(LEFT(DP79,1)&lt;&gt;"0",IF(LEFT(DP79,1)="1",3.0,DQ79),$D$5+$E$5*(EH79*EA79/($K$5*1000))+$F$5*(EH79*EA79/($K$5*1000))*MAX(MIN(DN79,$J$5),$I$5)*MAX(MIN(DN79,$J$5),$I$5)+$G$5*MAX(MIN(DN79,$J$5),$I$5)*(EH79*EA79/($K$5*1000))+$H$5*(EH79*EA79/($K$5*1000))*(EH79*EA79/($K$5*1000)))</f>
        <v>0</v>
      </c>
      <c r="U79">
        <f>L79*(1000-(1000*0.61365*exp(17.502*Y79/(240.97+Y79))/(EA79+EB79)+DV79)/2)/(1000*0.61365*exp(17.502*Y79/(240.97+Y79))/(EA79+EB79)-DV79)</f>
        <v>0</v>
      </c>
      <c r="V79">
        <f>1/((DO79+1)/(S79/1.6)+1/(T79/1.37)) + DO79/((DO79+1)/(S79/1.6) + DO79/(T79/1.37))</f>
        <v>0</v>
      </c>
      <c r="W79">
        <f>(DJ79*DM79)</f>
        <v>0</v>
      </c>
      <c r="X79">
        <f>(EC79+(W79+2*0.95*5.67E-8*(((EC79+$B$7)+273)^4-(EC79+273)^4)-44100*L79)/(1.84*29.3*T79+8*0.95*5.67E-8*(EC79+273)^3))</f>
        <v>0</v>
      </c>
      <c r="Y79">
        <f>($C$7*ED79+$D$7*EE79+$E$7*X79)</f>
        <v>0</v>
      </c>
      <c r="Z79">
        <f>0.61365*exp(17.502*Y79/(240.97+Y79))</f>
        <v>0</v>
      </c>
      <c r="AA79">
        <f>(AB79/AC79*100)</f>
        <v>0</v>
      </c>
      <c r="AB79">
        <f>DV79*(EA79+EB79)/1000</f>
        <v>0</v>
      </c>
      <c r="AC79">
        <f>0.61365*exp(17.502*EC79/(240.97+EC79))</f>
        <v>0</v>
      </c>
      <c r="AD79">
        <f>(Z79-DV79*(EA79+EB79)/1000)</f>
        <v>0</v>
      </c>
      <c r="AE79">
        <f>(-L79*44100)</f>
        <v>0</v>
      </c>
      <c r="AF79">
        <f>2*29.3*T79*0.92*(EC79-Y79)</f>
        <v>0</v>
      </c>
      <c r="AG79">
        <f>2*0.95*5.67E-8*(((EC79+$B$7)+273)^4-(Y79+273)^4)</f>
        <v>0</v>
      </c>
      <c r="AH79">
        <f>W79+AG79+AE79+AF79</f>
        <v>0</v>
      </c>
      <c r="AI79">
        <f>DZ79*AW79*(DU79-DT79*(1000-AW79*DW79)/(1000-AW79*DV79))/(100*DN79)</f>
        <v>0</v>
      </c>
      <c r="AJ79">
        <f>1000*DZ79*AW79*(DV79-DW79)/(100*DN79*(1000-AW79*DV79))</f>
        <v>0</v>
      </c>
      <c r="AK79">
        <f>(AL79 - AM79 - EA79*1E3/(8.314*(EC79+273.15)) * AO79/DZ79 * AN79) * DZ79/(100*DN79) * (1000 - DW79)/1000</f>
        <v>0</v>
      </c>
      <c r="AL79">
        <v>50.62020350378741</v>
      </c>
      <c r="AM79">
        <v>50.67465454545454</v>
      </c>
      <c r="AN79">
        <v>-0.0002701033256656358</v>
      </c>
      <c r="AO79">
        <v>66.14935224974602</v>
      </c>
      <c r="AP79">
        <f>(AR79 - AQ79 + EA79*1E3/(8.314*(EC79+273.15)) * AT79/DZ79 * AS79) * DZ79/(100*DN79) * 1000/(1000 - AR79)</f>
        <v>0</v>
      </c>
      <c r="AQ79">
        <v>12.03305676851666</v>
      </c>
      <c r="AR79">
        <v>12.02711328671329</v>
      </c>
      <c r="AS79">
        <v>-7.182828184846118E-08</v>
      </c>
      <c r="AT79">
        <v>77.18284796940715</v>
      </c>
      <c r="AU79">
        <v>42</v>
      </c>
      <c r="AV79">
        <v>10</v>
      </c>
      <c r="AW79">
        <f>IF(AU79*$H$13&gt;=AY79,1.0,(AY79/(AY79-AU79*$H$13)))</f>
        <v>0</v>
      </c>
      <c r="AX79">
        <f>(AW79-1)*100</f>
        <v>0</v>
      </c>
      <c r="AY79">
        <f>MAX(0,($B$13+$C$13*EH79)/(1+$D$13*EH79)*EA79/(EC79+273)*$E$13)</f>
        <v>0</v>
      </c>
      <c r="AZ79" t="s">
        <v>437</v>
      </c>
      <c r="BA79" t="s">
        <v>437</v>
      </c>
      <c r="BB79">
        <v>0</v>
      </c>
      <c r="BC79">
        <v>0</v>
      </c>
      <c r="BD79">
        <f>1-BB79/BC79</f>
        <v>0</v>
      </c>
      <c r="BE79">
        <v>0</v>
      </c>
      <c r="BF79" t="s">
        <v>437</v>
      </c>
      <c r="BG79" t="s">
        <v>437</v>
      </c>
      <c r="BH79">
        <v>0</v>
      </c>
      <c r="BI79">
        <v>0</v>
      </c>
      <c r="BJ79">
        <f>1-BH79/BI79</f>
        <v>0</v>
      </c>
      <c r="BK79">
        <v>0.5</v>
      </c>
      <c r="BL79">
        <f>DK79</f>
        <v>0</v>
      </c>
      <c r="BM79">
        <f>N79</f>
        <v>0</v>
      </c>
      <c r="BN79">
        <f>BJ79*BK79*BL79</f>
        <v>0</v>
      </c>
      <c r="BO79">
        <f>(BM79-BE79)/BL79</f>
        <v>0</v>
      </c>
      <c r="BP79">
        <f>(BC79-BI79)/BI79</f>
        <v>0</v>
      </c>
      <c r="BQ79">
        <f>BB79/(BD79+BB79/BI79)</f>
        <v>0</v>
      </c>
      <c r="BR79" t="s">
        <v>437</v>
      </c>
      <c r="BS79">
        <v>0</v>
      </c>
      <c r="BT79">
        <f>IF(BS79&lt;&gt;0, BS79, BQ79)</f>
        <v>0</v>
      </c>
      <c r="BU79">
        <f>1-BT79/BI79</f>
        <v>0</v>
      </c>
      <c r="BV79">
        <f>(BI79-BH79)/(BI79-BT79)</f>
        <v>0</v>
      </c>
      <c r="BW79">
        <f>(BC79-BI79)/(BC79-BT79)</f>
        <v>0</v>
      </c>
      <c r="BX79">
        <f>(BI79-BH79)/(BI79-BB79)</f>
        <v>0</v>
      </c>
      <c r="BY79">
        <f>(BC79-BI79)/(BC79-BB79)</f>
        <v>0</v>
      </c>
      <c r="BZ79">
        <f>(BV79*BT79/BH79)</f>
        <v>0</v>
      </c>
      <c r="CA79">
        <f>(1-BZ79)</f>
        <v>0</v>
      </c>
      <c r="CB79">
        <v>205</v>
      </c>
      <c r="CC79">
        <v>290.0000000000001</v>
      </c>
      <c r="CD79">
        <v>1.42</v>
      </c>
      <c r="CE79">
        <v>245</v>
      </c>
      <c r="CF79">
        <v>10126.2</v>
      </c>
      <c r="CG79">
        <v>1.21</v>
      </c>
      <c r="CH79">
        <v>0.21</v>
      </c>
      <c r="CI79">
        <v>300.0000000000001</v>
      </c>
      <c r="CJ79">
        <v>23.9</v>
      </c>
      <c r="CK79">
        <v>3.425775101193484</v>
      </c>
      <c r="CL79">
        <v>2.028220428051648</v>
      </c>
      <c r="CM79">
        <v>-2.247386861494518</v>
      </c>
      <c r="CN79">
        <v>1.77933841202106</v>
      </c>
      <c r="CO79">
        <v>0.05390338325961119</v>
      </c>
      <c r="CP79">
        <v>-0.008365275417130143</v>
      </c>
      <c r="CQ79">
        <v>289.9999999999999</v>
      </c>
      <c r="CR79">
        <v>1.85</v>
      </c>
      <c r="CS79">
        <v>615</v>
      </c>
      <c r="CT79">
        <v>10122.7</v>
      </c>
      <c r="CU79">
        <v>1.21</v>
      </c>
      <c r="CV79">
        <v>0.64</v>
      </c>
      <c r="DJ79">
        <f>$B$11*EI79+$C$11*EJ79+$F$11*EU79*(1-EX79)</f>
        <v>0</v>
      </c>
      <c r="DK79">
        <f>DJ79*DL79</f>
        <v>0</v>
      </c>
      <c r="DL79">
        <f>($B$11*$D$9+$C$11*$D$9+$F$11*((FH79+EZ79)/MAX(FH79+EZ79+FI79, 0.1)*$I$9+FI79/MAX(FH79+EZ79+FI79, 0.1)*$J$9))/($B$11+$C$11+$F$11)</f>
        <v>0</v>
      </c>
      <c r="DM79">
        <f>($B$11*$K$9+$C$11*$K$9+$F$11*((FH79+EZ79)/MAX(FH79+EZ79+FI79, 0.1)*$P$9+FI79/MAX(FH79+EZ79+FI79, 0.1)*$Q$9))/($B$11+$C$11+$F$11)</f>
        <v>0</v>
      </c>
      <c r="DN79">
        <v>2</v>
      </c>
      <c r="DO79">
        <v>0.5</v>
      </c>
      <c r="DP79" t="s">
        <v>438</v>
      </c>
      <c r="DQ79">
        <v>2</v>
      </c>
      <c r="DR79" t="b">
        <v>1</v>
      </c>
      <c r="DS79">
        <v>1740490481</v>
      </c>
      <c r="DT79">
        <v>50.0715</v>
      </c>
      <c r="DU79">
        <v>49.9932</v>
      </c>
      <c r="DV79">
        <v>12.0275</v>
      </c>
      <c r="DW79">
        <v>12.0337</v>
      </c>
      <c r="DX79">
        <v>50.4625</v>
      </c>
      <c r="DY79">
        <v>12.0323</v>
      </c>
      <c r="DZ79">
        <v>400.156</v>
      </c>
      <c r="EA79">
        <v>101.031</v>
      </c>
      <c r="EB79">
        <v>0.100048</v>
      </c>
      <c r="EC79">
        <v>19.272</v>
      </c>
      <c r="ED79">
        <v>19.0651</v>
      </c>
      <c r="EE79">
        <v>999.9</v>
      </c>
      <c r="EF79">
        <v>0</v>
      </c>
      <c r="EG79">
        <v>0</v>
      </c>
      <c r="EH79">
        <v>10038.8</v>
      </c>
      <c r="EI79">
        <v>0</v>
      </c>
      <c r="EJ79">
        <v>0.0122315</v>
      </c>
      <c r="EK79">
        <v>0.07834629999999999</v>
      </c>
      <c r="EL79">
        <v>50.6811</v>
      </c>
      <c r="EM79">
        <v>50.6021</v>
      </c>
      <c r="EN79">
        <v>-0.00626087</v>
      </c>
      <c r="EO79">
        <v>49.9932</v>
      </c>
      <c r="EP79">
        <v>12.0337</v>
      </c>
      <c r="EQ79">
        <v>1.21515</v>
      </c>
      <c r="ER79">
        <v>1.21578</v>
      </c>
      <c r="ES79">
        <v>9.788489999999999</v>
      </c>
      <c r="ET79">
        <v>9.796250000000001</v>
      </c>
      <c r="EU79">
        <v>0.0499998</v>
      </c>
      <c r="EV79">
        <v>0</v>
      </c>
      <c r="EW79">
        <v>0</v>
      </c>
      <c r="EX79">
        <v>0</v>
      </c>
      <c r="EY79">
        <v>10.47</v>
      </c>
      <c r="EZ79">
        <v>0.0499998</v>
      </c>
      <c r="FA79">
        <v>44.83</v>
      </c>
      <c r="FB79">
        <v>1.84</v>
      </c>
      <c r="FC79">
        <v>33.687</v>
      </c>
      <c r="FD79">
        <v>39.5</v>
      </c>
      <c r="FE79">
        <v>36.437</v>
      </c>
      <c r="FF79">
        <v>39.312</v>
      </c>
      <c r="FG79">
        <v>36.562</v>
      </c>
      <c r="FH79">
        <v>0</v>
      </c>
      <c r="FI79">
        <v>0</v>
      </c>
      <c r="FJ79">
        <v>0</v>
      </c>
      <c r="FK79">
        <v>7471.900000095367</v>
      </c>
      <c r="FL79">
        <v>0</v>
      </c>
      <c r="FM79">
        <v>1.31</v>
      </c>
      <c r="FN79">
        <v>13.73264987923819</v>
      </c>
      <c r="FO79">
        <v>-15.68170962539544</v>
      </c>
      <c r="FP79">
        <v>48.17192307692308</v>
      </c>
      <c r="FQ79">
        <v>15</v>
      </c>
      <c r="FR79">
        <v>1740484041.5</v>
      </c>
      <c r="FS79" t="s">
        <v>471</v>
      </c>
      <c r="FT79">
        <v>1740484041.5</v>
      </c>
      <c r="FU79">
        <v>1740484029</v>
      </c>
      <c r="FV79">
        <v>10</v>
      </c>
      <c r="FW79">
        <v>-0.115</v>
      </c>
      <c r="FX79">
        <v>0.001</v>
      </c>
      <c r="FY79">
        <v>-0.275</v>
      </c>
      <c r="FZ79">
        <v>-0.005</v>
      </c>
      <c r="GA79">
        <v>103</v>
      </c>
      <c r="GB79">
        <v>12</v>
      </c>
      <c r="GC79">
        <v>0.21</v>
      </c>
      <c r="GD79">
        <v>0.12</v>
      </c>
      <c r="GE79">
        <v>-0.1997226286921699</v>
      </c>
      <c r="GF79">
        <v>0.3053881825837155</v>
      </c>
      <c r="GG79">
        <v>0.06464067437031999</v>
      </c>
      <c r="GH79">
        <v>1</v>
      </c>
      <c r="GI79">
        <v>-0.000931730847616493</v>
      </c>
      <c r="GJ79">
        <v>-0.0008064328631051218</v>
      </c>
      <c r="GK79">
        <v>0.0001961943529030846</v>
      </c>
      <c r="GL79">
        <v>1</v>
      </c>
      <c r="GM79">
        <v>2</v>
      </c>
      <c r="GN79">
        <v>2</v>
      </c>
      <c r="GO79" t="s">
        <v>440</v>
      </c>
      <c r="GP79">
        <v>2.99567</v>
      </c>
      <c r="GQ79">
        <v>2.81099</v>
      </c>
      <c r="GR79">
        <v>0.01465</v>
      </c>
      <c r="GS79">
        <v>0.0146215</v>
      </c>
      <c r="GT79">
        <v>0.0679616</v>
      </c>
      <c r="GU79">
        <v>0.06908110000000001</v>
      </c>
      <c r="GV79">
        <v>26815.6</v>
      </c>
      <c r="GW79">
        <v>28001</v>
      </c>
      <c r="GX79">
        <v>30960.5</v>
      </c>
      <c r="GY79">
        <v>31514.6</v>
      </c>
      <c r="GZ79">
        <v>45253.3</v>
      </c>
      <c r="HA79">
        <v>42610.8</v>
      </c>
      <c r="HB79">
        <v>44852.7</v>
      </c>
      <c r="HC79">
        <v>42085.9</v>
      </c>
      <c r="HD79">
        <v>1.79923</v>
      </c>
      <c r="HE79">
        <v>2.25367</v>
      </c>
      <c r="HF79">
        <v>-0.0384226</v>
      </c>
      <c r="HG79">
        <v>0</v>
      </c>
      <c r="HH79">
        <v>19.7014</v>
      </c>
      <c r="HI79">
        <v>999.9</v>
      </c>
      <c r="HJ79">
        <v>34.4</v>
      </c>
      <c r="HK79">
        <v>30.5</v>
      </c>
      <c r="HL79">
        <v>14.9278</v>
      </c>
      <c r="HM79">
        <v>62.1633</v>
      </c>
      <c r="HN79">
        <v>7.6282</v>
      </c>
      <c r="HO79">
        <v>1</v>
      </c>
      <c r="HP79">
        <v>-0.106146</v>
      </c>
      <c r="HQ79">
        <v>3.19159</v>
      </c>
      <c r="HR79">
        <v>20.2166</v>
      </c>
      <c r="HS79">
        <v>5.22283</v>
      </c>
      <c r="HT79">
        <v>11.9081</v>
      </c>
      <c r="HU79">
        <v>4.9717</v>
      </c>
      <c r="HV79">
        <v>3.273</v>
      </c>
      <c r="HW79">
        <v>7872.4</v>
      </c>
      <c r="HX79">
        <v>9999</v>
      </c>
      <c r="HY79">
        <v>9999</v>
      </c>
      <c r="HZ79">
        <v>999.9</v>
      </c>
      <c r="IA79">
        <v>1.87958</v>
      </c>
      <c r="IB79">
        <v>1.87973</v>
      </c>
      <c r="IC79">
        <v>1.88187</v>
      </c>
      <c r="ID79">
        <v>1.87486</v>
      </c>
      <c r="IE79">
        <v>1.87821</v>
      </c>
      <c r="IF79">
        <v>1.87768</v>
      </c>
      <c r="IG79">
        <v>1.87473</v>
      </c>
      <c r="IH79">
        <v>1.88245</v>
      </c>
      <c r="II79">
        <v>0</v>
      </c>
      <c r="IJ79">
        <v>0</v>
      </c>
      <c r="IK79">
        <v>0</v>
      </c>
      <c r="IL79">
        <v>0</v>
      </c>
      <c r="IM79" t="s">
        <v>441</v>
      </c>
      <c r="IN79" t="s">
        <v>442</v>
      </c>
      <c r="IO79" t="s">
        <v>443</v>
      </c>
      <c r="IP79" t="s">
        <v>443</v>
      </c>
      <c r="IQ79" t="s">
        <v>443</v>
      </c>
      <c r="IR79" t="s">
        <v>443</v>
      </c>
      <c r="IS79">
        <v>0</v>
      </c>
      <c r="IT79">
        <v>100</v>
      </c>
      <c r="IU79">
        <v>100</v>
      </c>
      <c r="IV79">
        <v>-0.391</v>
      </c>
      <c r="IW79">
        <v>-0.0048</v>
      </c>
      <c r="IX79">
        <v>-0.5145022863478105</v>
      </c>
      <c r="IY79">
        <v>0.002558256048013158</v>
      </c>
      <c r="IZ79">
        <v>-2.213187444564666E-06</v>
      </c>
      <c r="JA79">
        <v>6.313742598779326E-10</v>
      </c>
      <c r="JB79">
        <v>-0.09460829944680695</v>
      </c>
      <c r="JC79">
        <v>0.01302957520847742</v>
      </c>
      <c r="JD79">
        <v>-0.0006757729996322496</v>
      </c>
      <c r="JE79">
        <v>1.7701685355935E-05</v>
      </c>
      <c r="JF79">
        <v>15</v>
      </c>
      <c r="JG79">
        <v>2137</v>
      </c>
      <c r="JH79">
        <v>3</v>
      </c>
      <c r="JI79">
        <v>20</v>
      </c>
      <c r="JJ79">
        <v>107.3</v>
      </c>
      <c r="JK79">
        <v>107.5</v>
      </c>
      <c r="JL79">
        <v>0.258789</v>
      </c>
      <c r="JM79">
        <v>2.64648</v>
      </c>
      <c r="JN79">
        <v>1.44531</v>
      </c>
      <c r="JO79">
        <v>2.16064</v>
      </c>
      <c r="JP79">
        <v>1.54907</v>
      </c>
      <c r="JQ79">
        <v>2.37061</v>
      </c>
      <c r="JR79">
        <v>35.1747</v>
      </c>
      <c r="JS79">
        <v>24.1225</v>
      </c>
      <c r="JT79">
        <v>18</v>
      </c>
      <c r="JU79">
        <v>328.246</v>
      </c>
      <c r="JV79">
        <v>744.02</v>
      </c>
      <c r="JW79">
        <v>16.5798</v>
      </c>
      <c r="JX79">
        <v>25.6215</v>
      </c>
      <c r="JY79">
        <v>30.0003</v>
      </c>
      <c r="JZ79">
        <v>25.7699</v>
      </c>
      <c r="KA79">
        <v>25.7626</v>
      </c>
      <c r="KB79">
        <v>5.2027</v>
      </c>
      <c r="KC79">
        <v>26.912</v>
      </c>
      <c r="KD79">
        <v>27.5234</v>
      </c>
      <c r="KE79">
        <v>16.58</v>
      </c>
      <c r="KF79">
        <v>50</v>
      </c>
      <c r="KG79">
        <v>12.0559</v>
      </c>
      <c r="KH79">
        <v>101.355</v>
      </c>
      <c r="KI79">
        <v>100.616</v>
      </c>
    </row>
    <row r="80" spans="1:295">
      <c r="A80">
        <v>64</v>
      </c>
      <c r="B80">
        <v>1740490601.5</v>
      </c>
      <c r="C80">
        <v>7593.5</v>
      </c>
      <c r="D80" t="s">
        <v>578</v>
      </c>
      <c r="E80" t="s">
        <v>579</v>
      </c>
      <c r="F80" t="s">
        <v>434</v>
      </c>
      <c r="G80" t="s">
        <v>435</v>
      </c>
      <c r="J80">
        <f>EY80</f>
        <v>0</v>
      </c>
      <c r="K80">
        <v>1740490601.5</v>
      </c>
      <c r="L80">
        <f>(M80)/1000</f>
        <v>0</v>
      </c>
      <c r="M80">
        <f>IF(DR80, AP80, AJ80)</f>
        <v>0</v>
      </c>
      <c r="N80">
        <f>IF(DR80, AK80, AI80)</f>
        <v>0</v>
      </c>
      <c r="O80">
        <f>DT80 - IF(AW80&gt;1, N80*DN80*100.0/(AY80), 0)</f>
        <v>0</v>
      </c>
      <c r="P80">
        <f>((V80-L80/2)*O80-N80)/(V80+L80/2)</f>
        <v>0</v>
      </c>
      <c r="Q80">
        <f>P80*(EA80+EB80)/1000.0</f>
        <v>0</v>
      </c>
      <c r="R80">
        <f>(DT80 - IF(AW80&gt;1, N80*DN80*100.0/(AY80), 0))*(EA80+EB80)/1000.0</f>
        <v>0</v>
      </c>
      <c r="S80">
        <f>2.0/((1/U80-1/T80)+SIGN(U80)*SQRT((1/U80-1/T80)*(1/U80-1/T80) + 4*DO80/((DO80+1)*(DO80+1))*(2*1/U80*1/T80-1/T80*1/T80)))</f>
        <v>0</v>
      </c>
      <c r="T80">
        <f>IF(LEFT(DP80,1)&lt;&gt;"0",IF(LEFT(DP80,1)="1",3.0,DQ80),$D$5+$E$5*(EH80*EA80/($K$5*1000))+$F$5*(EH80*EA80/($K$5*1000))*MAX(MIN(DN80,$J$5),$I$5)*MAX(MIN(DN80,$J$5),$I$5)+$G$5*MAX(MIN(DN80,$J$5),$I$5)*(EH80*EA80/($K$5*1000))+$H$5*(EH80*EA80/($K$5*1000))*(EH80*EA80/($K$5*1000)))</f>
        <v>0</v>
      </c>
      <c r="U80">
        <f>L80*(1000-(1000*0.61365*exp(17.502*Y80/(240.97+Y80))/(EA80+EB80)+DV80)/2)/(1000*0.61365*exp(17.502*Y80/(240.97+Y80))/(EA80+EB80)-DV80)</f>
        <v>0</v>
      </c>
      <c r="V80">
        <f>1/((DO80+1)/(S80/1.6)+1/(T80/1.37)) + DO80/((DO80+1)/(S80/1.6) + DO80/(T80/1.37))</f>
        <v>0</v>
      </c>
      <c r="W80">
        <f>(DJ80*DM80)</f>
        <v>0</v>
      </c>
      <c r="X80">
        <f>(EC80+(W80+2*0.95*5.67E-8*(((EC80+$B$7)+273)^4-(EC80+273)^4)-44100*L80)/(1.84*29.3*T80+8*0.95*5.67E-8*(EC80+273)^3))</f>
        <v>0</v>
      </c>
      <c r="Y80">
        <f>($C$7*ED80+$D$7*EE80+$E$7*X80)</f>
        <v>0</v>
      </c>
      <c r="Z80">
        <f>0.61365*exp(17.502*Y80/(240.97+Y80))</f>
        <v>0</v>
      </c>
      <c r="AA80">
        <f>(AB80/AC80*100)</f>
        <v>0</v>
      </c>
      <c r="AB80">
        <f>DV80*(EA80+EB80)/1000</f>
        <v>0</v>
      </c>
      <c r="AC80">
        <f>0.61365*exp(17.502*EC80/(240.97+EC80))</f>
        <v>0</v>
      </c>
      <c r="AD80">
        <f>(Z80-DV80*(EA80+EB80)/1000)</f>
        <v>0</v>
      </c>
      <c r="AE80">
        <f>(-L80*44100)</f>
        <v>0</v>
      </c>
      <c r="AF80">
        <f>2*29.3*T80*0.92*(EC80-Y80)</f>
        <v>0</v>
      </c>
      <c r="AG80">
        <f>2*0.95*5.67E-8*(((EC80+$B$7)+273)^4-(Y80+273)^4)</f>
        <v>0</v>
      </c>
      <c r="AH80">
        <f>W80+AG80+AE80+AF80</f>
        <v>0</v>
      </c>
      <c r="AI80">
        <f>DZ80*AW80*(DU80-DT80*(1000-AW80*DW80)/(1000-AW80*DV80))/(100*DN80)</f>
        <v>0</v>
      </c>
      <c r="AJ80">
        <f>1000*DZ80*AW80*(DV80-DW80)/(100*DN80*(1000-AW80*DV80))</f>
        <v>0</v>
      </c>
      <c r="AK80">
        <f>(AL80 - AM80 - EA80*1E3/(8.314*(EC80+273.15)) * AO80/DZ80 * AN80) * DZ80/(100*DN80) * (1000 - DW80)/1000</f>
        <v>0</v>
      </c>
      <c r="AL80">
        <v>-0.8750833030849015</v>
      </c>
      <c r="AM80">
        <v>-0.8655967393939391</v>
      </c>
      <c r="AN80">
        <v>8.779337837320223E-05</v>
      </c>
      <c r="AO80">
        <v>66.14935224974602</v>
      </c>
      <c r="AP80">
        <f>(AR80 - AQ80 + EA80*1E3/(8.314*(EC80+273.15)) * AT80/DZ80 * AS80) * DZ80/(100*DN80) * 1000/(1000 - AR80)</f>
        <v>0</v>
      </c>
      <c r="AQ80">
        <v>12.04293475412153</v>
      </c>
      <c r="AR80">
        <v>12.03717832167833</v>
      </c>
      <c r="AS80">
        <v>-5.358765155145187E-10</v>
      </c>
      <c r="AT80">
        <v>77.18284796940715</v>
      </c>
      <c r="AU80">
        <v>42</v>
      </c>
      <c r="AV80">
        <v>10</v>
      </c>
      <c r="AW80">
        <f>IF(AU80*$H$13&gt;=AY80,1.0,(AY80/(AY80-AU80*$H$13)))</f>
        <v>0</v>
      </c>
      <c r="AX80">
        <f>(AW80-1)*100</f>
        <v>0</v>
      </c>
      <c r="AY80">
        <f>MAX(0,($B$13+$C$13*EH80)/(1+$D$13*EH80)*EA80/(EC80+273)*$E$13)</f>
        <v>0</v>
      </c>
      <c r="AZ80" t="s">
        <v>437</v>
      </c>
      <c r="BA80" t="s">
        <v>437</v>
      </c>
      <c r="BB80">
        <v>0</v>
      </c>
      <c r="BC80">
        <v>0</v>
      </c>
      <c r="BD80">
        <f>1-BB80/BC80</f>
        <v>0</v>
      </c>
      <c r="BE80">
        <v>0</v>
      </c>
      <c r="BF80" t="s">
        <v>437</v>
      </c>
      <c r="BG80" t="s">
        <v>437</v>
      </c>
      <c r="BH80">
        <v>0</v>
      </c>
      <c r="BI80">
        <v>0</v>
      </c>
      <c r="BJ80">
        <f>1-BH80/BI80</f>
        <v>0</v>
      </c>
      <c r="BK80">
        <v>0.5</v>
      </c>
      <c r="BL80">
        <f>DK80</f>
        <v>0</v>
      </c>
      <c r="BM80">
        <f>N80</f>
        <v>0</v>
      </c>
      <c r="BN80">
        <f>BJ80*BK80*BL80</f>
        <v>0</v>
      </c>
      <c r="BO80">
        <f>(BM80-BE80)/BL80</f>
        <v>0</v>
      </c>
      <c r="BP80">
        <f>(BC80-BI80)/BI80</f>
        <v>0</v>
      </c>
      <c r="BQ80">
        <f>BB80/(BD80+BB80/BI80)</f>
        <v>0</v>
      </c>
      <c r="BR80" t="s">
        <v>437</v>
      </c>
      <c r="BS80">
        <v>0</v>
      </c>
      <c r="BT80">
        <f>IF(BS80&lt;&gt;0, BS80, BQ80)</f>
        <v>0</v>
      </c>
      <c r="BU80">
        <f>1-BT80/BI80</f>
        <v>0</v>
      </c>
      <c r="BV80">
        <f>(BI80-BH80)/(BI80-BT80)</f>
        <v>0</v>
      </c>
      <c r="BW80">
        <f>(BC80-BI80)/(BC80-BT80)</f>
        <v>0</v>
      </c>
      <c r="BX80">
        <f>(BI80-BH80)/(BI80-BB80)</f>
        <v>0</v>
      </c>
      <c r="BY80">
        <f>(BC80-BI80)/(BC80-BB80)</f>
        <v>0</v>
      </c>
      <c r="BZ80">
        <f>(BV80*BT80/BH80)</f>
        <v>0</v>
      </c>
      <c r="CA80">
        <f>(1-BZ80)</f>
        <v>0</v>
      </c>
      <c r="CB80">
        <v>205</v>
      </c>
      <c r="CC80">
        <v>290.0000000000001</v>
      </c>
      <c r="CD80">
        <v>1.42</v>
      </c>
      <c r="CE80">
        <v>245</v>
      </c>
      <c r="CF80">
        <v>10126.2</v>
      </c>
      <c r="CG80">
        <v>1.21</v>
      </c>
      <c r="CH80">
        <v>0.21</v>
      </c>
      <c r="CI80">
        <v>300.0000000000001</v>
      </c>
      <c r="CJ80">
        <v>23.9</v>
      </c>
      <c r="CK80">
        <v>3.425775101193484</v>
      </c>
      <c r="CL80">
        <v>2.028220428051648</v>
      </c>
      <c r="CM80">
        <v>-2.247386861494518</v>
      </c>
      <c r="CN80">
        <v>1.77933841202106</v>
      </c>
      <c r="CO80">
        <v>0.05390338325961119</v>
      </c>
      <c r="CP80">
        <v>-0.008365275417130143</v>
      </c>
      <c r="CQ80">
        <v>289.9999999999999</v>
      </c>
      <c r="CR80">
        <v>1.85</v>
      </c>
      <c r="CS80">
        <v>615</v>
      </c>
      <c r="CT80">
        <v>10122.7</v>
      </c>
      <c r="CU80">
        <v>1.21</v>
      </c>
      <c r="CV80">
        <v>0.64</v>
      </c>
      <c r="DJ80">
        <f>$B$11*EI80+$C$11*EJ80+$F$11*EU80*(1-EX80)</f>
        <v>0</v>
      </c>
      <c r="DK80">
        <f>DJ80*DL80</f>
        <v>0</v>
      </c>
      <c r="DL80">
        <f>($B$11*$D$9+$C$11*$D$9+$F$11*((FH80+EZ80)/MAX(FH80+EZ80+FI80, 0.1)*$I$9+FI80/MAX(FH80+EZ80+FI80, 0.1)*$J$9))/($B$11+$C$11+$F$11)</f>
        <v>0</v>
      </c>
      <c r="DM80">
        <f>($B$11*$K$9+$C$11*$K$9+$F$11*((FH80+EZ80)/MAX(FH80+EZ80+FI80, 0.1)*$P$9+FI80/MAX(FH80+EZ80+FI80, 0.1)*$Q$9))/($B$11+$C$11+$F$11)</f>
        <v>0</v>
      </c>
      <c r="DN80">
        <v>2</v>
      </c>
      <c r="DO80">
        <v>0.5</v>
      </c>
      <c r="DP80" t="s">
        <v>438</v>
      </c>
      <c r="DQ80">
        <v>2</v>
      </c>
      <c r="DR80" t="b">
        <v>1</v>
      </c>
      <c r="DS80">
        <v>1740490601.5</v>
      </c>
      <c r="DT80">
        <v>-0.8595739999999999</v>
      </c>
      <c r="DU80">
        <v>-0.842876</v>
      </c>
      <c r="DV80">
        <v>12.0373</v>
      </c>
      <c r="DW80">
        <v>12.0435</v>
      </c>
      <c r="DX80">
        <v>-0.344191</v>
      </c>
      <c r="DY80">
        <v>12.0421</v>
      </c>
      <c r="DZ80">
        <v>400.027</v>
      </c>
      <c r="EA80">
        <v>101.032</v>
      </c>
      <c r="EB80">
        <v>0.09995130000000001</v>
      </c>
      <c r="EC80">
        <v>19.2816</v>
      </c>
      <c r="ED80">
        <v>19.0659</v>
      </c>
      <c r="EE80">
        <v>999.9</v>
      </c>
      <c r="EF80">
        <v>0</v>
      </c>
      <c r="EG80">
        <v>0</v>
      </c>
      <c r="EH80">
        <v>10043.8</v>
      </c>
      <c r="EI80">
        <v>0</v>
      </c>
      <c r="EJ80">
        <v>0.0122315</v>
      </c>
      <c r="EK80">
        <v>-0.016698</v>
      </c>
      <c r="EL80">
        <v>-0.870047</v>
      </c>
      <c r="EM80">
        <v>-0.853151</v>
      </c>
      <c r="EN80">
        <v>-0.00622368</v>
      </c>
      <c r="EO80">
        <v>-0.842876</v>
      </c>
      <c r="EP80">
        <v>12.0435</v>
      </c>
      <c r="EQ80">
        <v>1.21616</v>
      </c>
      <c r="ER80">
        <v>1.21679</v>
      </c>
      <c r="ES80">
        <v>9.80081</v>
      </c>
      <c r="ET80">
        <v>9.80852</v>
      </c>
      <c r="EU80">
        <v>0.0499998</v>
      </c>
      <c r="EV80">
        <v>0</v>
      </c>
      <c r="EW80">
        <v>0</v>
      </c>
      <c r="EX80">
        <v>0</v>
      </c>
      <c r="EY80">
        <v>4.14</v>
      </c>
      <c r="EZ80">
        <v>0.0499998</v>
      </c>
      <c r="FA80">
        <v>50.94</v>
      </c>
      <c r="FB80">
        <v>1.42</v>
      </c>
      <c r="FC80">
        <v>34.25</v>
      </c>
      <c r="FD80">
        <v>40.812</v>
      </c>
      <c r="FE80">
        <v>37.187</v>
      </c>
      <c r="FF80">
        <v>41.25</v>
      </c>
      <c r="FG80">
        <v>37.25</v>
      </c>
      <c r="FH80">
        <v>0</v>
      </c>
      <c r="FI80">
        <v>0</v>
      </c>
      <c r="FJ80">
        <v>0</v>
      </c>
      <c r="FK80">
        <v>7592.5</v>
      </c>
      <c r="FL80">
        <v>0</v>
      </c>
      <c r="FM80">
        <v>1.1876</v>
      </c>
      <c r="FN80">
        <v>14.11153857741132</v>
      </c>
      <c r="FO80">
        <v>9.712307506975886</v>
      </c>
      <c r="FP80">
        <v>47.5096</v>
      </c>
      <c r="FQ80">
        <v>15</v>
      </c>
      <c r="FR80">
        <v>1740484041.5</v>
      </c>
      <c r="FS80" t="s">
        <v>471</v>
      </c>
      <c r="FT80">
        <v>1740484041.5</v>
      </c>
      <c r="FU80">
        <v>1740484029</v>
      </c>
      <c r="FV80">
        <v>10</v>
      </c>
      <c r="FW80">
        <v>-0.115</v>
      </c>
      <c r="FX80">
        <v>0.001</v>
      </c>
      <c r="FY80">
        <v>-0.275</v>
      </c>
      <c r="FZ80">
        <v>-0.005</v>
      </c>
      <c r="GA80">
        <v>103</v>
      </c>
      <c r="GB80">
        <v>12</v>
      </c>
      <c r="GC80">
        <v>0.21</v>
      </c>
      <c r="GD80">
        <v>0.12</v>
      </c>
      <c r="GE80">
        <v>0.002826282591769021</v>
      </c>
      <c r="GF80">
        <v>0.1929414745867554</v>
      </c>
      <c r="GG80">
        <v>0.04341144825909932</v>
      </c>
      <c r="GH80">
        <v>1</v>
      </c>
      <c r="GI80">
        <v>-0.0009969512499337933</v>
      </c>
      <c r="GJ80">
        <v>0.0001979854464485421</v>
      </c>
      <c r="GK80">
        <v>0.0001831048070089784</v>
      </c>
      <c r="GL80">
        <v>1</v>
      </c>
      <c r="GM80">
        <v>2</v>
      </c>
      <c r="GN80">
        <v>2</v>
      </c>
      <c r="GO80" t="s">
        <v>440</v>
      </c>
      <c r="GP80">
        <v>2.99553</v>
      </c>
      <c r="GQ80">
        <v>2.81093</v>
      </c>
      <c r="GR80">
        <v>-0.000100229</v>
      </c>
      <c r="GS80">
        <v>-0.000247187</v>
      </c>
      <c r="GT80">
        <v>0.06800050000000001</v>
      </c>
      <c r="GU80">
        <v>0.069121</v>
      </c>
      <c r="GV80">
        <v>27215.6</v>
      </c>
      <c r="GW80">
        <v>28422.1</v>
      </c>
      <c r="GX80">
        <v>30958.9</v>
      </c>
      <c r="GY80">
        <v>31513.1</v>
      </c>
      <c r="GZ80">
        <v>45249.3</v>
      </c>
      <c r="HA80">
        <v>42607.1</v>
      </c>
      <c r="HB80">
        <v>44850.8</v>
      </c>
      <c r="HC80">
        <v>42084</v>
      </c>
      <c r="HD80">
        <v>1.7983</v>
      </c>
      <c r="HE80">
        <v>2.25328</v>
      </c>
      <c r="HF80">
        <v>-0.0379495</v>
      </c>
      <c r="HG80">
        <v>0</v>
      </c>
      <c r="HH80">
        <v>19.6943</v>
      </c>
      <c r="HI80">
        <v>999.9</v>
      </c>
      <c r="HJ80">
        <v>34.4</v>
      </c>
      <c r="HK80">
        <v>30.5</v>
      </c>
      <c r="HL80">
        <v>14.9282</v>
      </c>
      <c r="HM80">
        <v>61.9833</v>
      </c>
      <c r="HN80">
        <v>8.0609</v>
      </c>
      <c r="HO80">
        <v>1</v>
      </c>
      <c r="HP80">
        <v>-0.103908</v>
      </c>
      <c r="HQ80">
        <v>3.1967</v>
      </c>
      <c r="HR80">
        <v>20.2164</v>
      </c>
      <c r="HS80">
        <v>5.22268</v>
      </c>
      <c r="HT80">
        <v>11.9081</v>
      </c>
      <c r="HU80">
        <v>4.97205</v>
      </c>
      <c r="HV80">
        <v>3.273</v>
      </c>
      <c r="HW80">
        <v>7875.6</v>
      </c>
      <c r="HX80">
        <v>9999</v>
      </c>
      <c r="HY80">
        <v>9999</v>
      </c>
      <c r="HZ80">
        <v>999.9</v>
      </c>
      <c r="IA80">
        <v>1.87959</v>
      </c>
      <c r="IB80">
        <v>1.8798</v>
      </c>
      <c r="IC80">
        <v>1.88187</v>
      </c>
      <c r="ID80">
        <v>1.87493</v>
      </c>
      <c r="IE80">
        <v>1.87832</v>
      </c>
      <c r="IF80">
        <v>1.87774</v>
      </c>
      <c r="IG80">
        <v>1.87483</v>
      </c>
      <c r="IH80">
        <v>1.88248</v>
      </c>
      <c r="II80">
        <v>0</v>
      </c>
      <c r="IJ80">
        <v>0</v>
      </c>
      <c r="IK80">
        <v>0</v>
      </c>
      <c r="IL80">
        <v>0</v>
      </c>
      <c r="IM80" t="s">
        <v>441</v>
      </c>
      <c r="IN80" t="s">
        <v>442</v>
      </c>
      <c r="IO80" t="s">
        <v>443</v>
      </c>
      <c r="IP80" t="s">
        <v>443</v>
      </c>
      <c r="IQ80" t="s">
        <v>443</v>
      </c>
      <c r="IR80" t="s">
        <v>443</v>
      </c>
      <c r="IS80">
        <v>0</v>
      </c>
      <c r="IT80">
        <v>100</v>
      </c>
      <c r="IU80">
        <v>100</v>
      </c>
      <c r="IV80">
        <v>-0.515</v>
      </c>
      <c r="IW80">
        <v>-0.0048</v>
      </c>
      <c r="IX80">
        <v>-0.5145022863478105</v>
      </c>
      <c r="IY80">
        <v>0.002558256048013158</v>
      </c>
      <c r="IZ80">
        <v>-2.213187444564666E-06</v>
      </c>
      <c r="JA80">
        <v>6.313742598779326E-10</v>
      </c>
      <c r="JB80">
        <v>-0.09460829944680695</v>
      </c>
      <c r="JC80">
        <v>0.01302957520847742</v>
      </c>
      <c r="JD80">
        <v>-0.0006757729996322496</v>
      </c>
      <c r="JE80">
        <v>1.7701685355935E-05</v>
      </c>
      <c r="JF80">
        <v>15</v>
      </c>
      <c r="JG80">
        <v>2137</v>
      </c>
      <c r="JH80">
        <v>3</v>
      </c>
      <c r="JI80">
        <v>20</v>
      </c>
      <c r="JJ80">
        <v>109.3</v>
      </c>
      <c r="JK80">
        <v>109.5</v>
      </c>
      <c r="JL80">
        <v>0.0305176</v>
      </c>
      <c r="JM80">
        <v>4.99634</v>
      </c>
      <c r="JN80">
        <v>1.44531</v>
      </c>
      <c r="JO80">
        <v>2.16187</v>
      </c>
      <c r="JP80">
        <v>1.55029</v>
      </c>
      <c r="JQ80">
        <v>2.46216</v>
      </c>
      <c r="JR80">
        <v>35.2209</v>
      </c>
      <c r="JS80">
        <v>24.1138</v>
      </c>
      <c r="JT80">
        <v>18</v>
      </c>
      <c r="JU80">
        <v>327.962</v>
      </c>
      <c r="JV80">
        <v>743.923</v>
      </c>
      <c r="JW80">
        <v>16.5798</v>
      </c>
      <c r="JX80">
        <v>25.6517</v>
      </c>
      <c r="JY80">
        <v>30</v>
      </c>
      <c r="JZ80">
        <v>25.7923</v>
      </c>
      <c r="KA80">
        <v>25.7823</v>
      </c>
      <c r="KB80">
        <v>0</v>
      </c>
      <c r="KC80">
        <v>26.912</v>
      </c>
      <c r="KD80">
        <v>27.5234</v>
      </c>
      <c r="KE80">
        <v>16.58</v>
      </c>
      <c r="KF80">
        <v>0</v>
      </c>
      <c r="KG80">
        <v>12.0559</v>
      </c>
      <c r="KH80">
        <v>101.35</v>
      </c>
      <c r="KI80">
        <v>100.612</v>
      </c>
    </row>
    <row r="81" spans="1:295">
      <c r="A81">
        <v>65</v>
      </c>
      <c r="B81">
        <v>1740490722</v>
      </c>
      <c r="C81">
        <v>7714</v>
      </c>
      <c r="D81" t="s">
        <v>580</v>
      </c>
      <c r="E81" t="s">
        <v>581</v>
      </c>
      <c r="F81" t="s">
        <v>434</v>
      </c>
      <c r="G81" t="s">
        <v>435</v>
      </c>
      <c r="J81">
        <f>EY81</f>
        <v>0</v>
      </c>
      <c r="K81">
        <v>1740490722</v>
      </c>
      <c r="L81">
        <f>(M81)/1000</f>
        <v>0</v>
      </c>
      <c r="M81">
        <f>IF(DR81, AP81, AJ81)</f>
        <v>0</v>
      </c>
      <c r="N81">
        <f>IF(DR81, AK81, AI81)</f>
        <v>0</v>
      </c>
      <c r="O81">
        <f>DT81 - IF(AW81&gt;1, N81*DN81*100.0/(AY81), 0)</f>
        <v>0</v>
      </c>
      <c r="P81">
        <f>((V81-L81/2)*O81-N81)/(V81+L81/2)</f>
        <v>0</v>
      </c>
      <c r="Q81">
        <f>P81*(EA81+EB81)/1000.0</f>
        <v>0</v>
      </c>
      <c r="R81">
        <f>(DT81 - IF(AW81&gt;1, N81*DN81*100.0/(AY81), 0))*(EA81+EB81)/1000.0</f>
        <v>0</v>
      </c>
      <c r="S81">
        <f>2.0/((1/U81-1/T81)+SIGN(U81)*SQRT((1/U81-1/T81)*(1/U81-1/T81) + 4*DO81/((DO81+1)*(DO81+1))*(2*1/U81*1/T81-1/T81*1/T81)))</f>
        <v>0</v>
      </c>
      <c r="T81">
        <f>IF(LEFT(DP81,1)&lt;&gt;"0",IF(LEFT(DP81,1)="1",3.0,DQ81),$D$5+$E$5*(EH81*EA81/($K$5*1000))+$F$5*(EH81*EA81/($K$5*1000))*MAX(MIN(DN81,$J$5),$I$5)*MAX(MIN(DN81,$J$5),$I$5)+$G$5*MAX(MIN(DN81,$J$5),$I$5)*(EH81*EA81/($K$5*1000))+$H$5*(EH81*EA81/($K$5*1000))*(EH81*EA81/($K$5*1000)))</f>
        <v>0</v>
      </c>
      <c r="U81">
        <f>L81*(1000-(1000*0.61365*exp(17.502*Y81/(240.97+Y81))/(EA81+EB81)+DV81)/2)/(1000*0.61365*exp(17.502*Y81/(240.97+Y81))/(EA81+EB81)-DV81)</f>
        <v>0</v>
      </c>
      <c r="V81">
        <f>1/((DO81+1)/(S81/1.6)+1/(T81/1.37)) + DO81/((DO81+1)/(S81/1.6) + DO81/(T81/1.37))</f>
        <v>0</v>
      </c>
      <c r="W81">
        <f>(DJ81*DM81)</f>
        <v>0</v>
      </c>
      <c r="X81">
        <f>(EC81+(W81+2*0.95*5.67E-8*(((EC81+$B$7)+273)^4-(EC81+273)^4)-44100*L81)/(1.84*29.3*T81+8*0.95*5.67E-8*(EC81+273)^3))</f>
        <v>0</v>
      </c>
      <c r="Y81">
        <f>($C$7*ED81+$D$7*EE81+$E$7*X81)</f>
        <v>0</v>
      </c>
      <c r="Z81">
        <f>0.61365*exp(17.502*Y81/(240.97+Y81))</f>
        <v>0</v>
      </c>
      <c r="AA81">
        <f>(AB81/AC81*100)</f>
        <v>0</v>
      </c>
      <c r="AB81">
        <f>DV81*(EA81+EB81)/1000</f>
        <v>0</v>
      </c>
      <c r="AC81">
        <f>0.61365*exp(17.502*EC81/(240.97+EC81))</f>
        <v>0</v>
      </c>
      <c r="AD81">
        <f>(Z81-DV81*(EA81+EB81)/1000)</f>
        <v>0</v>
      </c>
      <c r="AE81">
        <f>(-L81*44100)</f>
        <v>0</v>
      </c>
      <c r="AF81">
        <f>2*29.3*T81*0.92*(EC81-Y81)</f>
        <v>0</v>
      </c>
      <c r="AG81">
        <f>2*0.95*5.67E-8*(((EC81+$B$7)+273)^4-(Y81+273)^4)</f>
        <v>0</v>
      </c>
      <c r="AH81">
        <f>W81+AG81+AE81+AF81</f>
        <v>0</v>
      </c>
      <c r="AI81">
        <f>DZ81*AW81*(DU81-DT81*(1000-AW81*DW81)/(1000-AW81*DV81))/(100*DN81)</f>
        <v>0</v>
      </c>
      <c r="AJ81">
        <f>1000*DZ81*AW81*(DV81-DW81)/(100*DN81*(1000-AW81*DV81))</f>
        <v>0</v>
      </c>
      <c r="AK81">
        <f>(AL81 - AM81 - EA81*1E3/(8.314*(EC81+273.15)) * AO81/DZ81 * AN81) * DZ81/(100*DN81) * (1000 - DW81)/1000</f>
        <v>0</v>
      </c>
      <c r="AL81">
        <v>51.16265667018393</v>
      </c>
      <c r="AM81">
        <v>51.28833999999997</v>
      </c>
      <c r="AN81">
        <v>-0.02907817804047544</v>
      </c>
      <c r="AO81">
        <v>66.14935224974602</v>
      </c>
      <c r="AP81">
        <f>(AR81 - AQ81 + EA81*1E3/(8.314*(EC81+273.15)) * AT81/DZ81 * AS81) * DZ81/(100*DN81) * 1000/(1000 - AR81)</f>
        <v>0</v>
      </c>
      <c r="AQ81">
        <v>12.05140902430301</v>
      </c>
      <c r="AR81">
        <v>12.04468321678322</v>
      </c>
      <c r="AS81">
        <v>-8.724920249157894E-08</v>
      </c>
      <c r="AT81">
        <v>77.18284796940715</v>
      </c>
      <c r="AU81">
        <v>42</v>
      </c>
      <c r="AV81">
        <v>10</v>
      </c>
      <c r="AW81">
        <f>IF(AU81*$H$13&gt;=AY81,1.0,(AY81/(AY81-AU81*$H$13)))</f>
        <v>0</v>
      </c>
      <c r="AX81">
        <f>(AW81-1)*100</f>
        <v>0</v>
      </c>
      <c r="AY81">
        <f>MAX(0,($B$13+$C$13*EH81)/(1+$D$13*EH81)*EA81/(EC81+273)*$E$13)</f>
        <v>0</v>
      </c>
      <c r="AZ81" t="s">
        <v>437</v>
      </c>
      <c r="BA81" t="s">
        <v>437</v>
      </c>
      <c r="BB81">
        <v>0</v>
      </c>
      <c r="BC81">
        <v>0</v>
      </c>
      <c r="BD81">
        <f>1-BB81/BC81</f>
        <v>0</v>
      </c>
      <c r="BE81">
        <v>0</v>
      </c>
      <c r="BF81" t="s">
        <v>437</v>
      </c>
      <c r="BG81" t="s">
        <v>437</v>
      </c>
      <c r="BH81">
        <v>0</v>
      </c>
      <c r="BI81">
        <v>0</v>
      </c>
      <c r="BJ81">
        <f>1-BH81/BI81</f>
        <v>0</v>
      </c>
      <c r="BK81">
        <v>0.5</v>
      </c>
      <c r="BL81">
        <f>DK81</f>
        <v>0</v>
      </c>
      <c r="BM81">
        <f>N81</f>
        <v>0</v>
      </c>
      <c r="BN81">
        <f>BJ81*BK81*BL81</f>
        <v>0</v>
      </c>
      <c r="BO81">
        <f>(BM81-BE81)/BL81</f>
        <v>0</v>
      </c>
      <c r="BP81">
        <f>(BC81-BI81)/BI81</f>
        <v>0</v>
      </c>
      <c r="BQ81">
        <f>BB81/(BD81+BB81/BI81)</f>
        <v>0</v>
      </c>
      <c r="BR81" t="s">
        <v>437</v>
      </c>
      <c r="BS81">
        <v>0</v>
      </c>
      <c r="BT81">
        <f>IF(BS81&lt;&gt;0, BS81, BQ81)</f>
        <v>0</v>
      </c>
      <c r="BU81">
        <f>1-BT81/BI81</f>
        <v>0</v>
      </c>
      <c r="BV81">
        <f>(BI81-BH81)/(BI81-BT81)</f>
        <v>0</v>
      </c>
      <c r="BW81">
        <f>(BC81-BI81)/(BC81-BT81)</f>
        <v>0</v>
      </c>
      <c r="BX81">
        <f>(BI81-BH81)/(BI81-BB81)</f>
        <v>0</v>
      </c>
      <c r="BY81">
        <f>(BC81-BI81)/(BC81-BB81)</f>
        <v>0</v>
      </c>
      <c r="BZ81">
        <f>(BV81*BT81/BH81)</f>
        <v>0</v>
      </c>
      <c r="CA81">
        <f>(1-BZ81)</f>
        <v>0</v>
      </c>
      <c r="CB81">
        <v>205</v>
      </c>
      <c r="CC81">
        <v>290.0000000000001</v>
      </c>
      <c r="CD81">
        <v>1.42</v>
      </c>
      <c r="CE81">
        <v>245</v>
      </c>
      <c r="CF81">
        <v>10126.2</v>
      </c>
      <c r="CG81">
        <v>1.21</v>
      </c>
      <c r="CH81">
        <v>0.21</v>
      </c>
      <c r="CI81">
        <v>300.0000000000001</v>
      </c>
      <c r="CJ81">
        <v>23.9</v>
      </c>
      <c r="CK81">
        <v>3.425775101193484</v>
      </c>
      <c r="CL81">
        <v>2.028220428051648</v>
      </c>
      <c r="CM81">
        <v>-2.247386861494518</v>
      </c>
      <c r="CN81">
        <v>1.77933841202106</v>
      </c>
      <c r="CO81">
        <v>0.05390338325961119</v>
      </c>
      <c r="CP81">
        <v>-0.008365275417130143</v>
      </c>
      <c r="CQ81">
        <v>289.9999999999999</v>
      </c>
      <c r="CR81">
        <v>1.85</v>
      </c>
      <c r="CS81">
        <v>615</v>
      </c>
      <c r="CT81">
        <v>10122.7</v>
      </c>
      <c r="CU81">
        <v>1.21</v>
      </c>
      <c r="CV81">
        <v>0.64</v>
      </c>
      <c r="DJ81">
        <f>$B$11*EI81+$C$11*EJ81+$F$11*EU81*(1-EX81)</f>
        <v>0</v>
      </c>
      <c r="DK81">
        <f>DJ81*DL81</f>
        <v>0</v>
      </c>
      <c r="DL81">
        <f>($B$11*$D$9+$C$11*$D$9+$F$11*((FH81+EZ81)/MAX(FH81+EZ81+FI81, 0.1)*$I$9+FI81/MAX(FH81+EZ81+FI81, 0.1)*$J$9))/($B$11+$C$11+$F$11)</f>
        <v>0</v>
      </c>
      <c r="DM81">
        <f>($B$11*$K$9+$C$11*$K$9+$F$11*((FH81+EZ81)/MAX(FH81+EZ81+FI81, 0.1)*$P$9+FI81/MAX(FH81+EZ81+FI81, 0.1)*$Q$9))/($B$11+$C$11+$F$11)</f>
        <v>0</v>
      </c>
      <c r="DN81">
        <v>2</v>
      </c>
      <c r="DO81">
        <v>0.5</v>
      </c>
      <c r="DP81" t="s">
        <v>438</v>
      </c>
      <c r="DQ81">
        <v>2</v>
      </c>
      <c r="DR81" t="b">
        <v>1</v>
      </c>
      <c r="DS81">
        <v>1740490722</v>
      </c>
      <c r="DT81">
        <v>50.6602</v>
      </c>
      <c r="DU81">
        <v>50.4771</v>
      </c>
      <c r="DV81">
        <v>12.045</v>
      </c>
      <c r="DW81">
        <v>12.0499</v>
      </c>
      <c r="DX81">
        <v>51.0498</v>
      </c>
      <c r="DY81">
        <v>12.0497</v>
      </c>
      <c r="DZ81">
        <v>400.043</v>
      </c>
      <c r="EA81">
        <v>101.036</v>
      </c>
      <c r="EB81">
        <v>0.09981859999999999</v>
      </c>
      <c r="EC81">
        <v>19.3197</v>
      </c>
      <c r="ED81">
        <v>19.116</v>
      </c>
      <c r="EE81">
        <v>999.9</v>
      </c>
      <c r="EF81">
        <v>0</v>
      </c>
      <c r="EG81">
        <v>0</v>
      </c>
      <c r="EH81">
        <v>10060.6</v>
      </c>
      <c r="EI81">
        <v>0</v>
      </c>
      <c r="EJ81">
        <v>0.0122315</v>
      </c>
      <c r="EK81">
        <v>0.18314</v>
      </c>
      <c r="EL81">
        <v>51.2779</v>
      </c>
      <c r="EM81">
        <v>51.0927</v>
      </c>
      <c r="EN81">
        <v>-0.00496387</v>
      </c>
      <c r="EO81">
        <v>50.4771</v>
      </c>
      <c r="EP81">
        <v>12.0499</v>
      </c>
      <c r="EQ81">
        <v>1.21697</v>
      </c>
      <c r="ER81">
        <v>1.21747</v>
      </c>
      <c r="ES81">
        <v>9.8108</v>
      </c>
      <c r="ET81">
        <v>9.816940000000001</v>
      </c>
      <c r="EU81">
        <v>0.0499998</v>
      </c>
      <c r="EV81">
        <v>0</v>
      </c>
      <c r="EW81">
        <v>0</v>
      </c>
      <c r="EX81">
        <v>0</v>
      </c>
      <c r="EY81">
        <v>6.16</v>
      </c>
      <c r="EZ81">
        <v>0.0499998</v>
      </c>
      <c r="FA81">
        <v>45.3</v>
      </c>
      <c r="FB81">
        <v>0.28</v>
      </c>
      <c r="FC81">
        <v>34.187</v>
      </c>
      <c r="FD81">
        <v>39.75</v>
      </c>
      <c r="FE81">
        <v>36.625</v>
      </c>
      <c r="FF81">
        <v>39.687</v>
      </c>
      <c r="FG81">
        <v>36.812</v>
      </c>
      <c r="FH81">
        <v>0</v>
      </c>
      <c r="FI81">
        <v>0</v>
      </c>
      <c r="FJ81">
        <v>0</v>
      </c>
      <c r="FK81">
        <v>7713.099999904633</v>
      </c>
      <c r="FL81">
        <v>0</v>
      </c>
      <c r="FM81">
        <v>0.4226923076923077</v>
      </c>
      <c r="FN81">
        <v>-6.643077072375139</v>
      </c>
      <c r="FO81">
        <v>-8.427008469272547</v>
      </c>
      <c r="FP81">
        <v>49.6226923076923</v>
      </c>
      <c r="FQ81">
        <v>15</v>
      </c>
      <c r="FR81">
        <v>1740484041.5</v>
      </c>
      <c r="FS81" t="s">
        <v>471</v>
      </c>
      <c r="FT81">
        <v>1740484041.5</v>
      </c>
      <c r="FU81">
        <v>1740484029</v>
      </c>
      <c r="FV81">
        <v>10</v>
      </c>
      <c r="FW81">
        <v>-0.115</v>
      </c>
      <c r="FX81">
        <v>0.001</v>
      </c>
      <c r="FY81">
        <v>-0.275</v>
      </c>
      <c r="FZ81">
        <v>-0.005</v>
      </c>
      <c r="GA81">
        <v>103</v>
      </c>
      <c r="GB81">
        <v>12</v>
      </c>
      <c r="GC81">
        <v>0.21</v>
      </c>
      <c r="GD81">
        <v>0.12</v>
      </c>
      <c r="GE81">
        <v>0.0304636775252279</v>
      </c>
      <c r="GF81">
        <v>-0.02275856246033432</v>
      </c>
      <c r="GG81">
        <v>0.07737364718106123</v>
      </c>
      <c r="GH81">
        <v>1</v>
      </c>
      <c r="GI81">
        <v>-0.001022293151533538</v>
      </c>
      <c r="GJ81">
        <v>-0.0001617594129775021</v>
      </c>
      <c r="GK81">
        <v>0.0001823891355280953</v>
      </c>
      <c r="GL81">
        <v>1</v>
      </c>
      <c r="GM81">
        <v>2</v>
      </c>
      <c r="GN81">
        <v>2</v>
      </c>
      <c r="GO81" t="s">
        <v>440</v>
      </c>
      <c r="GP81">
        <v>2.99555</v>
      </c>
      <c r="GQ81">
        <v>2.81095</v>
      </c>
      <c r="GR81">
        <v>0.0148181</v>
      </c>
      <c r="GS81">
        <v>0.0147611</v>
      </c>
      <c r="GT81">
        <v>0.068035</v>
      </c>
      <c r="GU81">
        <v>0.0691505</v>
      </c>
      <c r="GV81">
        <v>26809.7</v>
      </c>
      <c r="GW81">
        <v>27995.7</v>
      </c>
      <c r="GX81">
        <v>30959</v>
      </c>
      <c r="GY81">
        <v>31513.3</v>
      </c>
      <c r="GZ81">
        <v>45247.3</v>
      </c>
      <c r="HA81">
        <v>42605.8</v>
      </c>
      <c r="HB81">
        <v>44850.4</v>
      </c>
      <c r="HC81">
        <v>42084</v>
      </c>
      <c r="HD81">
        <v>1.79865</v>
      </c>
      <c r="HE81">
        <v>2.25343</v>
      </c>
      <c r="HF81">
        <v>-0.0348389</v>
      </c>
      <c r="HG81">
        <v>0</v>
      </c>
      <c r="HH81">
        <v>19.6928</v>
      </c>
      <c r="HI81">
        <v>999.9</v>
      </c>
      <c r="HJ81">
        <v>34.4</v>
      </c>
      <c r="HK81">
        <v>30.5</v>
      </c>
      <c r="HL81">
        <v>14.9273</v>
      </c>
      <c r="HM81">
        <v>61.9733</v>
      </c>
      <c r="HN81">
        <v>7.6843</v>
      </c>
      <c r="HO81">
        <v>1</v>
      </c>
      <c r="HP81">
        <v>-0.104126</v>
      </c>
      <c r="HQ81">
        <v>3.20927</v>
      </c>
      <c r="HR81">
        <v>20.2139</v>
      </c>
      <c r="HS81">
        <v>5.21954</v>
      </c>
      <c r="HT81">
        <v>11.9081</v>
      </c>
      <c r="HU81">
        <v>4.9718</v>
      </c>
      <c r="HV81">
        <v>3.2724</v>
      </c>
      <c r="HW81">
        <v>7878.5</v>
      </c>
      <c r="HX81">
        <v>9999</v>
      </c>
      <c r="HY81">
        <v>9999</v>
      </c>
      <c r="HZ81">
        <v>999.9</v>
      </c>
      <c r="IA81">
        <v>1.87958</v>
      </c>
      <c r="IB81">
        <v>1.87974</v>
      </c>
      <c r="IC81">
        <v>1.88187</v>
      </c>
      <c r="ID81">
        <v>1.87486</v>
      </c>
      <c r="IE81">
        <v>1.87825</v>
      </c>
      <c r="IF81">
        <v>1.87773</v>
      </c>
      <c r="IG81">
        <v>1.8748</v>
      </c>
      <c r="IH81">
        <v>1.88246</v>
      </c>
      <c r="II81">
        <v>0</v>
      </c>
      <c r="IJ81">
        <v>0</v>
      </c>
      <c r="IK81">
        <v>0</v>
      </c>
      <c r="IL81">
        <v>0</v>
      </c>
      <c r="IM81" t="s">
        <v>441</v>
      </c>
      <c r="IN81" t="s">
        <v>442</v>
      </c>
      <c r="IO81" t="s">
        <v>443</v>
      </c>
      <c r="IP81" t="s">
        <v>443</v>
      </c>
      <c r="IQ81" t="s">
        <v>443</v>
      </c>
      <c r="IR81" t="s">
        <v>443</v>
      </c>
      <c r="IS81">
        <v>0</v>
      </c>
      <c r="IT81">
        <v>100</v>
      </c>
      <c r="IU81">
        <v>100</v>
      </c>
      <c r="IV81">
        <v>-0.39</v>
      </c>
      <c r="IW81">
        <v>-0.0047</v>
      </c>
      <c r="IX81">
        <v>-0.5145022863478105</v>
      </c>
      <c r="IY81">
        <v>0.002558256048013158</v>
      </c>
      <c r="IZ81">
        <v>-2.213187444564666E-06</v>
      </c>
      <c r="JA81">
        <v>6.313742598779326E-10</v>
      </c>
      <c r="JB81">
        <v>-0.09460829944680695</v>
      </c>
      <c r="JC81">
        <v>0.01302957520847742</v>
      </c>
      <c r="JD81">
        <v>-0.0006757729996322496</v>
      </c>
      <c r="JE81">
        <v>1.7701685355935E-05</v>
      </c>
      <c r="JF81">
        <v>15</v>
      </c>
      <c r="JG81">
        <v>2137</v>
      </c>
      <c r="JH81">
        <v>3</v>
      </c>
      <c r="JI81">
        <v>20</v>
      </c>
      <c r="JJ81">
        <v>111.3</v>
      </c>
      <c r="JK81">
        <v>111.5</v>
      </c>
      <c r="JL81">
        <v>0.275879</v>
      </c>
      <c r="JM81">
        <v>2.65015</v>
      </c>
      <c r="JN81">
        <v>1.44531</v>
      </c>
      <c r="JO81">
        <v>2.16064</v>
      </c>
      <c r="JP81">
        <v>1.54907</v>
      </c>
      <c r="JQ81">
        <v>2.36938</v>
      </c>
      <c r="JR81">
        <v>35.2671</v>
      </c>
      <c r="JS81">
        <v>24.1138</v>
      </c>
      <c r="JT81">
        <v>18</v>
      </c>
      <c r="JU81">
        <v>328.135</v>
      </c>
      <c r="JV81">
        <v>744.123</v>
      </c>
      <c r="JW81">
        <v>16.5803</v>
      </c>
      <c r="JX81">
        <v>25.6538</v>
      </c>
      <c r="JY81">
        <v>30.0001</v>
      </c>
      <c r="JZ81">
        <v>25.7966</v>
      </c>
      <c r="KA81">
        <v>25.7866</v>
      </c>
      <c r="KB81">
        <v>5.54218</v>
      </c>
      <c r="KC81">
        <v>26.912</v>
      </c>
      <c r="KD81">
        <v>27.5234</v>
      </c>
      <c r="KE81">
        <v>16.58</v>
      </c>
      <c r="KF81">
        <v>50</v>
      </c>
      <c r="KG81">
        <v>12.083</v>
      </c>
      <c r="KH81">
        <v>101.35</v>
      </c>
      <c r="KI81">
        <v>100.612</v>
      </c>
    </row>
    <row r="82" spans="1:295">
      <c r="A82">
        <v>66</v>
      </c>
      <c r="B82">
        <v>1740490842.5</v>
      </c>
      <c r="C82">
        <v>7834.5</v>
      </c>
      <c r="D82" t="s">
        <v>582</v>
      </c>
      <c r="E82" t="s">
        <v>583</v>
      </c>
      <c r="F82" t="s">
        <v>434</v>
      </c>
      <c r="G82" t="s">
        <v>435</v>
      </c>
      <c r="J82">
        <f>EY82</f>
        <v>0</v>
      </c>
      <c r="K82">
        <v>1740490842.5</v>
      </c>
      <c r="L82">
        <f>(M82)/1000</f>
        <v>0</v>
      </c>
      <c r="M82">
        <f>IF(DR82, AP82, AJ82)</f>
        <v>0</v>
      </c>
      <c r="N82">
        <f>IF(DR82, AK82, AI82)</f>
        <v>0</v>
      </c>
      <c r="O82">
        <f>DT82 - IF(AW82&gt;1, N82*DN82*100.0/(AY82), 0)</f>
        <v>0</v>
      </c>
      <c r="P82">
        <f>((V82-L82/2)*O82-N82)/(V82+L82/2)</f>
        <v>0</v>
      </c>
      <c r="Q82">
        <f>P82*(EA82+EB82)/1000.0</f>
        <v>0</v>
      </c>
      <c r="R82">
        <f>(DT82 - IF(AW82&gt;1, N82*DN82*100.0/(AY82), 0))*(EA82+EB82)/1000.0</f>
        <v>0</v>
      </c>
      <c r="S82">
        <f>2.0/((1/U82-1/T82)+SIGN(U82)*SQRT((1/U82-1/T82)*(1/U82-1/T82) + 4*DO82/((DO82+1)*(DO82+1))*(2*1/U82*1/T82-1/T82*1/T82)))</f>
        <v>0</v>
      </c>
      <c r="T82">
        <f>IF(LEFT(DP82,1)&lt;&gt;"0",IF(LEFT(DP82,1)="1",3.0,DQ82),$D$5+$E$5*(EH82*EA82/($K$5*1000))+$F$5*(EH82*EA82/($K$5*1000))*MAX(MIN(DN82,$J$5),$I$5)*MAX(MIN(DN82,$J$5),$I$5)+$G$5*MAX(MIN(DN82,$J$5),$I$5)*(EH82*EA82/($K$5*1000))+$H$5*(EH82*EA82/($K$5*1000))*(EH82*EA82/($K$5*1000)))</f>
        <v>0</v>
      </c>
      <c r="U82">
        <f>L82*(1000-(1000*0.61365*exp(17.502*Y82/(240.97+Y82))/(EA82+EB82)+DV82)/2)/(1000*0.61365*exp(17.502*Y82/(240.97+Y82))/(EA82+EB82)-DV82)</f>
        <v>0</v>
      </c>
      <c r="V82">
        <f>1/((DO82+1)/(S82/1.6)+1/(T82/1.37)) + DO82/((DO82+1)/(S82/1.6) + DO82/(T82/1.37))</f>
        <v>0</v>
      </c>
      <c r="W82">
        <f>(DJ82*DM82)</f>
        <v>0</v>
      </c>
      <c r="X82">
        <f>(EC82+(W82+2*0.95*5.67E-8*(((EC82+$B$7)+273)^4-(EC82+273)^4)-44100*L82)/(1.84*29.3*T82+8*0.95*5.67E-8*(EC82+273)^3))</f>
        <v>0</v>
      </c>
      <c r="Y82">
        <f>($C$7*ED82+$D$7*EE82+$E$7*X82)</f>
        <v>0</v>
      </c>
      <c r="Z82">
        <f>0.61365*exp(17.502*Y82/(240.97+Y82))</f>
        <v>0</v>
      </c>
      <c r="AA82">
        <f>(AB82/AC82*100)</f>
        <v>0</v>
      </c>
      <c r="AB82">
        <f>DV82*(EA82+EB82)/1000</f>
        <v>0</v>
      </c>
      <c r="AC82">
        <f>0.61365*exp(17.502*EC82/(240.97+EC82))</f>
        <v>0</v>
      </c>
      <c r="AD82">
        <f>(Z82-DV82*(EA82+EB82)/1000)</f>
        <v>0</v>
      </c>
      <c r="AE82">
        <f>(-L82*44100)</f>
        <v>0</v>
      </c>
      <c r="AF82">
        <f>2*29.3*T82*0.92*(EC82-Y82)</f>
        <v>0</v>
      </c>
      <c r="AG82">
        <f>2*0.95*5.67E-8*(((EC82+$B$7)+273)^4-(Y82+273)^4)</f>
        <v>0</v>
      </c>
      <c r="AH82">
        <f>W82+AG82+AE82+AF82</f>
        <v>0</v>
      </c>
      <c r="AI82">
        <f>DZ82*AW82*(DU82-DT82*(1000-AW82*DW82)/(1000-AW82*DV82))/(100*DN82)</f>
        <v>0</v>
      </c>
      <c r="AJ82">
        <f>1000*DZ82*AW82*(DV82-DW82)/(100*DN82*(1000-AW82*DV82))</f>
        <v>0</v>
      </c>
      <c r="AK82">
        <f>(AL82 - AM82 - EA82*1E3/(8.314*(EC82+273.15)) * AO82/DZ82 * AN82) * DZ82/(100*DN82) * (1000 - DW82)/1000</f>
        <v>0</v>
      </c>
      <c r="AL82">
        <v>101.3344047225198</v>
      </c>
      <c r="AM82">
        <v>101.4499999999999</v>
      </c>
      <c r="AN82">
        <v>-0.000534447556050595</v>
      </c>
      <c r="AO82">
        <v>66.14935224974602</v>
      </c>
      <c r="AP82">
        <f>(AR82 - AQ82 + EA82*1E3/(8.314*(EC82+273.15)) * AT82/DZ82 * AS82) * DZ82/(100*DN82) * 1000/(1000 - AR82)</f>
        <v>0</v>
      </c>
      <c r="AQ82">
        <v>12.05804888206635</v>
      </c>
      <c r="AR82">
        <v>12.05062727272728</v>
      </c>
      <c r="AS82">
        <v>-1.949340988524121E-07</v>
      </c>
      <c r="AT82">
        <v>77.18284796940715</v>
      </c>
      <c r="AU82">
        <v>42</v>
      </c>
      <c r="AV82">
        <v>11</v>
      </c>
      <c r="AW82">
        <f>IF(AU82*$H$13&gt;=AY82,1.0,(AY82/(AY82-AU82*$H$13)))</f>
        <v>0</v>
      </c>
      <c r="AX82">
        <f>(AW82-1)*100</f>
        <v>0</v>
      </c>
      <c r="AY82">
        <f>MAX(0,($B$13+$C$13*EH82)/(1+$D$13*EH82)*EA82/(EC82+273)*$E$13)</f>
        <v>0</v>
      </c>
      <c r="AZ82" t="s">
        <v>437</v>
      </c>
      <c r="BA82" t="s">
        <v>437</v>
      </c>
      <c r="BB82">
        <v>0</v>
      </c>
      <c r="BC82">
        <v>0</v>
      </c>
      <c r="BD82">
        <f>1-BB82/BC82</f>
        <v>0</v>
      </c>
      <c r="BE82">
        <v>0</v>
      </c>
      <c r="BF82" t="s">
        <v>437</v>
      </c>
      <c r="BG82" t="s">
        <v>437</v>
      </c>
      <c r="BH82">
        <v>0</v>
      </c>
      <c r="BI82">
        <v>0</v>
      </c>
      <c r="BJ82">
        <f>1-BH82/BI82</f>
        <v>0</v>
      </c>
      <c r="BK82">
        <v>0.5</v>
      </c>
      <c r="BL82">
        <f>DK82</f>
        <v>0</v>
      </c>
      <c r="BM82">
        <f>N82</f>
        <v>0</v>
      </c>
      <c r="BN82">
        <f>BJ82*BK82*BL82</f>
        <v>0</v>
      </c>
      <c r="BO82">
        <f>(BM82-BE82)/BL82</f>
        <v>0</v>
      </c>
      <c r="BP82">
        <f>(BC82-BI82)/BI82</f>
        <v>0</v>
      </c>
      <c r="BQ82">
        <f>BB82/(BD82+BB82/BI82)</f>
        <v>0</v>
      </c>
      <c r="BR82" t="s">
        <v>437</v>
      </c>
      <c r="BS82">
        <v>0</v>
      </c>
      <c r="BT82">
        <f>IF(BS82&lt;&gt;0, BS82, BQ82)</f>
        <v>0</v>
      </c>
      <c r="BU82">
        <f>1-BT82/BI82</f>
        <v>0</v>
      </c>
      <c r="BV82">
        <f>(BI82-BH82)/(BI82-BT82)</f>
        <v>0</v>
      </c>
      <c r="BW82">
        <f>(BC82-BI82)/(BC82-BT82)</f>
        <v>0</v>
      </c>
      <c r="BX82">
        <f>(BI82-BH82)/(BI82-BB82)</f>
        <v>0</v>
      </c>
      <c r="BY82">
        <f>(BC82-BI82)/(BC82-BB82)</f>
        <v>0</v>
      </c>
      <c r="BZ82">
        <f>(BV82*BT82/BH82)</f>
        <v>0</v>
      </c>
      <c r="CA82">
        <f>(1-BZ82)</f>
        <v>0</v>
      </c>
      <c r="CB82">
        <v>205</v>
      </c>
      <c r="CC82">
        <v>290.0000000000001</v>
      </c>
      <c r="CD82">
        <v>1.42</v>
      </c>
      <c r="CE82">
        <v>245</v>
      </c>
      <c r="CF82">
        <v>10126.2</v>
      </c>
      <c r="CG82">
        <v>1.21</v>
      </c>
      <c r="CH82">
        <v>0.21</v>
      </c>
      <c r="CI82">
        <v>300.0000000000001</v>
      </c>
      <c r="CJ82">
        <v>23.9</v>
      </c>
      <c r="CK82">
        <v>3.425775101193484</v>
      </c>
      <c r="CL82">
        <v>2.028220428051648</v>
      </c>
      <c r="CM82">
        <v>-2.247386861494518</v>
      </c>
      <c r="CN82">
        <v>1.77933841202106</v>
      </c>
      <c r="CO82">
        <v>0.05390338325961119</v>
      </c>
      <c r="CP82">
        <v>-0.008365275417130143</v>
      </c>
      <c r="CQ82">
        <v>289.9999999999999</v>
      </c>
      <c r="CR82">
        <v>1.85</v>
      </c>
      <c r="CS82">
        <v>615</v>
      </c>
      <c r="CT82">
        <v>10122.7</v>
      </c>
      <c r="CU82">
        <v>1.21</v>
      </c>
      <c r="CV82">
        <v>0.64</v>
      </c>
      <c r="DJ82">
        <f>$B$11*EI82+$C$11*EJ82+$F$11*EU82*(1-EX82)</f>
        <v>0</v>
      </c>
      <c r="DK82">
        <f>DJ82*DL82</f>
        <v>0</v>
      </c>
      <c r="DL82">
        <f>($B$11*$D$9+$C$11*$D$9+$F$11*((FH82+EZ82)/MAX(FH82+EZ82+FI82, 0.1)*$I$9+FI82/MAX(FH82+EZ82+FI82, 0.1)*$J$9))/($B$11+$C$11+$F$11)</f>
        <v>0</v>
      </c>
      <c r="DM82">
        <f>($B$11*$K$9+$C$11*$K$9+$F$11*((FH82+EZ82)/MAX(FH82+EZ82+FI82, 0.1)*$P$9+FI82/MAX(FH82+EZ82+FI82, 0.1)*$Q$9))/($B$11+$C$11+$F$11)</f>
        <v>0</v>
      </c>
      <c r="DN82">
        <v>2</v>
      </c>
      <c r="DO82">
        <v>0.5</v>
      </c>
      <c r="DP82" t="s">
        <v>438</v>
      </c>
      <c r="DQ82">
        <v>2</v>
      </c>
      <c r="DR82" t="b">
        <v>1</v>
      </c>
      <c r="DS82">
        <v>1740490842.5</v>
      </c>
      <c r="DT82">
        <v>100.226</v>
      </c>
      <c r="DU82">
        <v>100.13</v>
      </c>
      <c r="DV82">
        <v>12.051</v>
      </c>
      <c r="DW82">
        <v>12.0586</v>
      </c>
      <c r="DX82">
        <v>100.505</v>
      </c>
      <c r="DY82">
        <v>12.0558</v>
      </c>
      <c r="DZ82">
        <v>399.98</v>
      </c>
      <c r="EA82">
        <v>101.038</v>
      </c>
      <c r="EB82">
        <v>0.10007</v>
      </c>
      <c r="EC82">
        <v>19.3019</v>
      </c>
      <c r="ED82">
        <v>19.0929</v>
      </c>
      <c r="EE82">
        <v>999.9</v>
      </c>
      <c r="EF82">
        <v>0</v>
      </c>
      <c r="EG82">
        <v>0</v>
      </c>
      <c r="EH82">
        <v>10041.9</v>
      </c>
      <c r="EI82">
        <v>0</v>
      </c>
      <c r="EJ82">
        <v>0.0122315</v>
      </c>
      <c r="EK82">
        <v>0.0957184</v>
      </c>
      <c r="EL82">
        <v>101.448</v>
      </c>
      <c r="EM82">
        <v>101.352</v>
      </c>
      <c r="EN82">
        <v>-0.00757694</v>
      </c>
      <c r="EO82">
        <v>100.13</v>
      </c>
      <c r="EP82">
        <v>12.0586</v>
      </c>
      <c r="EQ82">
        <v>1.21762</v>
      </c>
      <c r="ER82">
        <v>1.21838</v>
      </c>
      <c r="ES82">
        <v>9.81873</v>
      </c>
      <c r="ET82">
        <v>9.828099999999999</v>
      </c>
      <c r="EU82">
        <v>0.0499998</v>
      </c>
      <c r="EV82">
        <v>0</v>
      </c>
      <c r="EW82">
        <v>0</v>
      </c>
      <c r="EX82">
        <v>0</v>
      </c>
      <c r="EY82">
        <v>-7.97</v>
      </c>
      <c r="EZ82">
        <v>0.0499998</v>
      </c>
      <c r="FA82">
        <v>50.9</v>
      </c>
      <c r="FB82">
        <v>0.86</v>
      </c>
      <c r="FC82">
        <v>33.5</v>
      </c>
      <c r="FD82">
        <v>38.75</v>
      </c>
      <c r="FE82">
        <v>36.062</v>
      </c>
      <c r="FF82">
        <v>38.312</v>
      </c>
      <c r="FG82">
        <v>36.187</v>
      </c>
      <c r="FH82">
        <v>0</v>
      </c>
      <c r="FI82">
        <v>0</v>
      </c>
      <c r="FJ82">
        <v>0</v>
      </c>
      <c r="FK82">
        <v>7833.700000047684</v>
      </c>
      <c r="FL82">
        <v>0</v>
      </c>
      <c r="FM82">
        <v>0.6724</v>
      </c>
      <c r="FN82">
        <v>-23.58307692393278</v>
      </c>
      <c r="FO82">
        <v>24.15846161108754</v>
      </c>
      <c r="FP82">
        <v>47.96400000000001</v>
      </c>
      <c r="FQ82">
        <v>15</v>
      </c>
      <c r="FR82">
        <v>1740484041.5</v>
      </c>
      <c r="FS82" t="s">
        <v>471</v>
      </c>
      <c r="FT82">
        <v>1740484041.5</v>
      </c>
      <c r="FU82">
        <v>1740484029</v>
      </c>
      <c r="FV82">
        <v>10</v>
      </c>
      <c r="FW82">
        <v>-0.115</v>
      </c>
      <c r="FX82">
        <v>0.001</v>
      </c>
      <c r="FY82">
        <v>-0.275</v>
      </c>
      <c r="FZ82">
        <v>-0.005</v>
      </c>
      <c r="GA82">
        <v>103</v>
      </c>
      <c r="GB82">
        <v>12</v>
      </c>
      <c r="GC82">
        <v>0.21</v>
      </c>
      <c r="GD82">
        <v>0.12</v>
      </c>
      <c r="GE82">
        <v>-0.1633563788249158</v>
      </c>
      <c r="GF82">
        <v>0.0217722277503476</v>
      </c>
      <c r="GG82">
        <v>0.03553527776143418</v>
      </c>
      <c r="GH82">
        <v>1</v>
      </c>
      <c r="GI82">
        <v>-0.001143199116156531</v>
      </c>
      <c r="GJ82">
        <v>0.0004825976154670141</v>
      </c>
      <c r="GK82">
        <v>0.0002385875727394461</v>
      </c>
      <c r="GL82">
        <v>1</v>
      </c>
      <c r="GM82">
        <v>2</v>
      </c>
      <c r="GN82">
        <v>2</v>
      </c>
      <c r="GO82" t="s">
        <v>440</v>
      </c>
      <c r="GP82">
        <v>2.99548</v>
      </c>
      <c r="GQ82">
        <v>2.81104</v>
      </c>
      <c r="GR82">
        <v>0.0287416</v>
      </c>
      <c r="GS82">
        <v>0.0288486</v>
      </c>
      <c r="GT82">
        <v>0.0680629</v>
      </c>
      <c r="GU82">
        <v>0.06919</v>
      </c>
      <c r="GV82">
        <v>26430.5</v>
      </c>
      <c r="GW82">
        <v>27595.3</v>
      </c>
      <c r="GX82">
        <v>30958.7</v>
      </c>
      <c r="GY82">
        <v>31513.2</v>
      </c>
      <c r="GZ82">
        <v>45245.6</v>
      </c>
      <c r="HA82">
        <v>42604.5</v>
      </c>
      <c r="HB82">
        <v>44850</v>
      </c>
      <c r="HC82">
        <v>42084.5</v>
      </c>
      <c r="HD82">
        <v>1.79858</v>
      </c>
      <c r="HE82">
        <v>2.25347</v>
      </c>
      <c r="HF82">
        <v>-0.0387505</v>
      </c>
      <c r="HG82">
        <v>0</v>
      </c>
      <c r="HH82">
        <v>19.7345</v>
      </c>
      <c r="HI82">
        <v>999.9</v>
      </c>
      <c r="HJ82">
        <v>34.4</v>
      </c>
      <c r="HK82">
        <v>30.5</v>
      </c>
      <c r="HL82">
        <v>14.9274</v>
      </c>
      <c r="HM82">
        <v>62.0033</v>
      </c>
      <c r="HN82">
        <v>7.96875</v>
      </c>
      <c r="HO82">
        <v>1</v>
      </c>
      <c r="HP82">
        <v>-0.104101</v>
      </c>
      <c r="HQ82">
        <v>3.25538</v>
      </c>
      <c r="HR82">
        <v>20.2156</v>
      </c>
      <c r="HS82">
        <v>5.22313</v>
      </c>
      <c r="HT82">
        <v>11.9081</v>
      </c>
      <c r="HU82">
        <v>4.9723</v>
      </c>
      <c r="HV82">
        <v>3.273</v>
      </c>
      <c r="HW82">
        <v>7881.6</v>
      </c>
      <c r="HX82">
        <v>9999</v>
      </c>
      <c r="HY82">
        <v>9999</v>
      </c>
      <c r="HZ82">
        <v>999.9</v>
      </c>
      <c r="IA82">
        <v>1.87958</v>
      </c>
      <c r="IB82">
        <v>1.87973</v>
      </c>
      <c r="IC82">
        <v>1.88187</v>
      </c>
      <c r="ID82">
        <v>1.87488</v>
      </c>
      <c r="IE82">
        <v>1.87826</v>
      </c>
      <c r="IF82">
        <v>1.87766</v>
      </c>
      <c r="IG82">
        <v>1.87476</v>
      </c>
      <c r="IH82">
        <v>1.88244</v>
      </c>
      <c r="II82">
        <v>0</v>
      </c>
      <c r="IJ82">
        <v>0</v>
      </c>
      <c r="IK82">
        <v>0</v>
      </c>
      <c r="IL82">
        <v>0</v>
      </c>
      <c r="IM82" t="s">
        <v>441</v>
      </c>
      <c r="IN82" t="s">
        <v>442</v>
      </c>
      <c r="IO82" t="s">
        <v>443</v>
      </c>
      <c r="IP82" t="s">
        <v>443</v>
      </c>
      <c r="IQ82" t="s">
        <v>443</v>
      </c>
      <c r="IR82" t="s">
        <v>443</v>
      </c>
      <c r="IS82">
        <v>0</v>
      </c>
      <c r="IT82">
        <v>100</v>
      </c>
      <c r="IU82">
        <v>100</v>
      </c>
      <c r="IV82">
        <v>-0.279</v>
      </c>
      <c r="IW82">
        <v>-0.0048</v>
      </c>
      <c r="IX82">
        <v>-0.5145022863478105</v>
      </c>
      <c r="IY82">
        <v>0.002558256048013158</v>
      </c>
      <c r="IZ82">
        <v>-2.213187444564666E-06</v>
      </c>
      <c r="JA82">
        <v>6.313742598779326E-10</v>
      </c>
      <c r="JB82">
        <v>-0.09460829944680695</v>
      </c>
      <c r="JC82">
        <v>0.01302957520847742</v>
      </c>
      <c r="JD82">
        <v>-0.0006757729996322496</v>
      </c>
      <c r="JE82">
        <v>1.7701685355935E-05</v>
      </c>
      <c r="JF82">
        <v>15</v>
      </c>
      <c r="JG82">
        <v>2137</v>
      </c>
      <c r="JH82">
        <v>3</v>
      </c>
      <c r="JI82">
        <v>20</v>
      </c>
      <c r="JJ82">
        <v>113.3</v>
      </c>
      <c r="JK82">
        <v>113.6</v>
      </c>
      <c r="JL82">
        <v>0.374756</v>
      </c>
      <c r="JM82">
        <v>2.6355</v>
      </c>
      <c r="JN82">
        <v>1.44531</v>
      </c>
      <c r="JO82">
        <v>2.16064</v>
      </c>
      <c r="JP82">
        <v>1.54907</v>
      </c>
      <c r="JQ82">
        <v>2.46094</v>
      </c>
      <c r="JR82">
        <v>35.2671</v>
      </c>
      <c r="JS82">
        <v>24.1225</v>
      </c>
      <c r="JT82">
        <v>18</v>
      </c>
      <c r="JU82">
        <v>328.103</v>
      </c>
      <c r="JV82">
        <v>744.2</v>
      </c>
      <c r="JW82">
        <v>16.5809</v>
      </c>
      <c r="JX82">
        <v>25.656</v>
      </c>
      <c r="JY82">
        <v>30.0001</v>
      </c>
      <c r="JZ82">
        <v>25.7966</v>
      </c>
      <c r="KA82">
        <v>25.7888</v>
      </c>
      <c r="KB82">
        <v>7.50314</v>
      </c>
      <c r="KC82">
        <v>26.912</v>
      </c>
      <c r="KD82">
        <v>27.5234</v>
      </c>
      <c r="KE82">
        <v>16.58</v>
      </c>
      <c r="KF82">
        <v>100</v>
      </c>
      <c r="KG82">
        <v>12.083</v>
      </c>
      <c r="KH82">
        <v>101.349</v>
      </c>
      <c r="KI82">
        <v>100.612</v>
      </c>
    </row>
    <row r="83" spans="1:295">
      <c r="A83">
        <v>67</v>
      </c>
      <c r="B83">
        <v>1740490963</v>
      </c>
      <c r="C83">
        <v>7955</v>
      </c>
      <c r="D83" t="s">
        <v>584</v>
      </c>
      <c r="E83" t="s">
        <v>585</v>
      </c>
      <c r="F83" t="s">
        <v>434</v>
      </c>
      <c r="G83" t="s">
        <v>435</v>
      </c>
      <c r="J83">
        <f>EY83</f>
        <v>0</v>
      </c>
      <c r="K83">
        <v>1740490963</v>
      </c>
      <c r="L83">
        <f>(M83)/1000</f>
        <v>0</v>
      </c>
      <c r="M83">
        <f>IF(DR83, AP83, AJ83)</f>
        <v>0</v>
      </c>
      <c r="N83">
        <f>IF(DR83, AK83, AI83)</f>
        <v>0</v>
      </c>
      <c r="O83">
        <f>DT83 - IF(AW83&gt;1, N83*DN83*100.0/(AY83), 0)</f>
        <v>0</v>
      </c>
      <c r="P83">
        <f>((V83-L83/2)*O83-N83)/(V83+L83/2)</f>
        <v>0</v>
      </c>
      <c r="Q83">
        <f>P83*(EA83+EB83)/1000.0</f>
        <v>0</v>
      </c>
      <c r="R83">
        <f>(DT83 - IF(AW83&gt;1, N83*DN83*100.0/(AY83), 0))*(EA83+EB83)/1000.0</f>
        <v>0</v>
      </c>
      <c r="S83">
        <f>2.0/((1/U83-1/T83)+SIGN(U83)*SQRT((1/U83-1/T83)*(1/U83-1/T83) + 4*DO83/((DO83+1)*(DO83+1))*(2*1/U83*1/T83-1/T83*1/T83)))</f>
        <v>0</v>
      </c>
      <c r="T83">
        <f>IF(LEFT(DP83,1)&lt;&gt;"0",IF(LEFT(DP83,1)="1",3.0,DQ83),$D$5+$E$5*(EH83*EA83/($K$5*1000))+$F$5*(EH83*EA83/($K$5*1000))*MAX(MIN(DN83,$J$5),$I$5)*MAX(MIN(DN83,$J$5),$I$5)+$G$5*MAX(MIN(DN83,$J$5),$I$5)*(EH83*EA83/($K$5*1000))+$H$5*(EH83*EA83/($K$5*1000))*(EH83*EA83/($K$5*1000)))</f>
        <v>0</v>
      </c>
      <c r="U83">
        <f>L83*(1000-(1000*0.61365*exp(17.502*Y83/(240.97+Y83))/(EA83+EB83)+DV83)/2)/(1000*0.61365*exp(17.502*Y83/(240.97+Y83))/(EA83+EB83)-DV83)</f>
        <v>0</v>
      </c>
      <c r="V83">
        <f>1/((DO83+1)/(S83/1.6)+1/(T83/1.37)) + DO83/((DO83+1)/(S83/1.6) + DO83/(T83/1.37))</f>
        <v>0</v>
      </c>
      <c r="W83">
        <f>(DJ83*DM83)</f>
        <v>0</v>
      </c>
      <c r="X83">
        <f>(EC83+(W83+2*0.95*5.67E-8*(((EC83+$B$7)+273)^4-(EC83+273)^4)-44100*L83)/(1.84*29.3*T83+8*0.95*5.67E-8*(EC83+273)^3))</f>
        <v>0</v>
      </c>
      <c r="Y83">
        <f>($C$7*ED83+$D$7*EE83+$E$7*X83)</f>
        <v>0</v>
      </c>
      <c r="Z83">
        <f>0.61365*exp(17.502*Y83/(240.97+Y83))</f>
        <v>0</v>
      </c>
      <c r="AA83">
        <f>(AB83/AC83*100)</f>
        <v>0</v>
      </c>
      <c r="AB83">
        <f>DV83*(EA83+EB83)/1000</f>
        <v>0</v>
      </c>
      <c r="AC83">
        <f>0.61365*exp(17.502*EC83/(240.97+EC83))</f>
        <v>0</v>
      </c>
      <c r="AD83">
        <f>(Z83-DV83*(EA83+EB83)/1000)</f>
        <v>0</v>
      </c>
      <c r="AE83">
        <f>(-L83*44100)</f>
        <v>0</v>
      </c>
      <c r="AF83">
        <f>2*29.3*T83*0.92*(EC83-Y83)</f>
        <v>0</v>
      </c>
      <c r="AG83">
        <f>2*0.95*5.67E-8*(((EC83+$B$7)+273)^4-(Y83+273)^4)</f>
        <v>0</v>
      </c>
      <c r="AH83">
        <f>W83+AG83+AE83+AF83</f>
        <v>0</v>
      </c>
      <c r="AI83">
        <f>DZ83*AW83*(DU83-DT83*(1000-AW83*DW83)/(1000-AW83*DV83))/(100*DN83)</f>
        <v>0</v>
      </c>
      <c r="AJ83">
        <f>1000*DZ83*AW83*(DV83-DW83)/(100*DN83*(1000-AW83*DV83))</f>
        <v>0</v>
      </c>
      <c r="AK83">
        <f>(AL83 - AM83 - EA83*1E3/(8.314*(EC83+273.15)) * AO83/DZ83 * AN83) * DZ83/(100*DN83) * (1000 - DW83)/1000</f>
        <v>0</v>
      </c>
      <c r="AL83">
        <v>202.489226714623</v>
      </c>
      <c r="AM83">
        <v>202.6853636363637</v>
      </c>
      <c r="AN83">
        <v>-7.965825489853269E-05</v>
      </c>
      <c r="AO83">
        <v>66.14935224974602</v>
      </c>
      <c r="AP83">
        <f>(AR83 - AQ83 + EA83*1E3/(8.314*(EC83+273.15)) * AT83/DZ83 * AS83) * DZ83/(100*DN83) * 1000/(1000 - AR83)</f>
        <v>0</v>
      </c>
      <c r="AQ83">
        <v>12.06635342588575</v>
      </c>
      <c r="AR83">
        <v>12.0592111888112</v>
      </c>
      <c r="AS83">
        <v>1.347640731666577E-07</v>
      </c>
      <c r="AT83">
        <v>77.18284796940715</v>
      </c>
      <c r="AU83">
        <v>42</v>
      </c>
      <c r="AV83">
        <v>10</v>
      </c>
      <c r="AW83">
        <f>IF(AU83*$H$13&gt;=AY83,1.0,(AY83/(AY83-AU83*$H$13)))</f>
        <v>0</v>
      </c>
      <c r="AX83">
        <f>(AW83-1)*100</f>
        <v>0</v>
      </c>
      <c r="AY83">
        <f>MAX(0,($B$13+$C$13*EH83)/(1+$D$13*EH83)*EA83/(EC83+273)*$E$13)</f>
        <v>0</v>
      </c>
      <c r="AZ83" t="s">
        <v>437</v>
      </c>
      <c r="BA83" t="s">
        <v>437</v>
      </c>
      <c r="BB83">
        <v>0</v>
      </c>
      <c r="BC83">
        <v>0</v>
      </c>
      <c r="BD83">
        <f>1-BB83/BC83</f>
        <v>0</v>
      </c>
      <c r="BE83">
        <v>0</v>
      </c>
      <c r="BF83" t="s">
        <v>437</v>
      </c>
      <c r="BG83" t="s">
        <v>437</v>
      </c>
      <c r="BH83">
        <v>0</v>
      </c>
      <c r="BI83">
        <v>0</v>
      </c>
      <c r="BJ83">
        <f>1-BH83/BI83</f>
        <v>0</v>
      </c>
      <c r="BK83">
        <v>0.5</v>
      </c>
      <c r="BL83">
        <f>DK83</f>
        <v>0</v>
      </c>
      <c r="BM83">
        <f>N83</f>
        <v>0</v>
      </c>
      <c r="BN83">
        <f>BJ83*BK83*BL83</f>
        <v>0</v>
      </c>
      <c r="BO83">
        <f>(BM83-BE83)/BL83</f>
        <v>0</v>
      </c>
      <c r="BP83">
        <f>(BC83-BI83)/BI83</f>
        <v>0</v>
      </c>
      <c r="BQ83">
        <f>BB83/(BD83+BB83/BI83)</f>
        <v>0</v>
      </c>
      <c r="BR83" t="s">
        <v>437</v>
      </c>
      <c r="BS83">
        <v>0</v>
      </c>
      <c r="BT83">
        <f>IF(BS83&lt;&gt;0, BS83, BQ83)</f>
        <v>0</v>
      </c>
      <c r="BU83">
        <f>1-BT83/BI83</f>
        <v>0</v>
      </c>
      <c r="BV83">
        <f>(BI83-BH83)/(BI83-BT83)</f>
        <v>0</v>
      </c>
      <c r="BW83">
        <f>(BC83-BI83)/(BC83-BT83)</f>
        <v>0</v>
      </c>
      <c r="BX83">
        <f>(BI83-BH83)/(BI83-BB83)</f>
        <v>0</v>
      </c>
      <c r="BY83">
        <f>(BC83-BI83)/(BC83-BB83)</f>
        <v>0</v>
      </c>
      <c r="BZ83">
        <f>(BV83*BT83/BH83)</f>
        <v>0</v>
      </c>
      <c r="CA83">
        <f>(1-BZ83)</f>
        <v>0</v>
      </c>
      <c r="CB83">
        <v>205</v>
      </c>
      <c r="CC83">
        <v>290.0000000000001</v>
      </c>
      <c r="CD83">
        <v>1.42</v>
      </c>
      <c r="CE83">
        <v>245</v>
      </c>
      <c r="CF83">
        <v>10126.2</v>
      </c>
      <c r="CG83">
        <v>1.21</v>
      </c>
      <c r="CH83">
        <v>0.21</v>
      </c>
      <c r="CI83">
        <v>300.0000000000001</v>
      </c>
      <c r="CJ83">
        <v>23.9</v>
      </c>
      <c r="CK83">
        <v>3.425775101193484</v>
      </c>
      <c r="CL83">
        <v>2.028220428051648</v>
      </c>
      <c r="CM83">
        <v>-2.247386861494518</v>
      </c>
      <c r="CN83">
        <v>1.77933841202106</v>
      </c>
      <c r="CO83">
        <v>0.05390338325961119</v>
      </c>
      <c r="CP83">
        <v>-0.008365275417130143</v>
      </c>
      <c r="CQ83">
        <v>289.9999999999999</v>
      </c>
      <c r="CR83">
        <v>1.85</v>
      </c>
      <c r="CS83">
        <v>615</v>
      </c>
      <c r="CT83">
        <v>10122.7</v>
      </c>
      <c r="CU83">
        <v>1.21</v>
      </c>
      <c r="CV83">
        <v>0.64</v>
      </c>
      <c r="DJ83">
        <f>$B$11*EI83+$C$11*EJ83+$F$11*EU83*(1-EX83)</f>
        <v>0</v>
      </c>
      <c r="DK83">
        <f>DJ83*DL83</f>
        <v>0</v>
      </c>
      <c r="DL83">
        <f>($B$11*$D$9+$C$11*$D$9+$F$11*((FH83+EZ83)/MAX(FH83+EZ83+FI83, 0.1)*$I$9+FI83/MAX(FH83+EZ83+FI83, 0.1)*$J$9))/($B$11+$C$11+$F$11)</f>
        <v>0</v>
      </c>
      <c r="DM83">
        <f>($B$11*$K$9+$C$11*$K$9+$F$11*((FH83+EZ83)/MAX(FH83+EZ83+FI83, 0.1)*$P$9+FI83/MAX(FH83+EZ83+FI83, 0.1)*$Q$9))/($B$11+$C$11+$F$11)</f>
        <v>0</v>
      </c>
      <c r="DN83">
        <v>2</v>
      </c>
      <c r="DO83">
        <v>0.5</v>
      </c>
      <c r="DP83" t="s">
        <v>438</v>
      </c>
      <c r="DQ83">
        <v>2</v>
      </c>
      <c r="DR83" t="b">
        <v>1</v>
      </c>
      <c r="DS83">
        <v>1740490963</v>
      </c>
      <c r="DT83">
        <v>200.239</v>
      </c>
      <c r="DU83">
        <v>200.038</v>
      </c>
      <c r="DV83">
        <v>12.0591</v>
      </c>
      <c r="DW83">
        <v>12.0675</v>
      </c>
      <c r="DX83">
        <v>200.325</v>
      </c>
      <c r="DY83">
        <v>12.0638</v>
      </c>
      <c r="DZ83">
        <v>400.177</v>
      </c>
      <c r="EA83">
        <v>101.04</v>
      </c>
      <c r="EB83">
        <v>0.099898</v>
      </c>
      <c r="EC83">
        <v>19.2964</v>
      </c>
      <c r="ED83">
        <v>19.1125</v>
      </c>
      <c r="EE83">
        <v>999.9</v>
      </c>
      <c r="EF83">
        <v>0</v>
      </c>
      <c r="EG83">
        <v>0</v>
      </c>
      <c r="EH83">
        <v>10046.9</v>
      </c>
      <c r="EI83">
        <v>0</v>
      </c>
      <c r="EJ83">
        <v>0.0122315</v>
      </c>
      <c r="EK83">
        <v>0.201324</v>
      </c>
      <c r="EL83">
        <v>202.683</v>
      </c>
      <c r="EM83">
        <v>202.481</v>
      </c>
      <c r="EN83">
        <v>-0.00847912</v>
      </c>
      <c r="EO83">
        <v>200.038</v>
      </c>
      <c r="EP83">
        <v>12.0675</v>
      </c>
      <c r="EQ83">
        <v>1.21845</v>
      </c>
      <c r="ER83">
        <v>1.2193</v>
      </c>
      <c r="ES83">
        <v>9.828849999999999</v>
      </c>
      <c r="ET83">
        <v>9.83933</v>
      </c>
      <c r="EU83">
        <v>0.0499998</v>
      </c>
      <c r="EV83">
        <v>0</v>
      </c>
      <c r="EW83">
        <v>0</v>
      </c>
      <c r="EX83">
        <v>0</v>
      </c>
      <c r="EY83">
        <v>-2.53</v>
      </c>
      <c r="EZ83">
        <v>0.0499998</v>
      </c>
      <c r="FA83">
        <v>45.96</v>
      </c>
      <c r="FB83">
        <v>1.78</v>
      </c>
      <c r="FC83">
        <v>34</v>
      </c>
      <c r="FD83">
        <v>40.437</v>
      </c>
      <c r="FE83">
        <v>36.937</v>
      </c>
      <c r="FF83">
        <v>40.625</v>
      </c>
      <c r="FG83">
        <v>37</v>
      </c>
      <c r="FH83">
        <v>0</v>
      </c>
      <c r="FI83">
        <v>0</v>
      </c>
      <c r="FJ83">
        <v>0</v>
      </c>
      <c r="FK83">
        <v>7954.299999952316</v>
      </c>
      <c r="FL83">
        <v>0</v>
      </c>
      <c r="FM83">
        <v>3.218076923076924</v>
      </c>
      <c r="FN83">
        <v>-22.98017097292173</v>
      </c>
      <c r="FO83">
        <v>9.366495439308954</v>
      </c>
      <c r="FP83">
        <v>45.55884615384615</v>
      </c>
      <c r="FQ83">
        <v>15</v>
      </c>
      <c r="FR83">
        <v>1740484041.5</v>
      </c>
      <c r="FS83" t="s">
        <v>471</v>
      </c>
      <c r="FT83">
        <v>1740484041.5</v>
      </c>
      <c r="FU83">
        <v>1740484029</v>
      </c>
      <c r="FV83">
        <v>10</v>
      </c>
      <c r="FW83">
        <v>-0.115</v>
      </c>
      <c r="FX83">
        <v>0.001</v>
      </c>
      <c r="FY83">
        <v>-0.275</v>
      </c>
      <c r="FZ83">
        <v>-0.005</v>
      </c>
      <c r="GA83">
        <v>103</v>
      </c>
      <c r="GB83">
        <v>12</v>
      </c>
      <c r="GC83">
        <v>0.21</v>
      </c>
      <c r="GD83">
        <v>0.12</v>
      </c>
      <c r="GE83">
        <v>-0.3859273648036521</v>
      </c>
      <c r="GF83">
        <v>-0.003448020217791663</v>
      </c>
      <c r="GG83">
        <v>0.04740872744137687</v>
      </c>
      <c r="GH83">
        <v>1</v>
      </c>
      <c r="GI83">
        <v>-0.001755009743897864</v>
      </c>
      <c r="GJ83">
        <v>0.0004513784911916038</v>
      </c>
      <c r="GK83">
        <v>0.0001524503163970649</v>
      </c>
      <c r="GL83">
        <v>1</v>
      </c>
      <c r="GM83">
        <v>2</v>
      </c>
      <c r="GN83">
        <v>2</v>
      </c>
      <c r="GO83" t="s">
        <v>440</v>
      </c>
      <c r="GP83">
        <v>2.9957</v>
      </c>
      <c r="GQ83">
        <v>2.81091</v>
      </c>
      <c r="GR83">
        <v>0.0544461</v>
      </c>
      <c r="GS83">
        <v>0.0547599</v>
      </c>
      <c r="GT83">
        <v>0.06809709999999999</v>
      </c>
      <c r="GU83">
        <v>0.0692295</v>
      </c>
      <c r="GV83">
        <v>25731.3</v>
      </c>
      <c r="GW83">
        <v>26859.5</v>
      </c>
      <c r="GX83">
        <v>30959.1</v>
      </c>
      <c r="GY83">
        <v>31513.7</v>
      </c>
      <c r="GZ83">
        <v>45245.5</v>
      </c>
      <c r="HA83">
        <v>42603.3</v>
      </c>
      <c r="HB83">
        <v>44851.4</v>
      </c>
      <c r="HC83">
        <v>42084.9</v>
      </c>
      <c r="HD83">
        <v>1.79885</v>
      </c>
      <c r="HE83">
        <v>2.2536</v>
      </c>
      <c r="HF83">
        <v>-0.0390634</v>
      </c>
      <c r="HG83">
        <v>0</v>
      </c>
      <c r="HH83">
        <v>19.7593</v>
      </c>
      <c r="HI83">
        <v>999.9</v>
      </c>
      <c r="HJ83">
        <v>34.4</v>
      </c>
      <c r="HK83">
        <v>30.5</v>
      </c>
      <c r="HL83">
        <v>14.9277</v>
      </c>
      <c r="HM83">
        <v>61.9333</v>
      </c>
      <c r="HN83">
        <v>7.76041</v>
      </c>
      <c r="HO83">
        <v>1</v>
      </c>
      <c r="HP83">
        <v>-0.103849</v>
      </c>
      <c r="HQ83">
        <v>3.26562</v>
      </c>
      <c r="HR83">
        <v>20.2144</v>
      </c>
      <c r="HS83">
        <v>5.22014</v>
      </c>
      <c r="HT83">
        <v>11.9081</v>
      </c>
      <c r="HU83">
        <v>4.9717</v>
      </c>
      <c r="HV83">
        <v>3.27233</v>
      </c>
      <c r="HW83">
        <v>7884.5</v>
      </c>
      <c r="HX83">
        <v>9999</v>
      </c>
      <c r="HY83">
        <v>9999</v>
      </c>
      <c r="HZ83">
        <v>999.9</v>
      </c>
      <c r="IA83">
        <v>1.87958</v>
      </c>
      <c r="IB83">
        <v>1.87975</v>
      </c>
      <c r="IC83">
        <v>1.88187</v>
      </c>
      <c r="ID83">
        <v>1.8749</v>
      </c>
      <c r="IE83">
        <v>1.87825</v>
      </c>
      <c r="IF83">
        <v>1.87769</v>
      </c>
      <c r="IG83">
        <v>1.87476</v>
      </c>
      <c r="IH83">
        <v>1.88243</v>
      </c>
      <c r="II83">
        <v>0</v>
      </c>
      <c r="IJ83">
        <v>0</v>
      </c>
      <c r="IK83">
        <v>0</v>
      </c>
      <c r="IL83">
        <v>0</v>
      </c>
      <c r="IM83" t="s">
        <v>441</v>
      </c>
      <c r="IN83" t="s">
        <v>442</v>
      </c>
      <c r="IO83" t="s">
        <v>443</v>
      </c>
      <c r="IP83" t="s">
        <v>443</v>
      </c>
      <c r="IQ83" t="s">
        <v>443</v>
      </c>
      <c r="IR83" t="s">
        <v>443</v>
      </c>
      <c r="IS83">
        <v>0</v>
      </c>
      <c r="IT83">
        <v>100</v>
      </c>
      <c r="IU83">
        <v>100</v>
      </c>
      <c r="IV83">
        <v>-0.08599999999999999</v>
      </c>
      <c r="IW83">
        <v>-0.0047</v>
      </c>
      <c r="IX83">
        <v>-0.5145022863478105</v>
      </c>
      <c r="IY83">
        <v>0.002558256048013158</v>
      </c>
      <c r="IZ83">
        <v>-2.213187444564666E-06</v>
      </c>
      <c r="JA83">
        <v>6.313742598779326E-10</v>
      </c>
      <c r="JB83">
        <v>-0.09460829944680695</v>
      </c>
      <c r="JC83">
        <v>0.01302957520847742</v>
      </c>
      <c r="JD83">
        <v>-0.0006757729996322496</v>
      </c>
      <c r="JE83">
        <v>1.7701685355935E-05</v>
      </c>
      <c r="JF83">
        <v>15</v>
      </c>
      <c r="JG83">
        <v>2137</v>
      </c>
      <c r="JH83">
        <v>3</v>
      </c>
      <c r="JI83">
        <v>20</v>
      </c>
      <c r="JJ83">
        <v>115.4</v>
      </c>
      <c r="JK83">
        <v>115.6</v>
      </c>
      <c r="JL83">
        <v>0.59082</v>
      </c>
      <c r="JM83">
        <v>2.64404</v>
      </c>
      <c r="JN83">
        <v>1.44531</v>
      </c>
      <c r="JO83">
        <v>2.16064</v>
      </c>
      <c r="JP83">
        <v>1.54907</v>
      </c>
      <c r="JQ83">
        <v>2.36328</v>
      </c>
      <c r="JR83">
        <v>35.2902</v>
      </c>
      <c r="JS83">
        <v>24.1138</v>
      </c>
      <c r="JT83">
        <v>18</v>
      </c>
      <c r="JU83">
        <v>328.255</v>
      </c>
      <c r="JV83">
        <v>744.347</v>
      </c>
      <c r="JW83">
        <v>16.5791</v>
      </c>
      <c r="JX83">
        <v>25.6711</v>
      </c>
      <c r="JY83">
        <v>30</v>
      </c>
      <c r="JZ83">
        <v>25.8031</v>
      </c>
      <c r="KA83">
        <v>25.7909</v>
      </c>
      <c r="KB83">
        <v>11.8275</v>
      </c>
      <c r="KC83">
        <v>26.912</v>
      </c>
      <c r="KD83">
        <v>27.5234</v>
      </c>
      <c r="KE83">
        <v>16.58</v>
      </c>
      <c r="KF83">
        <v>200</v>
      </c>
      <c r="KG83">
        <v>12.1055</v>
      </c>
      <c r="KH83">
        <v>101.351</v>
      </c>
      <c r="KI83">
        <v>100.614</v>
      </c>
    </row>
    <row r="84" spans="1:295">
      <c r="A84">
        <v>68</v>
      </c>
      <c r="B84">
        <v>1740491083.5</v>
      </c>
      <c r="C84">
        <v>8075.5</v>
      </c>
      <c r="D84" t="s">
        <v>586</v>
      </c>
      <c r="E84" t="s">
        <v>587</v>
      </c>
      <c r="F84" t="s">
        <v>434</v>
      </c>
      <c r="G84" t="s">
        <v>435</v>
      </c>
      <c r="J84">
        <f>EY84</f>
        <v>0</v>
      </c>
      <c r="K84">
        <v>1740491083.5</v>
      </c>
      <c r="L84">
        <f>(M84)/1000</f>
        <v>0</v>
      </c>
      <c r="M84">
        <f>IF(DR84, AP84, AJ84)</f>
        <v>0</v>
      </c>
      <c r="N84">
        <f>IF(DR84, AK84, AI84)</f>
        <v>0</v>
      </c>
      <c r="O84">
        <f>DT84 - IF(AW84&gt;1, N84*DN84*100.0/(AY84), 0)</f>
        <v>0</v>
      </c>
      <c r="P84">
        <f>((V84-L84/2)*O84-N84)/(V84+L84/2)</f>
        <v>0</v>
      </c>
      <c r="Q84">
        <f>P84*(EA84+EB84)/1000.0</f>
        <v>0</v>
      </c>
      <c r="R84">
        <f>(DT84 - IF(AW84&gt;1, N84*DN84*100.0/(AY84), 0))*(EA84+EB84)/1000.0</f>
        <v>0</v>
      </c>
      <c r="S84">
        <f>2.0/((1/U84-1/T84)+SIGN(U84)*SQRT((1/U84-1/T84)*(1/U84-1/T84) + 4*DO84/((DO84+1)*(DO84+1))*(2*1/U84*1/T84-1/T84*1/T84)))</f>
        <v>0</v>
      </c>
      <c r="T84">
        <f>IF(LEFT(DP84,1)&lt;&gt;"0",IF(LEFT(DP84,1)="1",3.0,DQ84),$D$5+$E$5*(EH84*EA84/($K$5*1000))+$F$5*(EH84*EA84/($K$5*1000))*MAX(MIN(DN84,$J$5),$I$5)*MAX(MIN(DN84,$J$5),$I$5)+$G$5*MAX(MIN(DN84,$J$5),$I$5)*(EH84*EA84/($K$5*1000))+$H$5*(EH84*EA84/($K$5*1000))*(EH84*EA84/($K$5*1000)))</f>
        <v>0</v>
      </c>
      <c r="U84">
        <f>L84*(1000-(1000*0.61365*exp(17.502*Y84/(240.97+Y84))/(EA84+EB84)+DV84)/2)/(1000*0.61365*exp(17.502*Y84/(240.97+Y84))/(EA84+EB84)-DV84)</f>
        <v>0</v>
      </c>
      <c r="V84">
        <f>1/((DO84+1)/(S84/1.6)+1/(T84/1.37)) + DO84/((DO84+1)/(S84/1.6) + DO84/(T84/1.37))</f>
        <v>0</v>
      </c>
      <c r="W84">
        <f>(DJ84*DM84)</f>
        <v>0</v>
      </c>
      <c r="X84">
        <f>(EC84+(W84+2*0.95*5.67E-8*(((EC84+$B$7)+273)^4-(EC84+273)^4)-44100*L84)/(1.84*29.3*T84+8*0.95*5.67E-8*(EC84+273)^3))</f>
        <v>0</v>
      </c>
      <c r="Y84">
        <f>($C$7*ED84+$D$7*EE84+$E$7*X84)</f>
        <v>0</v>
      </c>
      <c r="Z84">
        <f>0.61365*exp(17.502*Y84/(240.97+Y84))</f>
        <v>0</v>
      </c>
      <c r="AA84">
        <f>(AB84/AC84*100)</f>
        <v>0</v>
      </c>
      <c r="AB84">
        <f>DV84*(EA84+EB84)/1000</f>
        <v>0</v>
      </c>
      <c r="AC84">
        <f>0.61365*exp(17.502*EC84/(240.97+EC84))</f>
        <v>0</v>
      </c>
      <c r="AD84">
        <f>(Z84-DV84*(EA84+EB84)/1000)</f>
        <v>0</v>
      </c>
      <c r="AE84">
        <f>(-L84*44100)</f>
        <v>0</v>
      </c>
      <c r="AF84">
        <f>2*29.3*T84*0.92*(EC84-Y84)</f>
        <v>0</v>
      </c>
      <c r="AG84">
        <f>2*0.95*5.67E-8*(((EC84+$B$7)+273)^4-(Y84+273)^4)</f>
        <v>0</v>
      </c>
      <c r="AH84">
        <f>W84+AG84+AE84+AF84</f>
        <v>0</v>
      </c>
      <c r="AI84">
        <f>DZ84*AW84*(DU84-DT84*(1000-AW84*DW84)/(1000-AW84*DV84))/(100*DN84)</f>
        <v>0</v>
      </c>
      <c r="AJ84">
        <f>1000*DZ84*AW84*(DV84-DW84)/(100*DN84*(1000-AW84*DV84))</f>
        <v>0</v>
      </c>
      <c r="AK84">
        <f>(AL84 - AM84 - EA84*1E3/(8.314*(EC84+273.15)) * AO84/DZ84 * AN84) * DZ84/(100*DN84) * (1000 - DW84)/1000</f>
        <v>0</v>
      </c>
      <c r="AL84">
        <v>303.692016996915</v>
      </c>
      <c r="AM84">
        <v>303.9126424242424</v>
      </c>
      <c r="AN84">
        <v>-0.000605436187314481</v>
      </c>
      <c r="AO84">
        <v>66.14935224974602</v>
      </c>
      <c r="AP84">
        <f>(AR84 - AQ84 + EA84*1E3/(8.314*(EC84+273.15)) * AT84/DZ84 * AS84) * DZ84/(100*DN84) * 1000/(1000 - AR84)</f>
        <v>0</v>
      </c>
      <c r="AQ84">
        <v>12.06676321541516</v>
      </c>
      <c r="AR84">
        <v>12.05798041958043</v>
      </c>
      <c r="AS84">
        <v>-8.732661633676477E-08</v>
      </c>
      <c r="AT84">
        <v>77.18284796940715</v>
      </c>
      <c r="AU84">
        <v>42</v>
      </c>
      <c r="AV84">
        <v>10</v>
      </c>
      <c r="AW84">
        <f>IF(AU84*$H$13&gt;=AY84,1.0,(AY84/(AY84-AU84*$H$13)))</f>
        <v>0</v>
      </c>
      <c r="AX84">
        <f>(AW84-1)*100</f>
        <v>0</v>
      </c>
      <c r="AY84">
        <f>MAX(0,($B$13+$C$13*EH84)/(1+$D$13*EH84)*EA84/(EC84+273)*$E$13)</f>
        <v>0</v>
      </c>
      <c r="AZ84" t="s">
        <v>437</v>
      </c>
      <c r="BA84" t="s">
        <v>437</v>
      </c>
      <c r="BB84">
        <v>0</v>
      </c>
      <c r="BC84">
        <v>0</v>
      </c>
      <c r="BD84">
        <f>1-BB84/BC84</f>
        <v>0</v>
      </c>
      <c r="BE84">
        <v>0</v>
      </c>
      <c r="BF84" t="s">
        <v>437</v>
      </c>
      <c r="BG84" t="s">
        <v>437</v>
      </c>
      <c r="BH84">
        <v>0</v>
      </c>
      <c r="BI84">
        <v>0</v>
      </c>
      <c r="BJ84">
        <f>1-BH84/BI84</f>
        <v>0</v>
      </c>
      <c r="BK84">
        <v>0.5</v>
      </c>
      <c r="BL84">
        <f>DK84</f>
        <v>0</v>
      </c>
      <c r="BM84">
        <f>N84</f>
        <v>0</v>
      </c>
      <c r="BN84">
        <f>BJ84*BK84*BL84</f>
        <v>0</v>
      </c>
      <c r="BO84">
        <f>(BM84-BE84)/BL84</f>
        <v>0</v>
      </c>
      <c r="BP84">
        <f>(BC84-BI84)/BI84</f>
        <v>0</v>
      </c>
      <c r="BQ84">
        <f>BB84/(BD84+BB84/BI84)</f>
        <v>0</v>
      </c>
      <c r="BR84" t="s">
        <v>437</v>
      </c>
      <c r="BS84">
        <v>0</v>
      </c>
      <c r="BT84">
        <f>IF(BS84&lt;&gt;0, BS84, BQ84)</f>
        <v>0</v>
      </c>
      <c r="BU84">
        <f>1-BT84/BI84</f>
        <v>0</v>
      </c>
      <c r="BV84">
        <f>(BI84-BH84)/(BI84-BT84)</f>
        <v>0</v>
      </c>
      <c r="BW84">
        <f>(BC84-BI84)/(BC84-BT84)</f>
        <v>0</v>
      </c>
      <c r="BX84">
        <f>(BI84-BH84)/(BI84-BB84)</f>
        <v>0</v>
      </c>
      <c r="BY84">
        <f>(BC84-BI84)/(BC84-BB84)</f>
        <v>0</v>
      </c>
      <c r="BZ84">
        <f>(BV84*BT84/BH84)</f>
        <v>0</v>
      </c>
      <c r="CA84">
        <f>(1-BZ84)</f>
        <v>0</v>
      </c>
      <c r="CB84">
        <v>205</v>
      </c>
      <c r="CC84">
        <v>290.0000000000001</v>
      </c>
      <c r="CD84">
        <v>1.42</v>
      </c>
      <c r="CE84">
        <v>245</v>
      </c>
      <c r="CF84">
        <v>10126.2</v>
      </c>
      <c r="CG84">
        <v>1.21</v>
      </c>
      <c r="CH84">
        <v>0.21</v>
      </c>
      <c r="CI84">
        <v>300.0000000000001</v>
      </c>
      <c r="CJ84">
        <v>23.9</v>
      </c>
      <c r="CK84">
        <v>3.425775101193484</v>
      </c>
      <c r="CL84">
        <v>2.028220428051648</v>
      </c>
      <c r="CM84">
        <v>-2.247386861494518</v>
      </c>
      <c r="CN84">
        <v>1.77933841202106</v>
      </c>
      <c r="CO84">
        <v>0.05390338325961119</v>
      </c>
      <c r="CP84">
        <v>-0.008365275417130143</v>
      </c>
      <c r="CQ84">
        <v>289.9999999999999</v>
      </c>
      <c r="CR84">
        <v>1.85</v>
      </c>
      <c r="CS84">
        <v>615</v>
      </c>
      <c r="CT84">
        <v>10122.7</v>
      </c>
      <c r="CU84">
        <v>1.21</v>
      </c>
      <c r="CV84">
        <v>0.64</v>
      </c>
      <c r="DJ84">
        <f>$B$11*EI84+$C$11*EJ84+$F$11*EU84*(1-EX84)</f>
        <v>0</v>
      </c>
      <c r="DK84">
        <f>DJ84*DL84</f>
        <v>0</v>
      </c>
      <c r="DL84">
        <f>($B$11*$D$9+$C$11*$D$9+$F$11*((FH84+EZ84)/MAX(FH84+EZ84+FI84, 0.1)*$I$9+FI84/MAX(FH84+EZ84+FI84, 0.1)*$J$9))/($B$11+$C$11+$F$11)</f>
        <v>0</v>
      </c>
      <c r="DM84">
        <f>($B$11*$K$9+$C$11*$K$9+$F$11*((FH84+EZ84)/MAX(FH84+EZ84+FI84, 0.1)*$P$9+FI84/MAX(FH84+EZ84+FI84, 0.1)*$Q$9))/($B$11+$C$11+$F$11)</f>
        <v>0</v>
      </c>
      <c r="DN84">
        <v>2</v>
      </c>
      <c r="DO84">
        <v>0.5</v>
      </c>
      <c r="DP84" t="s">
        <v>438</v>
      </c>
      <c r="DQ84">
        <v>2</v>
      </c>
      <c r="DR84" t="b">
        <v>1</v>
      </c>
      <c r="DS84">
        <v>1740491083.5</v>
      </c>
      <c r="DT84">
        <v>300.264</v>
      </c>
      <c r="DU84">
        <v>300.015</v>
      </c>
      <c r="DV84">
        <v>12.0583</v>
      </c>
      <c r="DW84">
        <v>12.066</v>
      </c>
      <c r="DX84">
        <v>300.193</v>
      </c>
      <c r="DY84">
        <v>12.063</v>
      </c>
      <c r="DZ84">
        <v>400.099</v>
      </c>
      <c r="EA84">
        <v>101.043</v>
      </c>
      <c r="EB84">
        <v>0.100136</v>
      </c>
      <c r="EC84">
        <v>19.3176</v>
      </c>
      <c r="ED84">
        <v>19.0956</v>
      </c>
      <c r="EE84">
        <v>999.9</v>
      </c>
      <c r="EF84">
        <v>0</v>
      </c>
      <c r="EG84">
        <v>0</v>
      </c>
      <c r="EH84">
        <v>10035.6</v>
      </c>
      <c r="EI84">
        <v>0</v>
      </c>
      <c r="EJ84">
        <v>0.0122315</v>
      </c>
      <c r="EK84">
        <v>0.248932</v>
      </c>
      <c r="EL84">
        <v>303.929</v>
      </c>
      <c r="EM84">
        <v>303.679</v>
      </c>
      <c r="EN84">
        <v>-0.00769424</v>
      </c>
      <c r="EO84">
        <v>300.015</v>
      </c>
      <c r="EP84">
        <v>12.066</v>
      </c>
      <c r="EQ84">
        <v>1.21841</v>
      </c>
      <c r="ER84">
        <v>1.21919</v>
      </c>
      <c r="ES84">
        <v>9.828390000000001</v>
      </c>
      <c r="ET84">
        <v>9.837899999999999</v>
      </c>
      <c r="EU84">
        <v>0.0499998</v>
      </c>
      <c r="EV84">
        <v>0</v>
      </c>
      <c r="EW84">
        <v>0</v>
      </c>
      <c r="EX84">
        <v>0</v>
      </c>
      <c r="EY84">
        <v>-6.93</v>
      </c>
      <c r="EZ84">
        <v>0.0499998</v>
      </c>
      <c r="FA84">
        <v>51.86</v>
      </c>
      <c r="FB84">
        <v>1.65</v>
      </c>
      <c r="FC84">
        <v>34.562</v>
      </c>
      <c r="FD84">
        <v>41.312</v>
      </c>
      <c r="FE84">
        <v>37.625</v>
      </c>
      <c r="FF84">
        <v>41.875</v>
      </c>
      <c r="FG84">
        <v>37.562</v>
      </c>
      <c r="FH84">
        <v>0</v>
      </c>
      <c r="FI84">
        <v>0</v>
      </c>
      <c r="FJ84">
        <v>0</v>
      </c>
      <c r="FK84">
        <v>8074.900000095367</v>
      </c>
      <c r="FL84">
        <v>0</v>
      </c>
      <c r="FM84">
        <v>1.8416</v>
      </c>
      <c r="FN84">
        <v>11.04461527554006</v>
      </c>
      <c r="FO84">
        <v>5.947692004693891</v>
      </c>
      <c r="FP84">
        <v>47.84399999999999</v>
      </c>
      <c r="FQ84">
        <v>15</v>
      </c>
      <c r="FR84">
        <v>1740484041.5</v>
      </c>
      <c r="FS84" t="s">
        <v>471</v>
      </c>
      <c r="FT84">
        <v>1740484041.5</v>
      </c>
      <c r="FU84">
        <v>1740484029</v>
      </c>
      <c r="FV84">
        <v>10</v>
      </c>
      <c r="FW84">
        <v>-0.115</v>
      </c>
      <c r="FX84">
        <v>0.001</v>
      </c>
      <c r="FY84">
        <v>-0.275</v>
      </c>
      <c r="FZ84">
        <v>-0.005</v>
      </c>
      <c r="GA84">
        <v>103</v>
      </c>
      <c r="GB84">
        <v>12</v>
      </c>
      <c r="GC84">
        <v>0.21</v>
      </c>
      <c r="GD84">
        <v>0.12</v>
      </c>
      <c r="GE84">
        <v>-0.4609735693045872</v>
      </c>
      <c r="GF84">
        <v>-0.314288419952339</v>
      </c>
      <c r="GG84">
        <v>0.06899163120743319</v>
      </c>
      <c r="GH84">
        <v>1</v>
      </c>
      <c r="GI84">
        <v>-0.001671995417808694</v>
      </c>
      <c r="GJ84">
        <v>0.0002785706673423367</v>
      </c>
      <c r="GK84">
        <v>0.0001792285730573154</v>
      </c>
      <c r="GL84">
        <v>1</v>
      </c>
      <c r="GM84">
        <v>2</v>
      </c>
      <c r="GN84">
        <v>2</v>
      </c>
      <c r="GO84" t="s">
        <v>440</v>
      </c>
      <c r="GP84">
        <v>2.99561</v>
      </c>
      <c r="GQ84">
        <v>2.81105</v>
      </c>
      <c r="GR84">
        <v>0.0767851</v>
      </c>
      <c r="GS84">
        <v>0.07726040000000001</v>
      </c>
      <c r="GT84">
        <v>0.0680986</v>
      </c>
      <c r="GU84">
        <v>0.0692275</v>
      </c>
      <c r="GV84">
        <v>25124.4</v>
      </c>
      <c r="GW84">
        <v>26221.9</v>
      </c>
      <c r="GX84">
        <v>30959.9</v>
      </c>
      <c r="GY84">
        <v>31515.3</v>
      </c>
      <c r="GZ84">
        <v>45246.3</v>
      </c>
      <c r="HA84">
        <v>42605.5</v>
      </c>
      <c r="HB84">
        <v>44852.2</v>
      </c>
      <c r="HC84">
        <v>42087</v>
      </c>
      <c r="HD84">
        <v>1.7994</v>
      </c>
      <c r="HE84">
        <v>2.25427</v>
      </c>
      <c r="HF84">
        <v>-0.0400171</v>
      </c>
      <c r="HG84">
        <v>0</v>
      </c>
      <c r="HH84">
        <v>19.7582</v>
      </c>
      <c r="HI84">
        <v>999.9</v>
      </c>
      <c r="HJ84">
        <v>34.4</v>
      </c>
      <c r="HK84">
        <v>30.5</v>
      </c>
      <c r="HL84">
        <v>14.9269</v>
      </c>
      <c r="HM84">
        <v>61.9634</v>
      </c>
      <c r="HN84">
        <v>7.82051</v>
      </c>
      <c r="HO84">
        <v>1</v>
      </c>
      <c r="HP84">
        <v>-0.106087</v>
      </c>
      <c r="HQ84">
        <v>3.22354</v>
      </c>
      <c r="HR84">
        <v>20.216</v>
      </c>
      <c r="HS84">
        <v>5.22313</v>
      </c>
      <c r="HT84">
        <v>11.9081</v>
      </c>
      <c r="HU84">
        <v>4.97255</v>
      </c>
      <c r="HV84">
        <v>3.273</v>
      </c>
      <c r="HW84">
        <v>7887.7</v>
      </c>
      <c r="HX84">
        <v>9999</v>
      </c>
      <c r="HY84">
        <v>9999</v>
      </c>
      <c r="HZ84">
        <v>999.9</v>
      </c>
      <c r="IA84">
        <v>1.87958</v>
      </c>
      <c r="IB84">
        <v>1.87977</v>
      </c>
      <c r="IC84">
        <v>1.88187</v>
      </c>
      <c r="ID84">
        <v>1.87486</v>
      </c>
      <c r="IE84">
        <v>1.87823</v>
      </c>
      <c r="IF84">
        <v>1.87769</v>
      </c>
      <c r="IG84">
        <v>1.87477</v>
      </c>
      <c r="IH84">
        <v>1.88245</v>
      </c>
      <c r="II84">
        <v>0</v>
      </c>
      <c r="IJ84">
        <v>0</v>
      </c>
      <c r="IK84">
        <v>0</v>
      </c>
      <c r="IL84">
        <v>0</v>
      </c>
      <c r="IM84" t="s">
        <v>441</v>
      </c>
      <c r="IN84" t="s">
        <v>442</v>
      </c>
      <c r="IO84" t="s">
        <v>443</v>
      </c>
      <c r="IP84" t="s">
        <v>443</v>
      </c>
      <c r="IQ84" t="s">
        <v>443</v>
      </c>
      <c r="IR84" t="s">
        <v>443</v>
      </c>
      <c r="IS84">
        <v>0</v>
      </c>
      <c r="IT84">
        <v>100</v>
      </c>
      <c r="IU84">
        <v>100</v>
      </c>
      <c r="IV84">
        <v>0.07099999999999999</v>
      </c>
      <c r="IW84">
        <v>-0.0047</v>
      </c>
      <c r="IX84">
        <v>-0.5145022863478105</v>
      </c>
      <c r="IY84">
        <v>0.002558256048013158</v>
      </c>
      <c r="IZ84">
        <v>-2.213187444564666E-06</v>
      </c>
      <c r="JA84">
        <v>6.313742598779326E-10</v>
      </c>
      <c r="JB84">
        <v>-0.09460829944680695</v>
      </c>
      <c r="JC84">
        <v>0.01302957520847742</v>
      </c>
      <c r="JD84">
        <v>-0.0006757729996322496</v>
      </c>
      <c r="JE84">
        <v>1.7701685355935E-05</v>
      </c>
      <c r="JF84">
        <v>15</v>
      </c>
      <c r="JG84">
        <v>2137</v>
      </c>
      <c r="JH84">
        <v>3</v>
      </c>
      <c r="JI84">
        <v>20</v>
      </c>
      <c r="JJ84">
        <v>117.4</v>
      </c>
      <c r="JK84">
        <v>117.6</v>
      </c>
      <c r="JL84">
        <v>0.802002</v>
      </c>
      <c r="JM84">
        <v>2.61841</v>
      </c>
      <c r="JN84">
        <v>1.44531</v>
      </c>
      <c r="JO84">
        <v>2.16064</v>
      </c>
      <c r="JP84">
        <v>1.54907</v>
      </c>
      <c r="JQ84">
        <v>2.45361</v>
      </c>
      <c r="JR84">
        <v>35.2902</v>
      </c>
      <c r="JS84">
        <v>24.1225</v>
      </c>
      <c r="JT84">
        <v>18</v>
      </c>
      <c r="JU84">
        <v>328.414</v>
      </c>
      <c r="JV84">
        <v>744.768</v>
      </c>
      <c r="JW84">
        <v>16.5796</v>
      </c>
      <c r="JX84">
        <v>25.6479</v>
      </c>
      <c r="JY84">
        <v>29.9999</v>
      </c>
      <c r="JZ84">
        <v>25.7879</v>
      </c>
      <c r="KA84">
        <v>25.7758</v>
      </c>
      <c r="KB84">
        <v>16.0678</v>
      </c>
      <c r="KC84">
        <v>26.912</v>
      </c>
      <c r="KD84">
        <v>27.5234</v>
      </c>
      <c r="KE84">
        <v>16.58</v>
      </c>
      <c r="KF84">
        <v>300</v>
      </c>
      <c r="KG84">
        <v>12.0893</v>
      </c>
      <c r="KH84">
        <v>101.353</v>
      </c>
      <c r="KI84">
        <v>100.619</v>
      </c>
    </row>
    <row r="85" spans="1:295">
      <c r="A85">
        <v>69</v>
      </c>
      <c r="B85">
        <v>1740491204</v>
      </c>
      <c r="C85">
        <v>8196</v>
      </c>
      <c r="D85" t="s">
        <v>588</v>
      </c>
      <c r="E85" t="s">
        <v>589</v>
      </c>
      <c r="F85" t="s">
        <v>434</v>
      </c>
      <c r="G85" t="s">
        <v>435</v>
      </c>
      <c r="J85">
        <f>EY85</f>
        <v>0</v>
      </c>
      <c r="K85">
        <v>1740491204</v>
      </c>
      <c r="L85">
        <f>(M85)/1000</f>
        <v>0</v>
      </c>
      <c r="M85">
        <f>IF(DR85, AP85, AJ85)</f>
        <v>0</v>
      </c>
      <c r="N85">
        <f>IF(DR85, AK85, AI85)</f>
        <v>0</v>
      </c>
      <c r="O85">
        <f>DT85 - IF(AW85&gt;1, N85*DN85*100.0/(AY85), 0)</f>
        <v>0</v>
      </c>
      <c r="P85">
        <f>((V85-L85/2)*O85-N85)/(V85+L85/2)</f>
        <v>0</v>
      </c>
      <c r="Q85">
        <f>P85*(EA85+EB85)/1000.0</f>
        <v>0</v>
      </c>
      <c r="R85">
        <f>(DT85 - IF(AW85&gt;1, N85*DN85*100.0/(AY85), 0))*(EA85+EB85)/1000.0</f>
        <v>0</v>
      </c>
      <c r="S85">
        <f>2.0/((1/U85-1/T85)+SIGN(U85)*SQRT((1/U85-1/T85)*(1/U85-1/T85) + 4*DO85/((DO85+1)*(DO85+1))*(2*1/U85*1/T85-1/T85*1/T85)))</f>
        <v>0</v>
      </c>
      <c r="T85">
        <f>IF(LEFT(DP85,1)&lt;&gt;"0",IF(LEFT(DP85,1)="1",3.0,DQ85),$D$5+$E$5*(EH85*EA85/($K$5*1000))+$F$5*(EH85*EA85/($K$5*1000))*MAX(MIN(DN85,$J$5),$I$5)*MAX(MIN(DN85,$J$5),$I$5)+$G$5*MAX(MIN(DN85,$J$5),$I$5)*(EH85*EA85/($K$5*1000))+$H$5*(EH85*EA85/($K$5*1000))*(EH85*EA85/($K$5*1000)))</f>
        <v>0</v>
      </c>
      <c r="U85">
        <f>L85*(1000-(1000*0.61365*exp(17.502*Y85/(240.97+Y85))/(EA85+EB85)+DV85)/2)/(1000*0.61365*exp(17.502*Y85/(240.97+Y85))/(EA85+EB85)-DV85)</f>
        <v>0</v>
      </c>
      <c r="V85">
        <f>1/((DO85+1)/(S85/1.6)+1/(T85/1.37)) + DO85/((DO85+1)/(S85/1.6) + DO85/(T85/1.37))</f>
        <v>0</v>
      </c>
      <c r="W85">
        <f>(DJ85*DM85)</f>
        <v>0</v>
      </c>
      <c r="X85">
        <f>(EC85+(W85+2*0.95*5.67E-8*(((EC85+$B$7)+273)^4-(EC85+273)^4)-44100*L85)/(1.84*29.3*T85+8*0.95*5.67E-8*(EC85+273)^3))</f>
        <v>0</v>
      </c>
      <c r="Y85">
        <f>($C$7*ED85+$D$7*EE85+$E$7*X85)</f>
        <v>0</v>
      </c>
      <c r="Z85">
        <f>0.61365*exp(17.502*Y85/(240.97+Y85))</f>
        <v>0</v>
      </c>
      <c r="AA85">
        <f>(AB85/AC85*100)</f>
        <v>0</v>
      </c>
      <c r="AB85">
        <f>DV85*(EA85+EB85)/1000</f>
        <v>0</v>
      </c>
      <c r="AC85">
        <f>0.61365*exp(17.502*EC85/(240.97+EC85))</f>
        <v>0</v>
      </c>
      <c r="AD85">
        <f>(Z85-DV85*(EA85+EB85)/1000)</f>
        <v>0</v>
      </c>
      <c r="AE85">
        <f>(-L85*44100)</f>
        <v>0</v>
      </c>
      <c r="AF85">
        <f>2*29.3*T85*0.92*(EC85-Y85)</f>
        <v>0</v>
      </c>
      <c r="AG85">
        <f>2*0.95*5.67E-8*(((EC85+$B$7)+273)^4-(Y85+273)^4)</f>
        <v>0</v>
      </c>
      <c r="AH85">
        <f>W85+AG85+AE85+AF85</f>
        <v>0</v>
      </c>
      <c r="AI85">
        <f>DZ85*AW85*(DU85-DT85*(1000-AW85*DW85)/(1000-AW85*DV85))/(100*DN85)</f>
        <v>0</v>
      </c>
      <c r="AJ85">
        <f>1000*DZ85*AW85*(DV85-DW85)/(100*DN85*(1000-AW85*DV85))</f>
        <v>0</v>
      </c>
      <c r="AK85">
        <f>(AL85 - AM85 - EA85*1E3/(8.314*(EC85+273.15)) * AO85/DZ85 * AN85) * DZ85/(100*DN85) * (1000 - DW85)/1000</f>
        <v>0</v>
      </c>
      <c r="AL85">
        <v>404.858787791252</v>
      </c>
      <c r="AM85">
        <v>405.1503515151514</v>
      </c>
      <c r="AN85">
        <v>0.00156920348358827</v>
      </c>
      <c r="AO85">
        <v>66.14935224974602</v>
      </c>
      <c r="AP85">
        <f>(AR85 - AQ85 + EA85*1E3/(8.314*(EC85+273.15)) * AT85/DZ85 * AS85) * DZ85/(100*DN85) * 1000/(1000 - AR85)</f>
        <v>0</v>
      </c>
      <c r="AQ85">
        <v>12.05160561589128</v>
      </c>
      <c r="AR85">
        <v>12.04847972027973</v>
      </c>
      <c r="AS85">
        <v>-2.239384815031327E-07</v>
      </c>
      <c r="AT85">
        <v>77.18284796940715</v>
      </c>
      <c r="AU85">
        <v>42</v>
      </c>
      <c r="AV85">
        <v>10</v>
      </c>
      <c r="AW85">
        <f>IF(AU85*$H$13&gt;=AY85,1.0,(AY85/(AY85-AU85*$H$13)))</f>
        <v>0</v>
      </c>
      <c r="AX85">
        <f>(AW85-1)*100</f>
        <v>0</v>
      </c>
      <c r="AY85">
        <f>MAX(0,($B$13+$C$13*EH85)/(1+$D$13*EH85)*EA85/(EC85+273)*$E$13)</f>
        <v>0</v>
      </c>
      <c r="AZ85" t="s">
        <v>437</v>
      </c>
      <c r="BA85" t="s">
        <v>437</v>
      </c>
      <c r="BB85">
        <v>0</v>
      </c>
      <c r="BC85">
        <v>0</v>
      </c>
      <c r="BD85">
        <f>1-BB85/BC85</f>
        <v>0</v>
      </c>
      <c r="BE85">
        <v>0</v>
      </c>
      <c r="BF85" t="s">
        <v>437</v>
      </c>
      <c r="BG85" t="s">
        <v>437</v>
      </c>
      <c r="BH85">
        <v>0</v>
      </c>
      <c r="BI85">
        <v>0</v>
      </c>
      <c r="BJ85">
        <f>1-BH85/BI85</f>
        <v>0</v>
      </c>
      <c r="BK85">
        <v>0.5</v>
      </c>
      <c r="BL85">
        <f>DK85</f>
        <v>0</v>
      </c>
      <c r="BM85">
        <f>N85</f>
        <v>0</v>
      </c>
      <c r="BN85">
        <f>BJ85*BK85*BL85</f>
        <v>0</v>
      </c>
      <c r="BO85">
        <f>(BM85-BE85)/BL85</f>
        <v>0</v>
      </c>
      <c r="BP85">
        <f>(BC85-BI85)/BI85</f>
        <v>0</v>
      </c>
      <c r="BQ85">
        <f>BB85/(BD85+BB85/BI85)</f>
        <v>0</v>
      </c>
      <c r="BR85" t="s">
        <v>437</v>
      </c>
      <c r="BS85">
        <v>0</v>
      </c>
      <c r="BT85">
        <f>IF(BS85&lt;&gt;0, BS85, BQ85)</f>
        <v>0</v>
      </c>
      <c r="BU85">
        <f>1-BT85/BI85</f>
        <v>0</v>
      </c>
      <c r="BV85">
        <f>(BI85-BH85)/(BI85-BT85)</f>
        <v>0</v>
      </c>
      <c r="BW85">
        <f>(BC85-BI85)/(BC85-BT85)</f>
        <v>0</v>
      </c>
      <c r="BX85">
        <f>(BI85-BH85)/(BI85-BB85)</f>
        <v>0</v>
      </c>
      <c r="BY85">
        <f>(BC85-BI85)/(BC85-BB85)</f>
        <v>0</v>
      </c>
      <c r="BZ85">
        <f>(BV85*BT85/BH85)</f>
        <v>0</v>
      </c>
      <c r="CA85">
        <f>(1-BZ85)</f>
        <v>0</v>
      </c>
      <c r="CB85">
        <v>205</v>
      </c>
      <c r="CC85">
        <v>290.0000000000001</v>
      </c>
      <c r="CD85">
        <v>1.42</v>
      </c>
      <c r="CE85">
        <v>245</v>
      </c>
      <c r="CF85">
        <v>10126.2</v>
      </c>
      <c r="CG85">
        <v>1.21</v>
      </c>
      <c r="CH85">
        <v>0.21</v>
      </c>
      <c r="CI85">
        <v>300.0000000000001</v>
      </c>
      <c r="CJ85">
        <v>23.9</v>
      </c>
      <c r="CK85">
        <v>3.425775101193484</v>
      </c>
      <c r="CL85">
        <v>2.028220428051648</v>
      </c>
      <c r="CM85">
        <v>-2.247386861494518</v>
      </c>
      <c r="CN85">
        <v>1.77933841202106</v>
      </c>
      <c r="CO85">
        <v>0.05390338325961119</v>
      </c>
      <c r="CP85">
        <v>-0.008365275417130143</v>
      </c>
      <c r="CQ85">
        <v>289.9999999999999</v>
      </c>
      <c r="CR85">
        <v>1.85</v>
      </c>
      <c r="CS85">
        <v>615</v>
      </c>
      <c r="CT85">
        <v>10122.7</v>
      </c>
      <c r="CU85">
        <v>1.21</v>
      </c>
      <c r="CV85">
        <v>0.64</v>
      </c>
      <c r="DJ85">
        <f>$B$11*EI85+$C$11*EJ85+$F$11*EU85*(1-EX85)</f>
        <v>0</v>
      </c>
      <c r="DK85">
        <f>DJ85*DL85</f>
        <v>0</v>
      </c>
      <c r="DL85">
        <f>($B$11*$D$9+$C$11*$D$9+$F$11*((FH85+EZ85)/MAX(FH85+EZ85+FI85, 0.1)*$I$9+FI85/MAX(FH85+EZ85+FI85, 0.1)*$J$9))/($B$11+$C$11+$F$11)</f>
        <v>0</v>
      </c>
      <c r="DM85">
        <f>($B$11*$K$9+$C$11*$K$9+$F$11*((FH85+EZ85)/MAX(FH85+EZ85+FI85, 0.1)*$P$9+FI85/MAX(FH85+EZ85+FI85, 0.1)*$Q$9))/($B$11+$C$11+$F$11)</f>
        <v>0</v>
      </c>
      <c r="DN85">
        <v>2</v>
      </c>
      <c r="DO85">
        <v>0.5</v>
      </c>
      <c r="DP85" t="s">
        <v>438</v>
      </c>
      <c r="DQ85">
        <v>2</v>
      </c>
      <c r="DR85" t="b">
        <v>1</v>
      </c>
      <c r="DS85">
        <v>1740491204</v>
      </c>
      <c r="DT85">
        <v>400.269</v>
      </c>
      <c r="DU85">
        <v>400.029</v>
      </c>
      <c r="DV85">
        <v>12.0487</v>
      </c>
      <c r="DW85">
        <v>12.0516</v>
      </c>
      <c r="DX85">
        <v>400.073</v>
      </c>
      <c r="DY85">
        <v>12.0535</v>
      </c>
      <c r="DZ85">
        <v>400.102</v>
      </c>
      <c r="EA85">
        <v>101.041</v>
      </c>
      <c r="EB85">
        <v>0.100067</v>
      </c>
      <c r="EC85">
        <v>19.3263</v>
      </c>
      <c r="ED85">
        <v>19.1084</v>
      </c>
      <c r="EE85">
        <v>999.9</v>
      </c>
      <c r="EF85">
        <v>0</v>
      </c>
      <c r="EG85">
        <v>0</v>
      </c>
      <c r="EH85">
        <v>10031.9</v>
      </c>
      <c r="EI85">
        <v>0</v>
      </c>
      <c r="EJ85">
        <v>0.0122315</v>
      </c>
      <c r="EK85">
        <v>0.239868</v>
      </c>
      <c r="EL85">
        <v>405.15</v>
      </c>
      <c r="EM85">
        <v>404.909</v>
      </c>
      <c r="EN85">
        <v>-0.00280476</v>
      </c>
      <c r="EO85">
        <v>400.029</v>
      </c>
      <c r="EP85">
        <v>12.0516</v>
      </c>
      <c r="EQ85">
        <v>1.21742</v>
      </c>
      <c r="ER85">
        <v>1.21771</v>
      </c>
      <c r="ES85">
        <v>9.816319999999999</v>
      </c>
      <c r="ET85">
        <v>9.819800000000001</v>
      </c>
      <c r="EU85">
        <v>0.0499998</v>
      </c>
      <c r="EV85">
        <v>0</v>
      </c>
      <c r="EW85">
        <v>0</v>
      </c>
      <c r="EX85">
        <v>0</v>
      </c>
      <c r="EY85">
        <v>0.11</v>
      </c>
      <c r="EZ85">
        <v>0.0499998</v>
      </c>
      <c r="FA85">
        <v>48.19</v>
      </c>
      <c r="FB85">
        <v>-0.02</v>
      </c>
      <c r="FC85">
        <v>33.5</v>
      </c>
      <c r="FD85">
        <v>38.25</v>
      </c>
      <c r="FE85">
        <v>35.625</v>
      </c>
      <c r="FF85">
        <v>37.625</v>
      </c>
      <c r="FG85">
        <v>35.937</v>
      </c>
      <c r="FH85">
        <v>0</v>
      </c>
      <c r="FI85">
        <v>0</v>
      </c>
      <c r="FJ85">
        <v>0</v>
      </c>
      <c r="FK85">
        <v>8194.900000095367</v>
      </c>
      <c r="FL85">
        <v>0</v>
      </c>
      <c r="FM85">
        <v>1.4572</v>
      </c>
      <c r="FN85">
        <v>14.13384617177693</v>
      </c>
      <c r="FO85">
        <v>-19.35846158156477</v>
      </c>
      <c r="FP85">
        <v>48.79</v>
      </c>
      <c r="FQ85">
        <v>15</v>
      </c>
      <c r="FR85">
        <v>1740484041.5</v>
      </c>
      <c r="FS85" t="s">
        <v>471</v>
      </c>
      <c r="FT85">
        <v>1740484041.5</v>
      </c>
      <c r="FU85">
        <v>1740484029</v>
      </c>
      <c r="FV85">
        <v>10</v>
      </c>
      <c r="FW85">
        <v>-0.115</v>
      </c>
      <c r="FX85">
        <v>0.001</v>
      </c>
      <c r="FY85">
        <v>-0.275</v>
      </c>
      <c r="FZ85">
        <v>-0.005</v>
      </c>
      <c r="GA85">
        <v>103</v>
      </c>
      <c r="GB85">
        <v>12</v>
      </c>
      <c r="GC85">
        <v>0.21</v>
      </c>
      <c r="GD85">
        <v>0.12</v>
      </c>
      <c r="GE85">
        <v>-0.4626058923409269</v>
      </c>
      <c r="GF85">
        <v>-0.473604256801874</v>
      </c>
      <c r="GG85">
        <v>0.1192443989694609</v>
      </c>
      <c r="GH85">
        <v>1</v>
      </c>
      <c r="GI85">
        <v>-0.0007131236932828045</v>
      </c>
      <c r="GJ85">
        <v>0.000399862212443495</v>
      </c>
      <c r="GK85">
        <v>0.0001226133255037161</v>
      </c>
      <c r="GL85">
        <v>1</v>
      </c>
      <c r="GM85">
        <v>2</v>
      </c>
      <c r="GN85">
        <v>2</v>
      </c>
      <c r="GO85" t="s">
        <v>440</v>
      </c>
      <c r="GP85">
        <v>2.99562</v>
      </c>
      <c r="GQ85">
        <v>2.81095</v>
      </c>
      <c r="GR85">
        <v>0.09635009999999999</v>
      </c>
      <c r="GS85">
        <v>0.0969569</v>
      </c>
      <c r="GT85">
        <v>0.068061</v>
      </c>
      <c r="GU85">
        <v>0.06916750000000001</v>
      </c>
      <c r="GV85">
        <v>24593.9</v>
      </c>
      <c r="GW85">
        <v>25664.5</v>
      </c>
      <c r="GX85">
        <v>30961.8</v>
      </c>
      <c r="GY85">
        <v>31517.6</v>
      </c>
      <c r="GZ85">
        <v>45250.9</v>
      </c>
      <c r="HA85">
        <v>42611.7</v>
      </c>
      <c r="HB85">
        <v>44854.8</v>
      </c>
      <c r="HC85">
        <v>42090.2</v>
      </c>
      <c r="HD85">
        <v>1.79967</v>
      </c>
      <c r="HE85">
        <v>2.2552</v>
      </c>
      <c r="HF85">
        <v>-0.0404567</v>
      </c>
      <c r="HG85">
        <v>0</v>
      </c>
      <c r="HH85">
        <v>19.7783</v>
      </c>
      <c r="HI85">
        <v>999.9</v>
      </c>
      <c r="HJ85">
        <v>34.3</v>
      </c>
      <c r="HK85">
        <v>30.5</v>
      </c>
      <c r="HL85">
        <v>14.8835</v>
      </c>
      <c r="HM85">
        <v>61.9834</v>
      </c>
      <c r="HN85">
        <v>7.91666</v>
      </c>
      <c r="HO85">
        <v>1</v>
      </c>
      <c r="HP85">
        <v>-0.109111</v>
      </c>
      <c r="HQ85">
        <v>3.2384</v>
      </c>
      <c r="HR85">
        <v>20.2137</v>
      </c>
      <c r="HS85">
        <v>5.22313</v>
      </c>
      <c r="HT85">
        <v>11.9081</v>
      </c>
      <c r="HU85">
        <v>4.97245</v>
      </c>
      <c r="HV85">
        <v>3.273</v>
      </c>
      <c r="HW85">
        <v>7890.6</v>
      </c>
      <c r="HX85">
        <v>9999</v>
      </c>
      <c r="HY85">
        <v>9999</v>
      </c>
      <c r="HZ85">
        <v>999.9</v>
      </c>
      <c r="IA85">
        <v>1.87958</v>
      </c>
      <c r="IB85">
        <v>1.87974</v>
      </c>
      <c r="IC85">
        <v>1.88187</v>
      </c>
      <c r="ID85">
        <v>1.87488</v>
      </c>
      <c r="IE85">
        <v>1.87829</v>
      </c>
      <c r="IF85">
        <v>1.8777</v>
      </c>
      <c r="IG85">
        <v>1.87479</v>
      </c>
      <c r="IH85">
        <v>1.88246</v>
      </c>
      <c r="II85">
        <v>0</v>
      </c>
      <c r="IJ85">
        <v>0</v>
      </c>
      <c r="IK85">
        <v>0</v>
      </c>
      <c r="IL85">
        <v>0</v>
      </c>
      <c r="IM85" t="s">
        <v>441</v>
      </c>
      <c r="IN85" t="s">
        <v>442</v>
      </c>
      <c r="IO85" t="s">
        <v>443</v>
      </c>
      <c r="IP85" t="s">
        <v>443</v>
      </c>
      <c r="IQ85" t="s">
        <v>443</v>
      </c>
      <c r="IR85" t="s">
        <v>443</v>
      </c>
      <c r="IS85">
        <v>0</v>
      </c>
      <c r="IT85">
        <v>100</v>
      </c>
      <c r="IU85">
        <v>100</v>
      </c>
      <c r="IV85">
        <v>0.196</v>
      </c>
      <c r="IW85">
        <v>-0.0048</v>
      </c>
      <c r="IX85">
        <v>-0.5145022863478105</v>
      </c>
      <c r="IY85">
        <v>0.002558256048013158</v>
      </c>
      <c r="IZ85">
        <v>-2.213187444564666E-06</v>
      </c>
      <c r="JA85">
        <v>6.313742598779326E-10</v>
      </c>
      <c r="JB85">
        <v>-0.09460829944680695</v>
      </c>
      <c r="JC85">
        <v>0.01302957520847742</v>
      </c>
      <c r="JD85">
        <v>-0.0006757729996322496</v>
      </c>
      <c r="JE85">
        <v>1.7701685355935E-05</v>
      </c>
      <c r="JF85">
        <v>15</v>
      </c>
      <c r="JG85">
        <v>2137</v>
      </c>
      <c r="JH85">
        <v>3</v>
      </c>
      <c r="JI85">
        <v>20</v>
      </c>
      <c r="JJ85">
        <v>119.4</v>
      </c>
      <c r="JK85">
        <v>119.6</v>
      </c>
      <c r="JL85">
        <v>1.00586</v>
      </c>
      <c r="JM85">
        <v>2.61353</v>
      </c>
      <c r="JN85">
        <v>1.44531</v>
      </c>
      <c r="JO85">
        <v>2.16064</v>
      </c>
      <c r="JP85">
        <v>1.55029</v>
      </c>
      <c r="JQ85">
        <v>2.38647</v>
      </c>
      <c r="JR85">
        <v>35.3133</v>
      </c>
      <c r="JS85">
        <v>24.1138</v>
      </c>
      <c r="JT85">
        <v>18</v>
      </c>
      <c r="JU85">
        <v>328.399</v>
      </c>
      <c r="JV85">
        <v>745.302</v>
      </c>
      <c r="JW85">
        <v>16.5802</v>
      </c>
      <c r="JX85">
        <v>25.6172</v>
      </c>
      <c r="JY85">
        <v>29.9999</v>
      </c>
      <c r="JZ85">
        <v>25.762</v>
      </c>
      <c r="KA85">
        <v>25.7522</v>
      </c>
      <c r="KB85">
        <v>20.1363</v>
      </c>
      <c r="KC85">
        <v>26.912</v>
      </c>
      <c r="KD85">
        <v>27.5234</v>
      </c>
      <c r="KE85">
        <v>16.58</v>
      </c>
      <c r="KF85">
        <v>400</v>
      </c>
      <c r="KG85">
        <v>12.0893</v>
      </c>
      <c r="KH85">
        <v>101.359</v>
      </c>
      <c r="KI85">
        <v>100.626</v>
      </c>
    </row>
    <row r="86" spans="1:295">
      <c r="A86">
        <v>70</v>
      </c>
      <c r="B86">
        <v>1740491324.5</v>
      </c>
      <c r="C86">
        <v>8316.5</v>
      </c>
      <c r="D86" t="s">
        <v>590</v>
      </c>
      <c r="E86" t="s">
        <v>591</v>
      </c>
      <c r="F86" t="s">
        <v>434</v>
      </c>
      <c r="G86" t="s">
        <v>435</v>
      </c>
      <c r="J86">
        <f>EY86</f>
        <v>0</v>
      </c>
      <c r="K86">
        <v>1740491324.5</v>
      </c>
      <c r="L86">
        <f>(M86)/1000</f>
        <v>0</v>
      </c>
      <c r="M86">
        <f>IF(DR86, AP86, AJ86)</f>
        <v>0</v>
      </c>
      <c r="N86">
        <f>IF(DR86, AK86, AI86)</f>
        <v>0</v>
      </c>
      <c r="O86">
        <f>DT86 - IF(AW86&gt;1, N86*DN86*100.0/(AY86), 0)</f>
        <v>0</v>
      </c>
      <c r="P86">
        <f>((V86-L86/2)*O86-N86)/(V86+L86/2)</f>
        <v>0</v>
      </c>
      <c r="Q86">
        <f>P86*(EA86+EB86)/1000.0</f>
        <v>0</v>
      </c>
      <c r="R86">
        <f>(DT86 - IF(AW86&gt;1, N86*DN86*100.0/(AY86), 0))*(EA86+EB86)/1000.0</f>
        <v>0</v>
      </c>
      <c r="S86">
        <f>2.0/((1/U86-1/T86)+SIGN(U86)*SQRT((1/U86-1/T86)*(1/U86-1/T86) + 4*DO86/((DO86+1)*(DO86+1))*(2*1/U86*1/T86-1/T86*1/T86)))</f>
        <v>0</v>
      </c>
      <c r="T86">
        <f>IF(LEFT(DP86,1)&lt;&gt;"0",IF(LEFT(DP86,1)="1",3.0,DQ86),$D$5+$E$5*(EH86*EA86/($K$5*1000))+$F$5*(EH86*EA86/($K$5*1000))*MAX(MIN(DN86,$J$5),$I$5)*MAX(MIN(DN86,$J$5),$I$5)+$G$5*MAX(MIN(DN86,$J$5),$I$5)*(EH86*EA86/($K$5*1000))+$H$5*(EH86*EA86/($K$5*1000))*(EH86*EA86/($K$5*1000)))</f>
        <v>0</v>
      </c>
      <c r="U86">
        <f>L86*(1000-(1000*0.61365*exp(17.502*Y86/(240.97+Y86))/(EA86+EB86)+DV86)/2)/(1000*0.61365*exp(17.502*Y86/(240.97+Y86))/(EA86+EB86)-DV86)</f>
        <v>0</v>
      </c>
      <c r="V86">
        <f>1/((DO86+1)/(S86/1.6)+1/(T86/1.37)) + DO86/((DO86+1)/(S86/1.6) + DO86/(T86/1.37))</f>
        <v>0</v>
      </c>
      <c r="W86">
        <f>(DJ86*DM86)</f>
        <v>0</v>
      </c>
      <c r="X86">
        <f>(EC86+(W86+2*0.95*5.67E-8*(((EC86+$B$7)+273)^4-(EC86+273)^4)-44100*L86)/(1.84*29.3*T86+8*0.95*5.67E-8*(EC86+273)^3))</f>
        <v>0</v>
      </c>
      <c r="Y86">
        <f>($C$7*ED86+$D$7*EE86+$E$7*X86)</f>
        <v>0</v>
      </c>
      <c r="Z86">
        <f>0.61365*exp(17.502*Y86/(240.97+Y86))</f>
        <v>0</v>
      </c>
      <c r="AA86">
        <f>(AB86/AC86*100)</f>
        <v>0</v>
      </c>
      <c r="AB86">
        <f>DV86*(EA86+EB86)/1000</f>
        <v>0</v>
      </c>
      <c r="AC86">
        <f>0.61365*exp(17.502*EC86/(240.97+EC86))</f>
        <v>0</v>
      </c>
      <c r="AD86">
        <f>(Z86-DV86*(EA86+EB86)/1000)</f>
        <v>0</v>
      </c>
      <c r="AE86">
        <f>(-L86*44100)</f>
        <v>0</v>
      </c>
      <c r="AF86">
        <f>2*29.3*T86*0.92*(EC86-Y86)</f>
        <v>0</v>
      </c>
      <c r="AG86">
        <f>2*0.95*5.67E-8*(((EC86+$B$7)+273)^4-(Y86+273)^4)</f>
        <v>0</v>
      </c>
      <c r="AH86">
        <f>W86+AG86+AE86+AF86</f>
        <v>0</v>
      </c>
      <c r="AI86">
        <f>DZ86*AW86*(DU86-DT86*(1000-AW86*DW86)/(1000-AW86*DV86))/(100*DN86)</f>
        <v>0</v>
      </c>
      <c r="AJ86">
        <f>1000*DZ86*AW86*(DV86-DW86)/(100*DN86*(1000-AW86*DV86))</f>
        <v>0</v>
      </c>
      <c r="AK86">
        <f>(AL86 - AM86 - EA86*1E3/(8.314*(EC86+273.15)) * AO86/DZ86 * AN86) * DZ86/(100*DN86) * (1000 - DW86)/1000</f>
        <v>0</v>
      </c>
      <c r="AL86">
        <v>506.0712806269951</v>
      </c>
      <c r="AM86">
        <v>506.3563878787878</v>
      </c>
      <c r="AN86">
        <v>0.0001017993001056936</v>
      </c>
      <c r="AO86">
        <v>66.14935224974602</v>
      </c>
      <c r="AP86">
        <f>(AR86 - AQ86 + EA86*1E3/(8.314*(EC86+273.15)) * AT86/DZ86 * AS86) * DZ86/(100*DN86) * 1000/(1000 - AR86)</f>
        <v>0</v>
      </c>
      <c r="AQ86">
        <v>12.03835593690389</v>
      </c>
      <c r="AR86">
        <v>12.03431748251749</v>
      </c>
      <c r="AS86">
        <v>6.348430632500526E-08</v>
      </c>
      <c r="AT86">
        <v>77.18284796940715</v>
      </c>
      <c r="AU86">
        <v>42</v>
      </c>
      <c r="AV86">
        <v>11</v>
      </c>
      <c r="AW86">
        <f>IF(AU86*$H$13&gt;=AY86,1.0,(AY86/(AY86-AU86*$H$13)))</f>
        <v>0</v>
      </c>
      <c r="AX86">
        <f>(AW86-1)*100</f>
        <v>0</v>
      </c>
      <c r="AY86">
        <f>MAX(0,($B$13+$C$13*EH86)/(1+$D$13*EH86)*EA86/(EC86+273)*$E$13)</f>
        <v>0</v>
      </c>
      <c r="AZ86" t="s">
        <v>437</v>
      </c>
      <c r="BA86" t="s">
        <v>437</v>
      </c>
      <c r="BB86">
        <v>0</v>
      </c>
      <c r="BC86">
        <v>0</v>
      </c>
      <c r="BD86">
        <f>1-BB86/BC86</f>
        <v>0</v>
      </c>
      <c r="BE86">
        <v>0</v>
      </c>
      <c r="BF86" t="s">
        <v>437</v>
      </c>
      <c r="BG86" t="s">
        <v>437</v>
      </c>
      <c r="BH86">
        <v>0</v>
      </c>
      <c r="BI86">
        <v>0</v>
      </c>
      <c r="BJ86">
        <f>1-BH86/BI86</f>
        <v>0</v>
      </c>
      <c r="BK86">
        <v>0.5</v>
      </c>
      <c r="BL86">
        <f>DK86</f>
        <v>0</v>
      </c>
      <c r="BM86">
        <f>N86</f>
        <v>0</v>
      </c>
      <c r="BN86">
        <f>BJ86*BK86*BL86</f>
        <v>0</v>
      </c>
      <c r="BO86">
        <f>(BM86-BE86)/BL86</f>
        <v>0</v>
      </c>
      <c r="BP86">
        <f>(BC86-BI86)/BI86</f>
        <v>0</v>
      </c>
      <c r="BQ86">
        <f>BB86/(BD86+BB86/BI86)</f>
        <v>0</v>
      </c>
      <c r="BR86" t="s">
        <v>437</v>
      </c>
      <c r="BS86">
        <v>0</v>
      </c>
      <c r="BT86">
        <f>IF(BS86&lt;&gt;0, BS86, BQ86)</f>
        <v>0</v>
      </c>
      <c r="BU86">
        <f>1-BT86/BI86</f>
        <v>0</v>
      </c>
      <c r="BV86">
        <f>(BI86-BH86)/(BI86-BT86)</f>
        <v>0</v>
      </c>
      <c r="BW86">
        <f>(BC86-BI86)/(BC86-BT86)</f>
        <v>0</v>
      </c>
      <c r="BX86">
        <f>(BI86-BH86)/(BI86-BB86)</f>
        <v>0</v>
      </c>
      <c r="BY86">
        <f>(BC86-BI86)/(BC86-BB86)</f>
        <v>0</v>
      </c>
      <c r="BZ86">
        <f>(BV86*BT86/BH86)</f>
        <v>0</v>
      </c>
      <c r="CA86">
        <f>(1-BZ86)</f>
        <v>0</v>
      </c>
      <c r="CB86">
        <v>205</v>
      </c>
      <c r="CC86">
        <v>290.0000000000001</v>
      </c>
      <c r="CD86">
        <v>1.42</v>
      </c>
      <c r="CE86">
        <v>245</v>
      </c>
      <c r="CF86">
        <v>10126.2</v>
      </c>
      <c r="CG86">
        <v>1.21</v>
      </c>
      <c r="CH86">
        <v>0.21</v>
      </c>
      <c r="CI86">
        <v>300.0000000000001</v>
      </c>
      <c r="CJ86">
        <v>23.9</v>
      </c>
      <c r="CK86">
        <v>3.425775101193484</v>
      </c>
      <c r="CL86">
        <v>2.028220428051648</v>
      </c>
      <c r="CM86">
        <v>-2.247386861494518</v>
      </c>
      <c r="CN86">
        <v>1.77933841202106</v>
      </c>
      <c r="CO86">
        <v>0.05390338325961119</v>
      </c>
      <c r="CP86">
        <v>-0.008365275417130143</v>
      </c>
      <c r="CQ86">
        <v>289.9999999999999</v>
      </c>
      <c r="CR86">
        <v>1.85</v>
      </c>
      <c r="CS86">
        <v>615</v>
      </c>
      <c r="CT86">
        <v>10122.7</v>
      </c>
      <c r="CU86">
        <v>1.21</v>
      </c>
      <c r="CV86">
        <v>0.64</v>
      </c>
      <c r="DJ86">
        <f>$B$11*EI86+$C$11*EJ86+$F$11*EU86*(1-EX86)</f>
        <v>0</v>
      </c>
      <c r="DK86">
        <f>DJ86*DL86</f>
        <v>0</v>
      </c>
      <c r="DL86">
        <f>($B$11*$D$9+$C$11*$D$9+$F$11*((FH86+EZ86)/MAX(FH86+EZ86+FI86, 0.1)*$I$9+FI86/MAX(FH86+EZ86+FI86, 0.1)*$J$9))/($B$11+$C$11+$F$11)</f>
        <v>0</v>
      </c>
      <c r="DM86">
        <f>($B$11*$K$9+$C$11*$K$9+$F$11*((FH86+EZ86)/MAX(FH86+EZ86+FI86, 0.1)*$P$9+FI86/MAX(FH86+EZ86+FI86, 0.1)*$Q$9))/($B$11+$C$11+$F$11)</f>
        <v>0</v>
      </c>
      <c r="DN86">
        <v>2</v>
      </c>
      <c r="DO86">
        <v>0.5</v>
      </c>
      <c r="DP86" t="s">
        <v>438</v>
      </c>
      <c r="DQ86">
        <v>2</v>
      </c>
      <c r="DR86" t="b">
        <v>1</v>
      </c>
      <c r="DS86">
        <v>1740491324.5</v>
      </c>
      <c r="DT86">
        <v>500.267</v>
      </c>
      <c r="DU86">
        <v>500.002</v>
      </c>
      <c r="DV86">
        <v>12.0342</v>
      </c>
      <c r="DW86">
        <v>12.0386</v>
      </c>
      <c r="DX86">
        <v>499.977</v>
      </c>
      <c r="DY86">
        <v>12.039</v>
      </c>
      <c r="DZ86">
        <v>399.994</v>
      </c>
      <c r="EA86">
        <v>101.039</v>
      </c>
      <c r="EB86">
        <v>0.100022</v>
      </c>
      <c r="EC86">
        <v>19.2849</v>
      </c>
      <c r="ED86">
        <v>19.0883</v>
      </c>
      <c r="EE86">
        <v>999.9</v>
      </c>
      <c r="EF86">
        <v>0</v>
      </c>
      <c r="EG86">
        <v>0</v>
      </c>
      <c r="EH86">
        <v>10036.9</v>
      </c>
      <c r="EI86">
        <v>0</v>
      </c>
      <c r="EJ86">
        <v>0.0122315</v>
      </c>
      <c r="EK86">
        <v>0.265656</v>
      </c>
      <c r="EL86">
        <v>506.361</v>
      </c>
      <c r="EM86">
        <v>506.094</v>
      </c>
      <c r="EN86">
        <v>-0.00437355</v>
      </c>
      <c r="EO86">
        <v>500.002</v>
      </c>
      <c r="EP86">
        <v>12.0386</v>
      </c>
      <c r="EQ86">
        <v>1.21593</v>
      </c>
      <c r="ER86">
        <v>1.21637</v>
      </c>
      <c r="ES86">
        <v>9.798019999999999</v>
      </c>
      <c r="ET86">
        <v>9.803430000000001</v>
      </c>
      <c r="EU86">
        <v>0.0499998</v>
      </c>
      <c r="EV86">
        <v>0</v>
      </c>
      <c r="EW86">
        <v>0</v>
      </c>
      <c r="EX86">
        <v>0</v>
      </c>
      <c r="EY86">
        <v>5.18</v>
      </c>
      <c r="EZ86">
        <v>0.0499998</v>
      </c>
      <c r="FA86">
        <v>49.81</v>
      </c>
      <c r="FB86">
        <v>0.93</v>
      </c>
      <c r="FC86">
        <v>33.75</v>
      </c>
      <c r="FD86">
        <v>39.812</v>
      </c>
      <c r="FE86">
        <v>36.625</v>
      </c>
      <c r="FF86">
        <v>39.75</v>
      </c>
      <c r="FG86">
        <v>36.625</v>
      </c>
      <c r="FH86">
        <v>0</v>
      </c>
      <c r="FI86">
        <v>0</v>
      </c>
      <c r="FJ86">
        <v>0</v>
      </c>
      <c r="FK86">
        <v>8315.5</v>
      </c>
      <c r="FL86">
        <v>0</v>
      </c>
      <c r="FM86">
        <v>2.956538461538462</v>
      </c>
      <c r="FN86">
        <v>-27.58734996723011</v>
      </c>
      <c r="FO86">
        <v>26.06700818350649</v>
      </c>
      <c r="FP86">
        <v>47.32692307692308</v>
      </c>
      <c r="FQ86">
        <v>15</v>
      </c>
      <c r="FR86">
        <v>1740484041.5</v>
      </c>
      <c r="FS86" t="s">
        <v>471</v>
      </c>
      <c r="FT86">
        <v>1740484041.5</v>
      </c>
      <c r="FU86">
        <v>1740484029</v>
      </c>
      <c r="FV86">
        <v>10</v>
      </c>
      <c r="FW86">
        <v>-0.115</v>
      </c>
      <c r="FX86">
        <v>0.001</v>
      </c>
      <c r="FY86">
        <v>-0.275</v>
      </c>
      <c r="FZ86">
        <v>-0.005</v>
      </c>
      <c r="GA86">
        <v>103</v>
      </c>
      <c r="GB86">
        <v>12</v>
      </c>
      <c r="GC86">
        <v>0.21</v>
      </c>
      <c r="GD86">
        <v>0.12</v>
      </c>
      <c r="GE86">
        <v>-0.4209292419838669</v>
      </c>
      <c r="GF86">
        <v>-0.131404991939528</v>
      </c>
      <c r="GG86">
        <v>0.07923465997500971</v>
      </c>
      <c r="GH86">
        <v>1</v>
      </c>
      <c r="GI86">
        <v>-0.001466855710189236</v>
      </c>
      <c r="GJ86">
        <v>-0.0006028892321219905</v>
      </c>
      <c r="GK86">
        <v>0.0005713022428623082</v>
      </c>
      <c r="GL86">
        <v>1</v>
      </c>
      <c r="GM86">
        <v>2</v>
      </c>
      <c r="GN86">
        <v>2</v>
      </c>
      <c r="GO86" t="s">
        <v>440</v>
      </c>
      <c r="GP86">
        <v>2.9955</v>
      </c>
      <c r="GQ86">
        <v>2.81094</v>
      </c>
      <c r="GR86">
        <v>0.113803</v>
      </c>
      <c r="GS86">
        <v>0.11451</v>
      </c>
      <c r="GT86">
        <v>0.0680021</v>
      </c>
      <c r="GU86">
        <v>0.0691143</v>
      </c>
      <c r="GV86">
        <v>24119.6</v>
      </c>
      <c r="GW86">
        <v>25167.1</v>
      </c>
      <c r="GX86">
        <v>30962.1</v>
      </c>
      <c r="GY86">
        <v>31518.7</v>
      </c>
      <c r="GZ86">
        <v>45254.5</v>
      </c>
      <c r="HA86">
        <v>42615.9</v>
      </c>
      <c r="HB86">
        <v>44855.3</v>
      </c>
      <c r="HC86">
        <v>42091.8</v>
      </c>
      <c r="HD86">
        <v>1.79942</v>
      </c>
      <c r="HE86">
        <v>2.25575</v>
      </c>
      <c r="HF86">
        <v>-0.0438429</v>
      </c>
      <c r="HG86">
        <v>0</v>
      </c>
      <c r="HH86">
        <v>19.8142</v>
      </c>
      <c r="HI86">
        <v>999.9</v>
      </c>
      <c r="HJ86">
        <v>34.2</v>
      </c>
      <c r="HK86">
        <v>30.5</v>
      </c>
      <c r="HL86">
        <v>14.8397</v>
      </c>
      <c r="HM86">
        <v>61.7434</v>
      </c>
      <c r="HN86">
        <v>8.08494</v>
      </c>
      <c r="HO86">
        <v>1</v>
      </c>
      <c r="HP86">
        <v>-0.111547</v>
      </c>
      <c r="HQ86">
        <v>3.23132</v>
      </c>
      <c r="HR86">
        <v>20.2157</v>
      </c>
      <c r="HS86">
        <v>5.22268</v>
      </c>
      <c r="HT86">
        <v>11.9081</v>
      </c>
      <c r="HU86">
        <v>4.97235</v>
      </c>
      <c r="HV86">
        <v>3.273</v>
      </c>
      <c r="HW86">
        <v>7893.8</v>
      </c>
      <c r="HX86">
        <v>9999</v>
      </c>
      <c r="HY86">
        <v>9999</v>
      </c>
      <c r="HZ86">
        <v>999.9</v>
      </c>
      <c r="IA86">
        <v>1.87958</v>
      </c>
      <c r="IB86">
        <v>1.87976</v>
      </c>
      <c r="IC86">
        <v>1.88187</v>
      </c>
      <c r="ID86">
        <v>1.87488</v>
      </c>
      <c r="IE86">
        <v>1.87828</v>
      </c>
      <c r="IF86">
        <v>1.87773</v>
      </c>
      <c r="IG86">
        <v>1.87482</v>
      </c>
      <c r="IH86">
        <v>1.88246</v>
      </c>
      <c r="II86">
        <v>0</v>
      </c>
      <c r="IJ86">
        <v>0</v>
      </c>
      <c r="IK86">
        <v>0</v>
      </c>
      <c r="IL86">
        <v>0</v>
      </c>
      <c r="IM86" t="s">
        <v>441</v>
      </c>
      <c r="IN86" t="s">
        <v>442</v>
      </c>
      <c r="IO86" t="s">
        <v>443</v>
      </c>
      <c r="IP86" t="s">
        <v>443</v>
      </c>
      <c r="IQ86" t="s">
        <v>443</v>
      </c>
      <c r="IR86" t="s">
        <v>443</v>
      </c>
      <c r="IS86">
        <v>0</v>
      </c>
      <c r="IT86">
        <v>100</v>
      </c>
      <c r="IU86">
        <v>100</v>
      </c>
      <c r="IV86">
        <v>0.29</v>
      </c>
      <c r="IW86">
        <v>-0.0048</v>
      </c>
      <c r="IX86">
        <v>-0.5145022863478105</v>
      </c>
      <c r="IY86">
        <v>0.002558256048013158</v>
      </c>
      <c r="IZ86">
        <v>-2.213187444564666E-06</v>
      </c>
      <c r="JA86">
        <v>6.313742598779326E-10</v>
      </c>
      <c r="JB86">
        <v>-0.09460829944680695</v>
      </c>
      <c r="JC86">
        <v>0.01302957520847742</v>
      </c>
      <c r="JD86">
        <v>-0.0006757729996322496</v>
      </c>
      <c r="JE86">
        <v>1.7701685355935E-05</v>
      </c>
      <c r="JF86">
        <v>15</v>
      </c>
      <c r="JG86">
        <v>2137</v>
      </c>
      <c r="JH86">
        <v>3</v>
      </c>
      <c r="JI86">
        <v>20</v>
      </c>
      <c r="JJ86">
        <v>121.4</v>
      </c>
      <c r="JK86">
        <v>121.6</v>
      </c>
      <c r="JL86">
        <v>1.20117</v>
      </c>
      <c r="JM86">
        <v>2.60254</v>
      </c>
      <c r="JN86">
        <v>1.44531</v>
      </c>
      <c r="JO86">
        <v>2.15942</v>
      </c>
      <c r="JP86">
        <v>1.54907</v>
      </c>
      <c r="JQ86">
        <v>2.40967</v>
      </c>
      <c r="JR86">
        <v>35.3365</v>
      </c>
      <c r="JS86">
        <v>24.1225</v>
      </c>
      <c r="JT86">
        <v>18</v>
      </c>
      <c r="JU86">
        <v>328.147</v>
      </c>
      <c r="JV86">
        <v>745.434</v>
      </c>
      <c r="JW86">
        <v>16.5798</v>
      </c>
      <c r="JX86">
        <v>25.5891</v>
      </c>
      <c r="JY86">
        <v>30</v>
      </c>
      <c r="JZ86">
        <v>25.7339</v>
      </c>
      <c r="KA86">
        <v>25.7248</v>
      </c>
      <c r="KB86">
        <v>24.0523</v>
      </c>
      <c r="KC86">
        <v>26.6381</v>
      </c>
      <c r="KD86">
        <v>27.5234</v>
      </c>
      <c r="KE86">
        <v>16.58</v>
      </c>
      <c r="KF86">
        <v>500</v>
      </c>
      <c r="KG86">
        <v>12.0893</v>
      </c>
      <c r="KH86">
        <v>101.36</v>
      </c>
      <c r="KI86">
        <v>100.63</v>
      </c>
    </row>
    <row r="87" spans="1:295">
      <c r="A87">
        <v>71</v>
      </c>
      <c r="B87">
        <v>1740491445</v>
      </c>
      <c r="C87">
        <v>8437</v>
      </c>
      <c r="D87" t="s">
        <v>592</v>
      </c>
      <c r="E87" t="s">
        <v>593</v>
      </c>
      <c r="F87" t="s">
        <v>434</v>
      </c>
      <c r="G87" t="s">
        <v>435</v>
      </c>
      <c r="J87">
        <f>EY87</f>
        <v>0</v>
      </c>
      <c r="K87">
        <v>1740491445</v>
      </c>
      <c r="L87">
        <f>(M87)/1000</f>
        <v>0</v>
      </c>
      <c r="M87">
        <f>IF(DR87, AP87, AJ87)</f>
        <v>0</v>
      </c>
      <c r="N87">
        <f>IF(DR87, AK87, AI87)</f>
        <v>0</v>
      </c>
      <c r="O87">
        <f>DT87 - IF(AW87&gt;1, N87*DN87*100.0/(AY87), 0)</f>
        <v>0</v>
      </c>
      <c r="P87">
        <f>((V87-L87/2)*O87-N87)/(V87+L87/2)</f>
        <v>0</v>
      </c>
      <c r="Q87">
        <f>P87*(EA87+EB87)/1000.0</f>
        <v>0</v>
      </c>
      <c r="R87">
        <f>(DT87 - IF(AW87&gt;1, N87*DN87*100.0/(AY87), 0))*(EA87+EB87)/1000.0</f>
        <v>0</v>
      </c>
      <c r="S87">
        <f>2.0/((1/U87-1/T87)+SIGN(U87)*SQRT((1/U87-1/T87)*(1/U87-1/T87) + 4*DO87/((DO87+1)*(DO87+1))*(2*1/U87*1/T87-1/T87*1/T87)))</f>
        <v>0</v>
      </c>
      <c r="T87">
        <f>IF(LEFT(DP87,1)&lt;&gt;"0",IF(LEFT(DP87,1)="1",3.0,DQ87),$D$5+$E$5*(EH87*EA87/($K$5*1000))+$F$5*(EH87*EA87/($K$5*1000))*MAX(MIN(DN87,$J$5),$I$5)*MAX(MIN(DN87,$J$5),$I$5)+$G$5*MAX(MIN(DN87,$J$5),$I$5)*(EH87*EA87/($K$5*1000))+$H$5*(EH87*EA87/($K$5*1000))*(EH87*EA87/($K$5*1000)))</f>
        <v>0</v>
      </c>
      <c r="U87">
        <f>L87*(1000-(1000*0.61365*exp(17.502*Y87/(240.97+Y87))/(EA87+EB87)+DV87)/2)/(1000*0.61365*exp(17.502*Y87/(240.97+Y87))/(EA87+EB87)-DV87)</f>
        <v>0</v>
      </c>
      <c r="V87">
        <f>1/((DO87+1)/(S87/1.6)+1/(T87/1.37)) + DO87/((DO87+1)/(S87/1.6) + DO87/(T87/1.37))</f>
        <v>0</v>
      </c>
      <c r="W87">
        <f>(DJ87*DM87)</f>
        <v>0</v>
      </c>
      <c r="X87">
        <f>(EC87+(W87+2*0.95*5.67E-8*(((EC87+$B$7)+273)^4-(EC87+273)^4)-44100*L87)/(1.84*29.3*T87+8*0.95*5.67E-8*(EC87+273)^3))</f>
        <v>0</v>
      </c>
      <c r="Y87">
        <f>($C$7*ED87+$D$7*EE87+$E$7*X87)</f>
        <v>0</v>
      </c>
      <c r="Z87">
        <f>0.61365*exp(17.502*Y87/(240.97+Y87))</f>
        <v>0</v>
      </c>
      <c r="AA87">
        <f>(AB87/AC87*100)</f>
        <v>0</v>
      </c>
      <c r="AB87">
        <f>DV87*(EA87+EB87)/1000</f>
        <v>0</v>
      </c>
      <c r="AC87">
        <f>0.61365*exp(17.502*EC87/(240.97+EC87))</f>
        <v>0</v>
      </c>
      <c r="AD87">
        <f>(Z87-DV87*(EA87+EB87)/1000)</f>
        <v>0</v>
      </c>
      <c r="AE87">
        <f>(-L87*44100)</f>
        <v>0</v>
      </c>
      <c r="AF87">
        <f>2*29.3*T87*0.92*(EC87-Y87)</f>
        <v>0</v>
      </c>
      <c r="AG87">
        <f>2*0.95*5.67E-8*(((EC87+$B$7)+273)^4-(Y87+273)^4)</f>
        <v>0</v>
      </c>
      <c r="AH87">
        <f>W87+AG87+AE87+AF87</f>
        <v>0</v>
      </c>
      <c r="AI87">
        <f>DZ87*AW87*(DU87-DT87*(1000-AW87*DW87)/(1000-AW87*DV87))/(100*DN87)</f>
        <v>0</v>
      </c>
      <c r="AJ87">
        <f>1000*DZ87*AW87*(DV87-DW87)/(100*DN87*(1000-AW87*DV87))</f>
        <v>0</v>
      </c>
      <c r="AK87">
        <f>(AL87 - AM87 - EA87*1E3/(8.314*(EC87+273.15)) * AO87/DZ87 * AN87) * DZ87/(100*DN87) * (1000 - DW87)/1000</f>
        <v>0</v>
      </c>
      <c r="AL87">
        <v>607.3659999220592</v>
      </c>
      <c r="AM87">
        <v>607.6655030303029</v>
      </c>
      <c r="AN87">
        <v>-0.0006963049688460069</v>
      </c>
      <c r="AO87">
        <v>66.14935224974602</v>
      </c>
      <c r="AP87">
        <f>(AR87 - AQ87 + EA87*1E3/(8.314*(EC87+273.15)) * AT87/DZ87 * AS87) * DZ87/(100*DN87) * 1000/(1000 - AR87)</f>
        <v>0</v>
      </c>
      <c r="AQ87">
        <v>12.09244111000875</v>
      </c>
      <c r="AR87">
        <v>12.06198741258742</v>
      </c>
      <c r="AS87">
        <v>4.518346005674637E-07</v>
      </c>
      <c r="AT87">
        <v>77.18284796940715</v>
      </c>
      <c r="AU87">
        <v>42</v>
      </c>
      <c r="AV87">
        <v>11</v>
      </c>
      <c r="AW87">
        <f>IF(AU87*$H$13&gt;=AY87,1.0,(AY87/(AY87-AU87*$H$13)))</f>
        <v>0</v>
      </c>
      <c r="AX87">
        <f>(AW87-1)*100</f>
        <v>0</v>
      </c>
      <c r="AY87">
        <f>MAX(0,($B$13+$C$13*EH87)/(1+$D$13*EH87)*EA87/(EC87+273)*$E$13)</f>
        <v>0</v>
      </c>
      <c r="AZ87" t="s">
        <v>437</v>
      </c>
      <c r="BA87" t="s">
        <v>437</v>
      </c>
      <c r="BB87">
        <v>0</v>
      </c>
      <c r="BC87">
        <v>0</v>
      </c>
      <c r="BD87">
        <f>1-BB87/BC87</f>
        <v>0</v>
      </c>
      <c r="BE87">
        <v>0</v>
      </c>
      <c r="BF87" t="s">
        <v>437</v>
      </c>
      <c r="BG87" t="s">
        <v>437</v>
      </c>
      <c r="BH87">
        <v>0</v>
      </c>
      <c r="BI87">
        <v>0</v>
      </c>
      <c r="BJ87">
        <f>1-BH87/BI87</f>
        <v>0</v>
      </c>
      <c r="BK87">
        <v>0.5</v>
      </c>
      <c r="BL87">
        <f>DK87</f>
        <v>0</v>
      </c>
      <c r="BM87">
        <f>N87</f>
        <v>0</v>
      </c>
      <c r="BN87">
        <f>BJ87*BK87*BL87</f>
        <v>0</v>
      </c>
      <c r="BO87">
        <f>(BM87-BE87)/BL87</f>
        <v>0</v>
      </c>
      <c r="BP87">
        <f>(BC87-BI87)/BI87</f>
        <v>0</v>
      </c>
      <c r="BQ87">
        <f>BB87/(BD87+BB87/BI87)</f>
        <v>0</v>
      </c>
      <c r="BR87" t="s">
        <v>437</v>
      </c>
      <c r="BS87">
        <v>0</v>
      </c>
      <c r="BT87">
        <f>IF(BS87&lt;&gt;0, BS87, BQ87)</f>
        <v>0</v>
      </c>
      <c r="BU87">
        <f>1-BT87/BI87</f>
        <v>0</v>
      </c>
      <c r="BV87">
        <f>(BI87-BH87)/(BI87-BT87)</f>
        <v>0</v>
      </c>
      <c r="BW87">
        <f>(BC87-BI87)/(BC87-BT87)</f>
        <v>0</v>
      </c>
      <c r="BX87">
        <f>(BI87-BH87)/(BI87-BB87)</f>
        <v>0</v>
      </c>
      <c r="BY87">
        <f>(BC87-BI87)/(BC87-BB87)</f>
        <v>0</v>
      </c>
      <c r="BZ87">
        <f>(BV87*BT87/BH87)</f>
        <v>0</v>
      </c>
      <c r="CA87">
        <f>(1-BZ87)</f>
        <v>0</v>
      </c>
      <c r="CB87">
        <v>205</v>
      </c>
      <c r="CC87">
        <v>290.0000000000001</v>
      </c>
      <c r="CD87">
        <v>1.42</v>
      </c>
      <c r="CE87">
        <v>245</v>
      </c>
      <c r="CF87">
        <v>10126.2</v>
      </c>
      <c r="CG87">
        <v>1.21</v>
      </c>
      <c r="CH87">
        <v>0.21</v>
      </c>
      <c r="CI87">
        <v>300.0000000000001</v>
      </c>
      <c r="CJ87">
        <v>23.9</v>
      </c>
      <c r="CK87">
        <v>3.425775101193484</v>
      </c>
      <c r="CL87">
        <v>2.028220428051648</v>
      </c>
      <c r="CM87">
        <v>-2.247386861494518</v>
      </c>
      <c r="CN87">
        <v>1.77933841202106</v>
      </c>
      <c r="CO87">
        <v>0.05390338325961119</v>
      </c>
      <c r="CP87">
        <v>-0.008365275417130143</v>
      </c>
      <c r="CQ87">
        <v>289.9999999999999</v>
      </c>
      <c r="CR87">
        <v>1.85</v>
      </c>
      <c r="CS87">
        <v>615</v>
      </c>
      <c r="CT87">
        <v>10122.7</v>
      </c>
      <c r="CU87">
        <v>1.21</v>
      </c>
      <c r="CV87">
        <v>0.64</v>
      </c>
      <c r="DJ87">
        <f>$B$11*EI87+$C$11*EJ87+$F$11*EU87*(1-EX87)</f>
        <v>0</v>
      </c>
      <c r="DK87">
        <f>DJ87*DL87</f>
        <v>0</v>
      </c>
      <c r="DL87">
        <f>($B$11*$D$9+$C$11*$D$9+$F$11*((FH87+EZ87)/MAX(FH87+EZ87+FI87, 0.1)*$I$9+FI87/MAX(FH87+EZ87+FI87, 0.1)*$J$9))/($B$11+$C$11+$F$11)</f>
        <v>0</v>
      </c>
      <c r="DM87">
        <f>($B$11*$K$9+$C$11*$K$9+$F$11*((FH87+EZ87)/MAX(FH87+EZ87+FI87, 0.1)*$P$9+FI87/MAX(FH87+EZ87+FI87, 0.1)*$Q$9))/($B$11+$C$11+$F$11)</f>
        <v>0</v>
      </c>
      <c r="DN87">
        <v>2</v>
      </c>
      <c r="DO87">
        <v>0.5</v>
      </c>
      <c r="DP87" t="s">
        <v>438</v>
      </c>
      <c r="DQ87">
        <v>2</v>
      </c>
      <c r="DR87" t="b">
        <v>1</v>
      </c>
      <c r="DS87">
        <v>1740491445</v>
      </c>
      <c r="DT87">
        <v>600.337</v>
      </c>
      <c r="DU87">
        <v>599.944</v>
      </c>
      <c r="DV87">
        <v>12.0629</v>
      </c>
      <c r="DW87">
        <v>12.1003</v>
      </c>
      <c r="DX87">
        <v>599.977</v>
      </c>
      <c r="DY87">
        <v>12.0676</v>
      </c>
      <c r="DZ87">
        <v>399.911</v>
      </c>
      <c r="EA87">
        <v>101.04</v>
      </c>
      <c r="EB87">
        <v>0.100066</v>
      </c>
      <c r="EC87">
        <v>19.3036</v>
      </c>
      <c r="ED87">
        <v>19.1213</v>
      </c>
      <c r="EE87">
        <v>999.9</v>
      </c>
      <c r="EF87">
        <v>0</v>
      </c>
      <c r="EG87">
        <v>0</v>
      </c>
      <c r="EH87">
        <v>10058.8</v>
      </c>
      <c r="EI87">
        <v>0</v>
      </c>
      <c r="EJ87">
        <v>0.0122315</v>
      </c>
      <c r="EK87">
        <v>0.3927</v>
      </c>
      <c r="EL87">
        <v>607.667</v>
      </c>
      <c r="EM87">
        <v>607.293</v>
      </c>
      <c r="EN87">
        <v>-0.0373516</v>
      </c>
      <c r="EO87">
        <v>599.944</v>
      </c>
      <c r="EP87">
        <v>12.1003</v>
      </c>
      <c r="EQ87">
        <v>1.21883</v>
      </c>
      <c r="ER87">
        <v>1.2226</v>
      </c>
      <c r="ES87">
        <v>9.83356</v>
      </c>
      <c r="ET87">
        <v>9.87968</v>
      </c>
      <c r="EU87">
        <v>0.0499998</v>
      </c>
      <c r="EV87">
        <v>0</v>
      </c>
      <c r="EW87">
        <v>0</v>
      </c>
      <c r="EX87">
        <v>0</v>
      </c>
      <c r="EY87">
        <v>0.39</v>
      </c>
      <c r="EZ87">
        <v>0.0499998</v>
      </c>
      <c r="FA87">
        <v>51.45</v>
      </c>
      <c r="FB87">
        <v>1.28</v>
      </c>
      <c r="FC87">
        <v>34.25</v>
      </c>
      <c r="FD87">
        <v>40.937</v>
      </c>
      <c r="FE87">
        <v>37.312</v>
      </c>
      <c r="FF87">
        <v>41.437</v>
      </c>
      <c r="FG87">
        <v>37.312</v>
      </c>
      <c r="FH87">
        <v>0</v>
      </c>
      <c r="FI87">
        <v>0</v>
      </c>
      <c r="FJ87">
        <v>0</v>
      </c>
      <c r="FK87">
        <v>8436.099999904633</v>
      </c>
      <c r="FL87">
        <v>0</v>
      </c>
      <c r="FM87">
        <v>1.83</v>
      </c>
      <c r="FN87">
        <v>-14.77384651004916</v>
      </c>
      <c r="FO87">
        <v>10.37307702820449</v>
      </c>
      <c r="FP87">
        <v>48.05520000000001</v>
      </c>
      <c r="FQ87">
        <v>15</v>
      </c>
      <c r="FR87">
        <v>1740484041.5</v>
      </c>
      <c r="FS87" t="s">
        <v>471</v>
      </c>
      <c r="FT87">
        <v>1740484041.5</v>
      </c>
      <c r="FU87">
        <v>1740484029</v>
      </c>
      <c r="FV87">
        <v>10</v>
      </c>
      <c r="FW87">
        <v>-0.115</v>
      </c>
      <c r="FX87">
        <v>0.001</v>
      </c>
      <c r="FY87">
        <v>-0.275</v>
      </c>
      <c r="FZ87">
        <v>-0.005</v>
      </c>
      <c r="GA87">
        <v>103</v>
      </c>
      <c r="GB87">
        <v>12</v>
      </c>
      <c r="GC87">
        <v>0.21</v>
      </c>
      <c r="GD87">
        <v>0.12</v>
      </c>
      <c r="GE87">
        <v>-0.6901291727393624</v>
      </c>
      <c r="GF87">
        <v>-0.2981969170635428</v>
      </c>
      <c r="GG87">
        <v>0.2347173010802779</v>
      </c>
      <c r="GH87">
        <v>1</v>
      </c>
      <c r="GI87">
        <v>-0.001540037452280142</v>
      </c>
      <c r="GJ87">
        <v>-0.001866875190147966</v>
      </c>
      <c r="GK87">
        <v>0.0007675519606747725</v>
      </c>
      <c r="GL87">
        <v>1</v>
      </c>
      <c r="GM87">
        <v>2</v>
      </c>
      <c r="GN87">
        <v>2</v>
      </c>
      <c r="GO87" t="s">
        <v>440</v>
      </c>
      <c r="GP87">
        <v>2.99542</v>
      </c>
      <c r="GQ87">
        <v>2.81118</v>
      </c>
      <c r="GR87">
        <v>0.129656</v>
      </c>
      <c r="GS87">
        <v>0.130434</v>
      </c>
      <c r="GT87">
        <v>0.0681303</v>
      </c>
      <c r="GU87">
        <v>0.06938859999999999</v>
      </c>
      <c r="GV87">
        <v>23689.3</v>
      </c>
      <c r="GW87">
        <v>24716.4</v>
      </c>
      <c r="GX87">
        <v>30963</v>
      </c>
      <c r="GY87">
        <v>31520.4</v>
      </c>
      <c r="GZ87">
        <v>45249.6</v>
      </c>
      <c r="HA87">
        <v>42605.2</v>
      </c>
      <c r="HB87">
        <v>44856.6</v>
      </c>
      <c r="HC87">
        <v>42093.6</v>
      </c>
      <c r="HD87">
        <v>1.79945</v>
      </c>
      <c r="HE87">
        <v>2.25672</v>
      </c>
      <c r="HF87">
        <v>-0.0403002</v>
      </c>
      <c r="HG87">
        <v>0</v>
      </c>
      <c r="HH87">
        <v>19.7886</v>
      </c>
      <c r="HI87">
        <v>999.9</v>
      </c>
      <c r="HJ87">
        <v>34.2</v>
      </c>
      <c r="HK87">
        <v>30.6</v>
      </c>
      <c r="HL87">
        <v>14.9246</v>
      </c>
      <c r="HM87">
        <v>62.0034</v>
      </c>
      <c r="HN87">
        <v>7.75641</v>
      </c>
      <c r="HO87">
        <v>1</v>
      </c>
      <c r="HP87">
        <v>-0.113994</v>
      </c>
      <c r="HQ87">
        <v>3.21593</v>
      </c>
      <c r="HR87">
        <v>20.2159</v>
      </c>
      <c r="HS87">
        <v>5.22313</v>
      </c>
      <c r="HT87">
        <v>11.9081</v>
      </c>
      <c r="HU87">
        <v>4.9722</v>
      </c>
      <c r="HV87">
        <v>3.273</v>
      </c>
      <c r="HW87">
        <v>7896.7</v>
      </c>
      <c r="HX87">
        <v>9999</v>
      </c>
      <c r="HY87">
        <v>9999</v>
      </c>
      <c r="HZ87">
        <v>999.9</v>
      </c>
      <c r="IA87">
        <v>1.87958</v>
      </c>
      <c r="IB87">
        <v>1.87975</v>
      </c>
      <c r="IC87">
        <v>1.88187</v>
      </c>
      <c r="ID87">
        <v>1.87489</v>
      </c>
      <c r="IE87">
        <v>1.87824</v>
      </c>
      <c r="IF87">
        <v>1.87771</v>
      </c>
      <c r="IG87">
        <v>1.87473</v>
      </c>
      <c r="IH87">
        <v>1.88246</v>
      </c>
      <c r="II87">
        <v>0</v>
      </c>
      <c r="IJ87">
        <v>0</v>
      </c>
      <c r="IK87">
        <v>0</v>
      </c>
      <c r="IL87">
        <v>0</v>
      </c>
      <c r="IM87" t="s">
        <v>441</v>
      </c>
      <c r="IN87" t="s">
        <v>442</v>
      </c>
      <c r="IO87" t="s">
        <v>443</v>
      </c>
      <c r="IP87" t="s">
        <v>443</v>
      </c>
      <c r="IQ87" t="s">
        <v>443</v>
      </c>
      <c r="IR87" t="s">
        <v>443</v>
      </c>
      <c r="IS87">
        <v>0</v>
      </c>
      <c r="IT87">
        <v>100</v>
      </c>
      <c r="IU87">
        <v>100</v>
      </c>
      <c r="IV87">
        <v>0.36</v>
      </c>
      <c r="IW87">
        <v>-0.0047</v>
      </c>
      <c r="IX87">
        <v>-0.5145022863478105</v>
      </c>
      <c r="IY87">
        <v>0.002558256048013158</v>
      </c>
      <c r="IZ87">
        <v>-2.213187444564666E-06</v>
      </c>
      <c r="JA87">
        <v>6.313742598779326E-10</v>
      </c>
      <c r="JB87">
        <v>-0.09460829944680695</v>
      </c>
      <c r="JC87">
        <v>0.01302957520847742</v>
      </c>
      <c r="JD87">
        <v>-0.0006757729996322496</v>
      </c>
      <c r="JE87">
        <v>1.7701685355935E-05</v>
      </c>
      <c r="JF87">
        <v>15</v>
      </c>
      <c r="JG87">
        <v>2137</v>
      </c>
      <c r="JH87">
        <v>3</v>
      </c>
      <c r="JI87">
        <v>20</v>
      </c>
      <c r="JJ87">
        <v>123.4</v>
      </c>
      <c r="JK87">
        <v>123.6</v>
      </c>
      <c r="JL87">
        <v>1.3916</v>
      </c>
      <c r="JM87">
        <v>2.59033</v>
      </c>
      <c r="JN87">
        <v>1.44531</v>
      </c>
      <c r="JO87">
        <v>2.15942</v>
      </c>
      <c r="JP87">
        <v>1.54907</v>
      </c>
      <c r="JQ87">
        <v>2.44995</v>
      </c>
      <c r="JR87">
        <v>35.3596</v>
      </c>
      <c r="JS87">
        <v>24.1225</v>
      </c>
      <c r="JT87">
        <v>18</v>
      </c>
      <c r="JU87">
        <v>328.015</v>
      </c>
      <c r="JV87">
        <v>745.9589999999999</v>
      </c>
      <c r="JW87">
        <v>16.5799</v>
      </c>
      <c r="JX87">
        <v>25.5612</v>
      </c>
      <c r="JY87">
        <v>29.9999</v>
      </c>
      <c r="JZ87">
        <v>25.7061</v>
      </c>
      <c r="KA87">
        <v>25.6972</v>
      </c>
      <c r="KB87">
        <v>27.855</v>
      </c>
      <c r="KC87">
        <v>26.3631</v>
      </c>
      <c r="KD87">
        <v>27.9081</v>
      </c>
      <c r="KE87">
        <v>16.58</v>
      </c>
      <c r="KF87">
        <v>600</v>
      </c>
      <c r="KG87">
        <v>12.0893</v>
      </c>
      <c r="KH87">
        <v>101.363</v>
      </c>
      <c r="KI87">
        <v>100.635</v>
      </c>
    </row>
    <row r="88" spans="1:295">
      <c r="A88">
        <v>72</v>
      </c>
      <c r="B88">
        <v>1740491565.5</v>
      </c>
      <c r="C88">
        <v>8557.5</v>
      </c>
      <c r="D88" t="s">
        <v>594</v>
      </c>
      <c r="E88" t="s">
        <v>595</v>
      </c>
      <c r="F88" t="s">
        <v>434</v>
      </c>
      <c r="G88" t="s">
        <v>435</v>
      </c>
      <c r="J88">
        <f>EY88</f>
        <v>0</v>
      </c>
      <c r="K88">
        <v>1740491565.5</v>
      </c>
      <c r="L88">
        <f>(M88)/1000</f>
        <v>0</v>
      </c>
      <c r="M88">
        <f>IF(DR88, AP88, AJ88)</f>
        <v>0</v>
      </c>
      <c r="N88">
        <f>IF(DR88, AK88, AI88)</f>
        <v>0</v>
      </c>
      <c r="O88">
        <f>DT88 - IF(AW88&gt;1, N88*DN88*100.0/(AY88), 0)</f>
        <v>0</v>
      </c>
      <c r="P88">
        <f>((V88-L88/2)*O88-N88)/(V88+L88/2)</f>
        <v>0</v>
      </c>
      <c r="Q88">
        <f>P88*(EA88+EB88)/1000.0</f>
        <v>0</v>
      </c>
      <c r="R88">
        <f>(DT88 - IF(AW88&gt;1, N88*DN88*100.0/(AY88), 0))*(EA88+EB88)/1000.0</f>
        <v>0</v>
      </c>
      <c r="S88">
        <f>2.0/((1/U88-1/T88)+SIGN(U88)*SQRT((1/U88-1/T88)*(1/U88-1/T88) + 4*DO88/((DO88+1)*(DO88+1))*(2*1/U88*1/T88-1/T88*1/T88)))</f>
        <v>0</v>
      </c>
      <c r="T88">
        <f>IF(LEFT(DP88,1)&lt;&gt;"0",IF(LEFT(DP88,1)="1",3.0,DQ88),$D$5+$E$5*(EH88*EA88/($K$5*1000))+$F$5*(EH88*EA88/($K$5*1000))*MAX(MIN(DN88,$J$5),$I$5)*MAX(MIN(DN88,$J$5),$I$5)+$G$5*MAX(MIN(DN88,$J$5),$I$5)*(EH88*EA88/($K$5*1000))+$H$5*(EH88*EA88/($K$5*1000))*(EH88*EA88/($K$5*1000)))</f>
        <v>0</v>
      </c>
      <c r="U88">
        <f>L88*(1000-(1000*0.61365*exp(17.502*Y88/(240.97+Y88))/(EA88+EB88)+DV88)/2)/(1000*0.61365*exp(17.502*Y88/(240.97+Y88))/(EA88+EB88)-DV88)</f>
        <v>0</v>
      </c>
      <c r="V88">
        <f>1/((DO88+1)/(S88/1.6)+1/(T88/1.37)) + DO88/((DO88+1)/(S88/1.6) + DO88/(T88/1.37))</f>
        <v>0</v>
      </c>
      <c r="W88">
        <f>(DJ88*DM88)</f>
        <v>0</v>
      </c>
      <c r="X88">
        <f>(EC88+(W88+2*0.95*5.67E-8*(((EC88+$B$7)+273)^4-(EC88+273)^4)-44100*L88)/(1.84*29.3*T88+8*0.95*5.67E-8*(EC88+273)^3))</f>
        <v>0</v>
      </c>
      <c r="Y88">
        <f>($C$7*ED88+$D$7*EE88+$E$7*X88)</f>
        <v>0</v>
      </c>
      <c r="Z88">
        <f>0.61365*exp(17.502*Y88/(240.97+Y88))</f>
        <v>0</v>
      </c>
      <c r="AA88">
        <f>(AB88/AC88*100)</f>
        <v>0</v>
      </c>
      <c r="AB88">
        <f>DV88*(EA88+EB88)/1000</f>
        <v>0</v>
      </c>
      <c r="AC88">
        <f>0.61365*exp(17.502*EC88/(240.97+EC88))</f>
        <v>0</v>
      </c>
      <c r="AD88">
        <f>(Z88-DV88*(EA88+EB88)/1000)</f>
        <v>0</v>
      </c>
      <c r="AE88">
        <f>(-L88*44100)</f>
        <v>0</v>
      </c>
      <c r="AF88">
        <f>2*29.3*T88*0.92*(EC88-Y88)</f>
        <v>0</v>
      </c>
      <c r="AG88">
        <f>2*0.95*5.67E-8*(((EC88+$B$7)+273)^4-(Y88+273)^4)</f>
        <v>0</v>
      </c>
      <c r="AH88">
        <f>W88+AG88+AE88+AF88</f>
        <v>0</v>
      </c>
      <c r="AI88">
        <f>DZ88*AW88*(DU88-DT88*(1000-AW88*DW88)/(1000-AW88*DV88))/(100*DN88)</f>
        <v>0</v>
      </c>
      <c r="AJ88">
        <f>1000*DZ88*AW88*(DV88-DW88)/(100*DN88*(1000-AW88*DV88))</f>
        <v>0</v>
      </c>
      <c r="AK88">
        <f>(AL88 - AM88 - EA88*1E3/(8.314*(EC88+273.15)) * AO88/DZ88 * AN88) * DZ88/(100*DN88) * (1000 - DW88)/1000</f>
        <v>0</v>
      </c>
      <c r="AL88">
        <v>506.1563669823267</v>
      </c>
      <c r="AM88">
        <v>506.4318727272728</v>
      </c>
      <c r="AN88">
        <v>-0.0003143473207044921</v>
      </c>
      <c r="AO88">
        <v>66.14935224974602</v>
      </c>
      <c r="AP88">
        <f>(AR88 - AQ88 + EA88*1E3/(8.314*(EC88+273.15)) * AT88/DZ88 * AS88) * DZ88/(100*DN88) * 1000/(1000 - AR88)</f>
        <v>0</v>
      </c>
      <c r="AQ88">
        <v>12.06842049948824</v>
      </c>
      <c r="AR88">
        <v>12.06348811188812</v>
      </c>
      <c r="AS88">
        <v>-2.456102339043617E-07</v>
      </c>
      <c r="AT88">
        <v>77.18284796940715</v>
      </c>
      <c r="AU88">
        <v>42</v>
      </c>
      <c r="AV88">
        <v>10</v>
      </c>
      <c r="AW88">
        <f>IF(AU88*$H$13&gt;=AY88,1.0,(AY88/(AY88-AU88*$H$13)))</f>
        <v>0</v>
      </c>
      <c r="AX88">
        <f>(AW88-1)*100</f>
        <v>0</v>
      </c>
      <c r="AY88">
        <f>MAX(0,($B$13+$C$13*EH88)/(1+$D$13*EH88)*EA88/(EC88+273)*$E$13)</f>
        <v>0</v>
      </c>
      <c r="AZ88" t="s">
        <v>437</v>
      </c>
      <c r="BA88" t="s">
        <v>437</v>
      </c>
      <c r="BB88">
        <v>0</v>
      </c>
      <c r="BC88">
        <v>0</v>
      </c>
      <c r="BD88">
        <f>1-BB88/BC88</f>
        <v>0</v>
      </c>
      <c r="BE88">
        <v>0</v>
      </c>
      <c r="BF88" t="s">
        <v>437</v>
      </c>
      <c r="BG88" t="s">
        <v>437</v>
      </c>
      <c r="BH88">
        <v>0</v>
      </c>
      <c r="BI88">
        <v>0</v>
      </c>
      <c r="BJ88">
        <f>1-BH88/BI88</f>
        <v>0</v>
      </c>
      <c r="BK88">
        <v>0.5</v>
      </c>
      <c r="BL88">
        <f>DK88</f>
        <v>0</v>
      </c>
      <c r="BM88">
        <f>N88</f>
        <v>0</v>
      </c>
      <c r="BN88">
        <f>BJ88*BK88*BL88</f>
        <v>0</v>
      </c>
      <c r="BO88">
        <f>(BM88-BE88)/BL88</f>
        <v>0</v>
      </c>
      <c r="BP88">
        <f>(BC88-BI88)/BI88</f>
        <v>0</v>
      </c>
      <c r="BQ88">
        <f>BB88/(BD88+BB88/BI88)</f>
        <v>0</v>
      </c>
      <c r="BR88" t="s">
        <v>437</v>
      </c>
      <c r="BS88">
        <v>0</v>
      </c>
      <c r="BT88">
        <f>IF(BS88&lt;&gt;0, BS88, BQ88)</f>
        <v>0</v>
      </c>
      <c r="BU88">
        <f>1-BT88/BI88</f>
        <v>0</v>
      </c>
      <c r="BV88">
        <f>(BI88-BH88)/(BI88-BT88)</f>
        <v>0</v>
      </c>
      <c r="BW88">
        <f>(BC88-BI88)/(BC88-BT88)</f>
        <v>0</v>
      </c>
      <c r="BX88">
        <f>(BI88-BH88)/(BI88-BB88)</f>
        <v>0</v>
      </c>
      <c r="BY88">
        <f>(BC88-BI88)/(BC88-BB88)</f>
        <v>0</v>
      </c>
      <c r="BZ88">
        <f>(BV88*BT88/BH88)</f>
        <v>0</v>
      </c>
      <c r="CA88">
        <f>(1-BZ88)</f>
        <v>0</v>
      </c>
      <c r="CB88">
        <v>205</v>
      </c>
      <c r="CC88">
        <v>290.0000000000001</v>
      </c>
      <c r="CD88">
        <v>1.42</v>
      </c>
      <c r="CE88">
        <v>245</v>
      </c>
      <c r="CF88">
        <v>10126.2</v>
      </c>
      <c r="CG88">
        <v>1.21</v>
      </c>
      <c r="CH88">
        <v>0.21</v>
      </c>
      <c r="CI88">
        <v>300.0000000000001</v>
      </c>
      <c r="CJ88">
        <v>23.9</v>
      </c>
      <c r="CK88">
        <v>3.425775101193484</v>
      </c>
      <c r="CL88">
        <v>2.028220428051648</v>
      </c>
      <c r="CM88">
        <v>-2.247386861494518</v>
      </c>
      <c r="CN88">
        <v>1.77933841202106</v>
      </c>
      <c r="CO88">
        <v>0.05390338325961119</v>
      </c>
      <c r="CP88">
        <v>-0.008365275417130143</v>
      </c>
      <c r="CQ88">
        <v>289.9999999999999</v>
      </c>
      <c r="CR88">
        <v>1.85</v>
      </c>
      <c r="CS88">
        <v>615</v>
      </c>
      <c r="CT88">
        <v>10122.7</v>
      </c>
      <c r="CU88">
        <v>1.21</v>
      </c>
      <c r="CV88">
        <v>0.64</v>
      </c>
      <c r="DJ88">
        <f>$B$11*EI88+$C$11*EJ88+$F$11*EU88*(1-EX88)</f>
        <v>0</v>
      </c>
      <c r="DK88">
        <f>DJ88*DL88</f>
        <v>0</v>
      </c>
      <c r="DL88">
        <f>($B$11*$D$9+$C$11*$D$9+$F$11*((FH88+EZ88)/MAX(FH88+EZ88+FI88, 0.1)*$I$9+FI88/MAX(FH88+EZ88+FI88, 0.1)*$J$9))/($B$11+$C$11+$F$11)</f>
        <v>0</v>
      </c>
      <c r="DM88">
        <f>($B$11*$K$9+$C$11*$K$9+$F$11*((FH88+EZ88)/MAX(FH88+EZ88+FI88, 0.1)*$P$9+FI88/MAX(FH88+EZ88+FI88, 0.1)*$Q$9))/($B$11+$C$11+$F$11)</f>
        <v>0</v>
      </c>
      <c r="DN88">
        <v>2</v>
      </c>
      <c r="DO88">
        <v>0.5</v>
      </c>
      <c r="DP88" t="s">
        <v>438</v>
      </c>
      <c r="DQ88">
        <v>2</v>
      </c>
      <c r="DR88" t="b">
        <v>1</v>
      </c>
      <c r="DS88">
        <v>1740491565.5</v>
      </c>
      <c r="DT88">
        <v>500.331</v>
      </c>
      <c r="DU88">
        <v>499.971</v>
      </c>
      <c r="DV88">
        <v>12.0634</v>
      </c>
      <c r="DW88">
        <v>12.0677</v>
      </c>
      <c r="DX88">
        <v>500.04</v>
      </c>
      <c r="DY88">
        <v>12.068</v>
      </c>
      <c r="DZ88">
        <v>400.101</v>
      </c>
      <c r="EA88">
        <v>101.041</v>
      </c>
      <c r="EB88">
        <v>0.100176</v>
      </c>
      <c r="EC88">
        <v>19.3285</v>
      </c>
      <c r="ED88">
        <v>19.1001</v>
      </c>
      <c r="EE88">
        <v>999.9</v>
      </c>
      <c r="EF88">
        <v>0</v>
      </c>
      <c r="EG88">
        <v>0</v>
      </c>
      <c r="EH88">
        <v>10012.5</v>
      </c>
      <c r="EI88">
        <v>0</v>
      </c>
      <c r="EJ88">
        <v>0.0122315</v>
      </c>
      <c r="EK88">
        <v>0.359863</v>
      </c>
      <c r="EL88">
        <v>506.44</v>
      </c>
      <c r="EM88">
        <v>506.078</v>
      </c>
      <c r="EN88">
        <v>-0.00436306</v>
      </c>
      <c r="EO88">
        <v>499.971</v>
      </c>
      <c r="EP88">
        <v>12.0677</v>
      </c>
      <c r="EQ88">
        <v>1.21889</v>
      </c>
      <c r="ER88">
        <v>1.21933</v>
      </c>
      <c r="ES88">
        <v>9.834300000000001</v>
      </c>
      <c r="ET88">
        <v>9.839689999999999</v>
      </c>
      <c r="EU88">
        <v>0.0499998</v>
      </c>
      <c r="EV88">
        <v>0</v>
      </c>
      <c r="EW88">
        <v>0</v>
      </c>
      <c r="EX88">
        <v>0</v>
      </c>
      <c r="EY88">
        <v>1.98</v>
      </c>
      <c r="EZ88">
        <v>0.0499998</v>
      </c>
      <c r="FA88">
        <v>47.81</v>
      </c>
      <c r="FB88">
        <v>0.93</v>
      </c>
      <c r="FC88">
        <v>34.062</v>
      </c>
      <c r="FD88">
        <v>39.5</v>
      </c>
      <c r="FE88">
        <v>36.5</v>
      </c>
      <c r="FF88">
        <v>39.312</v>
      </c>
      <c r="FG88">
        <v>36.687</v>
      </c>
      <c r="FH88">
        <v>0</v>
      </c>
      <c r="FI88">
        <v>0</v>
      </c>
      <c r="FJ88">
        <v>0</v>
      </c>
      <c r="FK88">
        <v>8556.700000047684</v>
      </c>
      <c r="FL88">
        <v>0</v>
      </c>
      <c r="FM88">
        <v>2.976153846153847</v>
      </c>
      <c r="FN88">
        <v>-27.52341875759354</v>
      </c>
      <c r="FO88">
        <v>29.59042753282677</v>
      </c>
      <c r="FP88">
        <v>46.99153846153847</v>
      </c>
      <c r="FQ88">
        <v>15</v>
      </c>
      <c r="FR88">
        <v>1740484041.5</v>
      </c>
      <c r="FS88" t="s">
        <v>471</v>
      </c>
      <c r="FT88">
        <v>1740484041.5</v>
      </c>
      <c r="FU88">
        <v>1740484029</v>
      </c>
      <c r="FV88">
        <v>10</v>
      </c>
      <c r="FW88">
        <v>-0.115</v>
      </c>
      <c r="FX88">
        <v>0.001</v>
      </c>
      <c r="FY88">
        <v>-0.275</v>
      </c>
      <c r="FZ88">
        <v>-0.005</v>
      </c>
      <c r="GA88">
        <v>103</v>
      </c>
      <c r="GB88">
        <v>12</v>
      </c>
      <c r="GC88">
        <v>0.21</v>
      </c>
      <c r="GD88">
        <v>0.12</v>
      </c>
      <c r="GE88">
        <v>-0.6611771015960021</v>
      </c>
      <c r="GF88">
        <v>-0.1530726273359277</v>
      </c>
      <c r="GG88">
        <v>0.08989555192285459</v>
      </c>
      <c r="GH88">
        <v>1</v>
      </c>
      <c r="GI88">
        <v>0.0005064450961170203</v>
      </c>
      <c r="GJ88">
        <v>-0.005752084771125903</v>
      </c>
      <c r="GK88">
        <v>0.000854247504763747</v>
      </c>
      <c r="GL88">
        <v>1</v>
      </c>
      <c r="GM88">
        <v>2</v>
      </c>
      <c r="GN88">
        <v>2</v>
      </c>
      <c r="GO88" t="s">
        <v>440</v>
      </c>
      <c r="GP88">
        <v>2.99562</v>
      </c>
      <c r="GQ88">
        <v>2.81089</v>
      </c>
      <c r="GR88">
        <v>0.113831</v>
      </c>
      <c r="GS88">
        <v>0.114523</v>
      </c>
      <c r="GT88">
        <v>0.0681379</v>
      </c>
      <c r="GU88">
        <v>0.06925240000000001</v>
      </c>
      <c r="GV88">
        <v>24120.9</v>
      </c>
      <c r="GW88">
        <v>25169.9</v>
      </c>
      <c r="GX88">
        <v>30964.4</v>
      </c>
      <c r="GY88">
        <v>31522.4</v>
      </c>
      <c r="GZ88">
        <v>45251.1</v>
      </c>
      <c r="HA88">
        <v>42614.3</v>
      </c>
      <c r="HB88">
        <v>44858.5</v>
      </c>
      <c r="HC88">
        <v>42096.5</v>
      </c>
      <c r="HD88">
        <v>1.80015</v>
      </c>
      <c r="HE88">
        <v>2.25682</v>
      </c>
      <c r="HF88">
        <v>-0.039801</v>
      </c>
      <c r="HG88">
        <v>0</v>
      </c>
      <c r="HH88">
        <v>19.7591</v>
      </c>
      <c r="HI88">
        <v>999.9</v>
      </c>
      <c r="HJ88">
        <v>34.2</v>
      </c>
      <c r="HK88">
        <v>30.6</v>
      </c>
      <c r="HL88">
        <v>14.9259</v>
      </c>
      <c r="HM88">
        <v>62.0635</v>
      </c>
      <c r="HN88">
        <v>8.0609</v>
      </c>
      <c r="HO88">
        <v>1</v>
      </c>
      <c r="HP88">
        <v>-0.116448</v>
      </c>
      <c r="HQ88">
        <v>3.21995</v>
      </c>
      <c r="HR88">
        <v>20.2139</v>
      </c>
      <c r="HS88">
        <v>5.22298</v>
      </c>
      <c r="HT88">
        <v>11.9081</v>
      </c>
      <c r="HU88">
        <v>4.972</v>
      </c>
      <c r="HV88">
        <v>3.273</v>
      </c>
      <c r="HW88">
        <v>7899.9</v>
      </c>
      <c r="HX88">
        <v>9999</v>
      </c>
      <c r="HY88">
        <v>9999</v>
      </c>
      <c r="HZ88">
        <v>999.9</v>
      </c>
      <c r="IA88">
        <v>1.87958</v>
      </c>
      <c r="IB88">
        <v>1.87975</v>
      </c>
      <c r="IC88">
        <v>1.88187</v>
      </c>
      <c r="ID88">
        <v>1.87489</v>
      </c>
      <c r="IE88">
        <v>1.87828</v>
      </c>
      <c r="IF88">
        <v>1.87771</v>
      </c>
      <c r="IG88">
        <v>1.87476</v>
      </c>
      <c r="IH88">
        <v>1.88243</v>
      </c>
      <c r="II88">
        <v>0</v>
      </c>
      <c r="IJ88">
        <v>0</v>
      </c>
      <c r="IK88">
        <v>0</v>
      </c>
      <c r="IL88">
        <v>0</v>
      </c>
      <c r="IM88" t="s">
        <v>441</v>
      </c>
      <c r="IN88" t="s">
        <v>442</v>
      </c>
      <c r="IO88" t="s">
        <v>443</v>
      </c>
      <c r="IP88" t="s">
        <v>443</v>
      </c>
      <c r="IQ88" t="s">
        <v>443</v>
      </c>
      <c r="IR88" t="s">
        <v>443</v>
      </c>
      <c r="IS88">
        <v>0</v>
      </c>
      <c r="IT88">
        <v>100</v>
      </c>
      <c r="IU88">
        <v>100</v>
      </c>
      <c r="IV88">
        <v>0.291</v>
      </c>
      <c r="IW88">
        <v>-0.0046</v>
      </c>
      <c r="IX88">
        <v>-0.5145022863478105</v>
      </c>
      <c r="IY88">
        <v>0.002558256048013158</v>
      </c>
      <c r="IZ88">
        <v>-2.213187444564666E-06</v>
      </c>
      <c r="JA88">
        <v>6.313742598779326E-10</v>
      </c>
      <c r="JB88">
        <v>-0.09460829944680695</v>
      </c>
      <c r="JC88">
        <v>0.01302957520847742</v>
      </c>
      <c r="JD88">
        <v>-0.0006757729996322496</v>
      </c>
      <c r="JE88">
        <v>1.7701685355935E-05</v>
      </c>
      <c r="JF88">
        <v>15</v>
      </c>
      <c r="JG88">
        <v>2137</v>
      </c>
      <c r="JH88">
        <v>3</v>
      </c>
      <c r="JI88">
        <v>20</v>
      </c>
      <c r="JJ88">
        <v>125.4</v>
      </c>
      <c r="JK88">
        <v>125.6</v>
      </c>
      <c r="JL88">
        <v>1.20117</v>
      </c>
      <c r="JM88">
        <v>2.57935</v>
      </c>
      <c r="JN88">
        <v>1.44531</v>
      </c>
      <c r="JO88">
        <v>2.16064</v>
      </c>
      <c r="JP88">
        <v>1.55029</v>
      </c>
      <c r="JQ88">
        <v>2.4353</v>
      </c>
      <c r="JR88">
        <v>35.3596</v>
      </c>
      <c r="JS88">
        <v>24.1225</v>
      </c>
      <c r="JT88">
        <v>18</v>
      </c>
      <c r="JU88">
        <v>328.172</v>
      </c>
      <c r="JV88">
        <v>745.6559999999999</v>
      </c>
      <c r="JW88">
        <v>16.58</v>
      </c>
      <c r="JX88">
        <v>25.5332</v>
      </c>
      <c r="JY88">
        <v>29.9999</v>
      </c>
      <c r="JZ88">
        <v>25.6779</v>
      </c>
      <c r="KA88">
        <v>25.669</v>
      </c>
      <c r="KB88">
        <v>24.0486</v>
      </c>
      <c r="KC88">
        <v>26.6363</v>
      </c>
      <c r="KD88">
        <v>27.9081</v>
      </c>
      <c r="KE88">
        <v>16.58</v>
      </c>
      <c r="KF88">
        <v>500</v>
      </c>
      <c r="KG88">
        <v>12.0475</v>
      </c>
      <c r="KH88">
        <v>101.368</v>
      </c>
      <c r="KI88">
        <v>100.641</v>
      </c>
    </row>
    <row r="89" spans="1:295">
      <c r="A89">
        <v>73</v>
      </c>
      <c r="B89">
        <v>1740491686</v>
      </c>
      <c r="C89">
        <v>8678</v>
      </c>
      <c r="D89" t="s">
        <v>596</v>
      </c>
      <c r="E89" t="s">
        <v>597</v>
      </c>
      <c r="F89" t="s">
        <v>434</v>
      </c>
      <c r="G89" t="s">
        <v>435</v>
      </c>
      <c r="J89">
        <f>EY89</f>
        <v>0</v>
      </c>
      <c r="K89">
        <v>1740491686</v>
      </c>
      <c r="L89">
        <f>(M89)/1000</f>
        <v>0</v>
      </c>
      <c r="M89">
        <f>IF(DR89, AP89, AJ89)</f>
        <v>0</v>
      </c>
      <c r="N89">
        <f>IF(DR89, AK89, AI89)</f>
        <v>0</v>
      </c>
      <c r="O89">
        <f>DT89 - IF(AW89&gt;1, N89*DN89*100.0/(AY89), 0)</f>
        <v>0</v>
      </c>
      <c r="P89">
        <f>((V89-L89/2)*O89-N89)/(V89+L89/2)</f>
        <v>0</v>
      </c>
      <c r="Q89">
        <f>P89*(EA89+EB89)/1000.0</f>
        <v>0</v>
      </c>
      <c r="R89">
        <f>(DT89 - IF(AW89&gt;1, N89*DN89*100.0/(AY89), 0))*(EA89+EB89)/1000.0</f>
        <v>0</v>
      </c>
      <c r="S89">
        <f>2.0/((1/U89-1/T89)+SIGN(U89)*SQRT((1/U89-1/T89)*(1/U89-1/T89) + 4*DO89/((DO89+1)*(DO89+1))*(2*1/U89*1/T89-1/T89*1/T89)))</f>
        <v>0</v>
      </c>
      <c r="T89">
        <f>IF(LEFT(DP89,1)&lt;&gt;"0",IF(LEFT(DP89,1)="1",3.0,DQ89),$D$5+$E$5*(EH89*EA89/($K$5*1000))+$F$5*(EH89*EA89/($K$5*1000))*MAX(MIN(DN89,$J$5),$I$5)*MAX(MIN(DN89,$J$5),$I$5)+$G$5*MAX(MIN(DN89,$J$5),$I$5)*(EH89*EA89/($K$5*1000))+$H$5*(EH89*EA89/($K$5*1000))*(EH89*EA89/($K$5*1000)))</f>
        <v>0</v>
      </c>
      <c r="U89">
        <f>L89*(1000-(1000*0.61365*exp(17.502*Y89/(240.97+Y89))/(EA89+EB89)+DV89)/2)/(1000*0.61365*exp(17.502*Y89/(240.97+Y89))/(EA89+EB89)-DV89)</f>
        <v>0</v>
      </c>
      <c r="V89">
        <f>1/((DO89+1)/(S89/1.6)+1/(T89/1.37)) + DO89/((DO89+1)/(S89/1.6) + DO89/(T89/1.37))</f>
        <v>0</v>
      </c>
      <c r="W89">
        <f>(DJ89*DM89)</f>
        <v>0</v>
      </c>
      <c r="X89">
        <f>(EC89+(W89+2*0.95*5.67E-8*(((EC89+$B$7)+273)^4-(EC89+273)^4)-44100*L89)/(1.84*29.3*T89+8*0.95*5.67E-8*(EC89+273)^3))</f>
        <v>0</v>
      </c>
      <c r="Y89">
        <f>($C$7*ED89+$D$7*EE89+$E$7*X89)</f>
        <v>0</v>
      </c>
      <c r="Z89">
        <f>0.61365*exp(17.502*Y89/(240.97+Y89))</f>
        <v>0</v>
      </c>
      <c r="AA89">
        <f>(AB89/AC89*100)</f>
        <v>0</v>
      </c>
      <c r="AB89">
        <f>DV89*(EA89+EB89)/1000</f>
        <v>0</v>
      </c>
      <c r="AC89">
        <f>0.61365*exp(17.502*EC89/(240.97+EC89))</f>
        <v>0</v>
      </c>
      <c r="AD89">
        <f>(Z89-DV89*(EA89+EB89)/1000)</f>
        <v>0</v>
      </c>
      <c r="AE89">
        <f>(-L89*44100)</f>
        <v>0</v>
      </c>
      <c r="AF89">
        <f>2*29.3*T89*0.92*(EC89-Y89)</f>
        <v>0</v>
      </c>
      <c r="AG89">
        <f>2*0.95*5.67E-8*(((EC89+$B$7)+273)^4-(Y89+273)^4)</f>
        <v>0</v>
      </c>
      <c r="AH89">
        <f>W89+AG89+AE89+AF89</f>
        <v>0</v>
      </c>
      <c r="AI89">
        <f>DZ89*AW89*(DU89-DT89*(1000-AW89*DW89)/(1000-AW89*DV89))/(100*DN89)</f>
        <v>0</v>
      </c>
      <c r="AJ89">
        <f>1000*DZ89*AW89*(DV89-DW89)/(100*DN89*(1000-AW89*DV89))</f>
        <v>0</v>
      </c>
      <c r="AK89">
        <f>(AL89 - AM89 - EA89*1E3/(8.314*(EC89+273.15)) * AO89/DZ89 * AN89) * DZ89/(100*DN89) * (1000 - DW89)/1000</f>
        <v>0</v>
      </c>
      <c r="AL89">
        <v>404.8737299230951</v>
      </c>
      <c r="AM89">
        <v>405.3113030303031</v>
      </c>
      <c r="AN89">
        <v>9.702937237957758E-05</v>
      </c>
      <c r="AO89">
        <v>66.14935224974602</v>
      </c>
      <c r="AP89">
        <f>(AR89 - AQ89 + EA89*1E3/(8.314*(EC89+273.15)) * AT89/DZ89 * AS89) * DZ89/(100*DN89) * 1000/(1000 - AR89)</f>
        <v>0</v>
      </c>
      <c r="AQ89">
        <v>12.06177483856983</v>
      </c>
      <c r="AR89">
        <v>12.05717552447553</v>
      </c>
      <c r="AS89">
        <v>6.423147548603296E-08</v>
      </c>
      <c r="AT89">
        <v>77.18284796940715</v>
      </c>
      <c r="AU89">
        <v>42</v>
      </c>
      <c r="AV89">
        <v>10</v>
      </c>
      <c r="AW89">
        <f>IF(AU89*$H$13&gt;=AY89,1.0,(AY89/(AY89-AU89*$H$13)))</f>
        <v>0</v>
      </c>
      <c r="AX89">
        <f>(AW89-1)*100</f>
        <v>0</v>
      </c>
      <c r="AY89">
        <f>MAX(0,($B$13+$C$13*EH89)/(1+$D$13*EH89)*EA89/(EC89+273)*$E$13)</f>
        <v>0</v>
      </c>
      <c r="AZ89" t="s">
        <v>437</v>
      </c>
      <c r="BA89" t="s">
        <v>437</v>
      </c>
      <c r="BB89">
        <v>0</v>
      </c>
      <c r="BC89">
        <v>0</v>
      </c>
      <c r="BD89">
        <f>1-BB89/BC89</f>
        <v>0</v>
      </c>
      <c r="BE89">
        <v>0</v>
      </c>
      <c r="BF89" t="s">
        <v>437</v>
      </c>
      <c r="BG89" t="s">
        <v>437</v>
      </c>
      <c r="BH89">
        <v>0</v>
      </c>
      <c r="BI89">
        <v>0</v>
      </c>
      <c r="BJ89">
        <f>1-BH89/BI89</f>
        <v>0</v>
      </c>
      <c r="BK89">
        <v>0.5</v>
      </c>
      <c r="BL89">
        <f>DK89</f>
        <v>0</v>
      </c>
      <c r="BM89">
        <f>N89</f>
        <v>0</v>
      </c>
      <c r="BN89">
        <f>BJ89*BK89*BL89</f>
        <v>0</v>
      </c>
      <c r="BO89">
        <f>(BM89-BE89)/BL89</f>
        <v>0</v>
      </c>
      <c r="BP89">
        <f>(BC89-BI89)/BI89</f>
        <v>0</v>
      </c>
      <c r="BQ89">
        <f>BB89/(BD89+BB89/BI89)</f>
        <v>0</v>
      </c>
      <c r="BR89" t="s">
        <v>437</v>
      </c>
      <c r="BS89">
        <v>0</v>
      </c>
      <c r="BT89">
        <f>IF(BS89&lt;&gt;0, BS89, BQ89)</f>
        <v>0</v>
      </c>
      <c r="BU89">
        <f>1-BT89/BI89</f>
        <v>0</v>
      </c>
      <c r="BV89">
        <f>(BI89-BH89)/(BI89-BT89)</f>
        <v>0</v>
      </c>
      <c r="BW89">
        <f>(BC89-BI89)/(BC89-BT89)</f>
        <v>0</v>
      </c>
      <c r="BX89">
        <f>(BI89-BH89)/(BI89-BB89)</f>
        <v>0</v>
      </c>
      <c r="BY89">
        <f>(BC89-BI89)/(BC89-BB89)</f>
        <v>0</v>
      </c>
      <c r="BZ89">
        <f>(BV89*BT89/BH89)</f>
        <v>0</v>
      </c>
      <c r="CA89">
        <f>(1-BZ89)</f>
        <v>0</v>
      </c>
      <c r="CB89">
        <v>205</v>
      </c>
      <c r="CC89">
        <v>290.0000000000001</v>
      </c>
      <c r="CD89">
        <v>1.42</v>
      </c>
      <c r="CE89">
        <v>245</v>
      </c>
      <c r="CF89">
        <v>10126.2</v>
      </c>
      <c r="CG89">
        <v>1.21</v>
      </c>
      <c r="CH89">
        <v>0.21</v>
      </c>
      <c r="CI89">
        <v>300.0000000000001</v>
      </c>
      <c r="CJ89">
        <v>23.9</v>
      </c>
      <c r="CK89">
        <v>3.425775101193484</v>
      </c>
      <c r="CL89">
        <v>2.028220428051648</v>
      </c>
      <c r="CM89">
        <v>-2.247386861494518</v>
      </c>
      <c r="CN89">
        <v>1.77933841202106</v>
      </c>
      <c r="CO89">
        <v>0.05390338325961119</v>
      </c>
      <c r="CP89">
        <v>-0.008365275417130143</v>
      </c>
      <c r="CQ89">
        <v>289.9999999999999</v>
      </c>
      <c r="CR89">
        <v>1.85</v>
      </c>
      <c r="CS89">
        <v>615</v>
      </c>
      <c r="CT89">
        <v>10122.7</v>
      </c>
      <c r="CU89">
        <v>1.21</v>
      </c>
      <c r="CV89">
        <v>0.64</v>
      </c>
      <c r="DJ89">
        <f>$B$11*EI89+$C$11*EJ89+$F$11*EU89*(1-EX89)</f>
        <v>0</v>
      </c>
      <c r="DK89">
        <f>DJ89*DL89</f>
        <v>0</v>
      </c>
      <c r="DL89">
        <f>($B$11*$D$9+$C$11*$D$9+$F$11*((FH89+EZ89)/MAX(FH89+EZ89+FI89, 0.1)*$I$9+FI89/MAX(FH89+EZ89+FI89, 0.1)*$J$9))/($B$11+$C$11+$F$11)</f>
        <v>0</v>
      </c>
      <c r="DM89">
        <f>($B$11*$K$9+$C$11*$K$9+$F$11*((FH89+EZ89)/MAX(FH89+EZ89+FI89, 0.1)*$P$9+FI89/MAX(FH89+EZ89+FI89, 0.1)*$Q$9))/($B$11+$C$11+$F$11)</f>
        <v>0</v>
      </c>
      <c r="DN89">
        <v>2</v>
      </c>
      <c r="DO89">
        <v>0.5</v>
      </c>
      <c r="DP89" t="s">
        <v>438</v>
      </c>
      <c r="DQ89">
        <v>2</v>
      </c>
      <c r="DR89" t="b">
        <v>1</v>
      </c>
      <c r="DS89">
        <v>1740491686</v>
      </c>
      <c r="DT89">
        <v>400.412</v>
      </c>
      <c r="DU89">
        <v>399.988</v>
      </c>
      <c r="DV89">
        <v>12.0563</v>
      </c>
      <c r="DW89">
        <v>12.0622</v>
      </c>
      <c r="DX89">
        <v>400.217</v>
      </c>
      <c r="DY89">
        <v>12.061</v>
      </c>
      <c r="DZ89">
        <v>400.162</v>
      </c>
      <c r="EA89">
        <v>101.041</v>
      </c>
      <c r="EB89">
        <v>0.100251</v>
      </c>
      <c r="EC89">
        <v>19.2883</v>
      </c>
      <c r="ED89">
        <v>19.0958</v>
      </c>
      <c r="EE89">
        <v>999.9</v>
      </c>
      <c r="EF89">
        <v>0</v>
      </c>
      <c r="EG89">
        <v>0</v>
      </c>
      <c r="EH89">
        <v>10021.9</v>
      </c>
      <c r="EI89">
        <v>0</v>
      </c>
      <c r="EJ89">
        <v>0.0122315</v>
      </c>
      <c r="EK89">
        <v>0.424286</v>
      </c>
      <c r="EL89">
        <v>405.298</v>
      </c>
      <c r="EM89">
        <v>404.871</v>
      </c>
      <c r="EN89">
        <v>-0.00592422</v>
      </c>
      <c r="EO89">
        <v>399.988</v>
      </c>
      <c r="EP89">
        <v>12.0622</v>
      </c>
      <c r="EQ89">
        <v>1.21817</v>
      </c>
      <c r="ER89">
        <v>1.21877</v>
      </c>
      <c r="ES89">
        <v>9.8255</v>
      </c>
      <c r="ET89">
        <v>9.83283</v>
      </c>
      <c r="EU89">
        <v>0.0499998</v>
      </c>
      <c r="EV89">
        <v>0</v>
      </c>
      <c r="EW89">
        <v>0</v>
      </c>
      <c r="EX89">
        <v>0</v>
      </c>
      <c r="EY89">
        <v>-5.57</v>
      </c>
      <c r="EZ89">
        <v>0.0499998</v>
      </c>
      <c r="FA89">
        <v>47.27</v>
      </c>
      <c r="FB89">
        <v>1.08</v>
      </c>
      <c r="FC89">
        <v>33.5</v>
      </c>
      <c r="FD89">
        <v>39</v>
      </c>
      <c r="FE89">
        <v>36.187</v>
      </c>
      <c r="FF89">
        <v>38.687</v>
      </c>
      <c r="FG89">
        <v>36.312</v>
      </c>
      <c r="FH89">
        <v>0</v>
      </c>
      <c r="FI89">
        <v>0</v>
      </c>
      <c r="FJ89">
        <v>0</v>
      </c>
      <c r="FK89">
        <v>8677.299999952316</v>
      </c>
      <c r="FL89">
        <v>0</v>
      </c>
      <c r="FM89">
        <v>1.0056</v>
      </c>
      <c r="FN89">
        <v>24.78230772147518</v>
      </c>
      <c r="FO89">
        <v>-18.31384613695469</v>
      </c>
      <c r="FP89">
        <v>48.2268</v>
      </c>
      <c r="FQ89">
        <v>15</v>
      </c>
      <c r="FR89">
        <v>1740484041.5</v>
      </c>
      <c r="FS89" t="s">
        <v>471</v>
      </c>
      <c r="FT89">
        <v>1740484041.5</v>
      </c>
      <c r="FU89">
        <v>1740484029</v>
      </c>
      <c r="FV89">
        <v>10</v>
      </c>
      <c r="FW89">
        <v>-0.115</v>
      </c>
      <c r="FX89">
        <v>0.001</v>
      </c>
      <c r="FY89">
        <v>-0.275</v>
      </c>
      <c r="FZ89">
        <v>-0.005</v>
      </c>
      <c r="GA89">
        <v>103</v>
      </c>
      <c r="GB89">
        <v>12</v>
      </c>
      <c r="GC89">
        <v>0.21</v>
      </c>
      <c r="GD89">
        <v>0.12</v>
      </c>
      <c r="GE89">
        <v>-0.8189479965402983</v>
      </c>
      <c r="GF89">
        <v>0.2789461851541712</v>
      </c>
      <c r="GG89">
        <v>0.05408645618264349</v>
      </c>
      <c r="GH89">
        <v>1</v>
      </c>
      <c r="GI89">
        <v>-0.001210140667889425</v>
      </c>
      <c r="GJ89">
        <v>0.0003707585369939933</v>
      </c>
      <c r="GK89">
        <v>0.0001305521984783149</v>
      </c>
      <c r="GL89">
        <v>1</v>
      </c>
      <c r="GM89">
        <v>2</v>
      </c>
      <c r="GN89">
        <v>2</v>
      </c>
      <c r="GO89" t="s">
        <v>440</v>
      </c>
      <c r="GP89">
        <v>2.99569</v>
      </c>
      <c r="GQ89">
        <v>2.81104</v>
      </c>
      <c r="GR89">
        <v>0.0964025</v>
      </c>
      <c r="GS89">
        <v>0.0969753</v>
      </c>
      <c r="GT89">
        <v>0.06811150000000001</v>
      </c>
      <c r="GU89">
        <v>0.0692324</v>
      </c>
      <c r="GV89">
        <v>24596.1</v>
      </c>
      <c r="GW89">
        <v>25669.4</v>
      </c>
      <c r="GX89">
        <v>30965.8</v>
      </c>
      <c r="GY89">
        <v>31523.5</v>
      </c>
      <c r="GZ89">
        <v>45254.4</v>
      </c>
      <c r="HA89">
        <v>42616.6</v>
      </c>
      <c r="HB89">
        <v>44860.5</v>
      </c>
      <c r="HC89">
        <v>42097.9</v>
      </c>
      <c r="HD89">
        <v>1.80077</v>
      </c>
      <c r="HE89">
        <v>2.25688</v>
      </c>
      <c r="HF89">
        <v>-0.0405163</v>
      </c>
      <c r="HG89">
        <v>0</v>
      </c>
      <c r="HH89">
        <v>19.7667</v>
      </c>
      <c r="HI89">
        <v>999.9</v>
      </c>
      <c r="HJ89">
        <v>34.2</v>
      </c>
      <c r="HK89">
        <v>30.6</v>
      </c>
      <c r="HL89">
        <v>14.9236</v>
      </c>
      <c r="HM89">
        <v>62.2035</v>
      </c>
      <c r="HN89">
        <v>7.64022</v>
      </c>
      <c r="HO89">
        <v>1</v>
      </c>
      <c r="HP89">
        <v>-0.118864</v>
      </c>
      <c r="HQ89">
        <v>3.22653</v>
      </c>
      <c r="HR89">
        <v>20.2159</v>
      </c>
      <c r="HS89">
        <v>5.22208</v>
      </c>
      <c r="HT89">
        <v>11.9081</v>
      </c>
      <c r="HU89">
        <v>4.9724</v>
      </c>
      <c r="HV89">
        <v>3.273</v>
      </c>
      <c r="HW89">
        <v>7902.8</v>
      </c>
      <c r="HX89">
        <v>9999</v>
      </c>
      <c r="HY89">
        <v>9999</v>
      </c>
      <c r="HZ89">
        <v>999.9</v>
      </c>
      <c r="IA89">
        <v>1.87958</v>
      </c>
      <c r="IB89">
        <v>1.87976</v>
      </c>
      <c r="IC89">
        <v>1.88187</v>
      </c>
      <c r="ID89">
        <v>1.8749</v>
      </c>
      <c r="IE89">
        <v>1.87824</v>
      </c>
      <c r="IF89">
        <v>1.87773</v>
      </c>
      <c r="IG89">
        <v>1.87476</v>
      </c>
      <c r="IH89">
        <v>1.88244</v>
      </c>
      <c r="II89">
        <v>0</v>
      </c>
      <c r="IJ89">
        <v>0</v>
      </c>
      <c r="IK89">
        <v>0</v>
      </c>
      <c r="IL89">
        <v>0</v>
      </c>
      <c r="IM89" t="s">
        <v>441</v>
      </c>
      <c r="IN89" t="s">
        <v>442</v>
      </c>
      <c r="IO89" t="s">
        <v>443</v>
      </c>
      <c r="IP89" t="s">
        <v>443</v>
      </c>
      <c r="IQ89" t="s">
        <v>443</v>
      </c>
      <c r="IR89" t="s">
        <v>443</v>
      </c>
      <c r="IS89">
        <v>0</v>
      </c>
      <c r="IT89">
        <v>100</v>
      </c>
      <c r="IU89">
        <v>100</v>
      </c>
      <c r="IV89">
        <v>0.195</v>
      </c>
      <c r="IW89">
        <v>-0.0047</v>
      </c>
      <c r="IX89">
        <v>-0.5145022863478105</v>
      </c>
      <c r="IY89">
        <v>0.002558256048013158</v>
      </c>
      <c r="IZ89">
        <v>-2.213187444564666E-06</v>
      </c>
      <c r="JA89">
        <v>6.313742598779326E-10</v>
      </c>
      <c r="JB89">
        <v>-0.09460829944680695</v>
      </c>
      <c r="JC89">
        <v>0.01302957520847742</v>
      </c>
      <c r="JD89">
        <v>-0.0006757729996322496</v>
      </c>
      <c r="JE89">
        <v>1.7701685355935E-05</v>
      </c>
      <c r="JF89">
        <v>15</v>
      </c>
      <c r="JG89">
        <v>2137</v>
      </c>
      <c r="JH89">
        <v>3</v>
      </c>
      <c r="JI89">
        <v>20</v>
      </c>
      <c r="JJ89">
        <v>127.4</v>
      </c>
      <c r="JK89">
        <v>127.6</v>
      </c>
      <c r="JL89">
        <v>1.00464</v>
      </c>
      <c r="JM89">
        <v>2.58911</v>
      </c>
      <c r="JN89">
        <v>1.44531</v>
      </c>
      <c r="JO89">
        <v>2.15942</v>
      </c>
      <c r="JP89">
        <v>1.54907</v>
      </c>
      <c r="JQ89">
        <v>2.34985</v>
      </c>
      <c r="JR89">
        <v>35.3827</v>
      </c>
      <c r="JS89">
        <v>24.1225</v>
      </c>
      <c r="JT89">
        <v>18</v>
      </c>
      <c r="JU89">
        <v>328.319</v>
      </c>
      <c r="JV89">
        <v>745.362</v>
      </c>
      <c r="JW89">
        <v>16.5797</v>
      </c>
      <c r="JX89">
        <v>25.5117</v>
      </c>
      <c r="JY89">
        <v>29.9999</v>
      </c>
      <c r="JZ89">
        <v>25.6542</v>
      </c>
      <c r="KA89">
        <v>25.6448</v>
      </c>
      <c r="KB89">
        <v>20.1262</v>
      </c>
      <c r="KC89">
        <v>26.6363</v>
      </c>
      <c r="KD89">
        <v>27.9081</v>
      </c>
      <c r="KE89">
        <v>16.58</v>
      </c>
      <c r="KF89">
        <v>400</v>
      </c>
      <c r="KG89">
        <v>12.0475</v>
      </c>
      <c r="KH89">
        <v>101.372</v>
      </c>
      <c r="KI89">
        <v>100.645</v>
      </c>
    </row>
    <row r="90" spans="1:295">
      <c r="A90">
        <v>74</v>
      </c>
      <c r="B90">
        <v>1740491806.5</v>
      </c>
      <c r="C90">
        <v>8798.5</v>
      </c>
      <c r="D90" t="s">
        <v>598</v>
      </c>
      <c r="E90" t="s">
        <v>599</v>
      </c>
      <c r="F90" t="s">
        <v>434</v>
      </c>
      <c r="G90" t="s">
        <v>435</v>
      </c>
      <c r="J90">
        <f>EY90</f>
        <v>0</v>
      </c>
      <c r="K90">
        <v>1740491806.5</v>
      </c>
      <c r="L90">
        <f>(M90)/1000</f>
        <v>0</v>
      </c>
      <c r="M90">
        <f>IF(DR90, AP90, AJ90)</f>
        <v>0</v>
      </c>
      <c r="N90">
        <f>IF(DR90, AK90, AI90)</f>
        <v>0</v>
      </c>
      <c r="O90">
        <f>DT90 - IF(AW90&gt;1, N90*DN90*100.0/(AY90), 0)</f>
        <v>0</v>
      </c>
      <c r="P90">
        <f>((V90-L90/2)*O90-N90)/(V90+L90/2)</f>
        <v>0</v>
      </c>
      <c r="Q90">
        <f>P90*(EA90+EB90)/1000.0</f>
        <v>0</v>
      </c>
      <c r="R90">
        <f>(DT90 - IF(AW90&gt;1, N90*DN90*100.0/(AY90), 0))*(EA90+EB90)/1000.0</f>
        <v>0</v>
      </c>
      <c r="S90">
        <f>2.0/((1/U90-1/T90)+SIGN(U90)*SQRT((1/U90-1/T90)*(1/U90-1/T90) + 4*DO90/((DO90+1)*(DO90+1))*(2*1/U90*1/T90-1/T90*1/T90)))</f>
        <v>0</v>
      </c>
      <c r="T90">
        <f>IF(LEFT(DP90,1)&lt;&gt;"0",IF(LEFT(DP90,1)="1",3.0,DQ90),$D$5+$E$5*(EH90*EA90/($K$5*1000))+$F$5*(EH90*EA90/($K$5*1000))*MAX(MIN(DN90,$J$5),$I$5)*MAX(MIN(DN90,$J$5),$I$5)+$G$5*MAX(MIN(DN90,$J$5),$I$5)*(EH90*EA90/($K$5*1000))+$H$5*(EH90*EA90/($K$5*1000))*(EH90*EA90/($K$5*1000)))</f>
        <v>0</v>
      </c>
      <c r="U90">
        <f>L90*(1000-(1000*0.61365*exp(17.502*Y90/(240.97+Y90))/(EA90+EB90)+DV90)/2)/(1000*0.61365*exp(17.502*Y90/(240.97+Y90))/(EA90+EB90)-DV90)</f>
        <v>0</v>
      </c>
      <c r="V90">
        <f>1/((DO90+1)/(S90/1.6)+1/(T90/1.37)) + DO90/((DO90+1)/(S90/1.6) + DO90/(T90/1.37))</f>
        <v>0</v>
      </c>
      <c r="W90">
        <f>(DJ90*DM90)</f>
        <v>0</v>
      </c>
      <c r="X90">
        <f>(EC90+(W90+2*0.95*5.67E-8*(((EC90+$B$7)+273)^4-(EC90+273)^4)-44100*L90)/(1.84*29.3*T90+8*0.95*5.67E-8*(EC90+273)^3))</f>
        <v>0</v>
      </c>
      <c r="Y90">
        <f>($C$7*ED90+$D$7*EE90+$E$7*X90)</f>
        <v>0</v>
      </c>
      <c r="Z90">
        <f>0.61365*exp(17.502*Y90/(240.97+Y90))</f>
        <v>0</v>
      </c>
      <c r="AA90">
        <f>(AB90/AC90*100)</f>
        <v>0</v>
      </c>
      <c r="AB90">
        <f>DV90*(EA90+EB90)/1000</f>
        <v>0</v>
      </c>
      <c r="AC90">
        <f>0.61365*exp(17.502*EC90/(240.97+EC90))</f>
        <v>0</v>
      </c>
      <c r="AD90">
        <f>(Z90-DV90*(EA90+EB90)/1000)</f>
        <v>0</v>
      </c>
      <c r="AE90">
        <f>(-L90*44100)</f>
        <v>0</v>
      </c>
      <c r="AF90">
        <f>2*29.3*T90*0.92*(EC90-Y90)</f>
        <v>0</v>
      </c>
      <c r="AG90">
        <f>2*0.95*5.67E-8*(((EC90+$B$7)+273)^4-(Y90+273)^4)</f>
        <v>0</v>
      </c>
      <c r="AH90">
        <f>W90+AG90+AE90+AF90</f>
        <v>0</v>
      </c>
      <c r="AI90">
        <f>DZ90*AW90*(DU90-DT90*(1000-AW90*DW90)/(1000-AW90*DV90))/(100*DN90)</f>
        <v>0</v>
      </c>
      <c r="AJ90">
        <f>1000*DZ90*AW90*(DV90-DW90)/(100*DN90*(1000-AW90*DV90))</f>
        <v>0</v>
      </c>
      <c r="AK90">
        <f>(AL90 - AM90 - EA90*1E3/(8.314*(EC90+273.15)) * AO90/DZ90 * AN90) * DZ90/(100*DN90) * (1000 - DW90)/1000</f>
        <v>0</v>
      </c>
      <c r="AL90">
        <v>303.6247000853274</v>
      </c>
      <c r="AM90">
        <v>304.1694424242423</v>
      </c>
      <c r="AN90">
        <v>-0.0003846960895797867</v>
      </c>
      <c r="AO90">
        <v>66.14935224974602</v>
      </c>
      <c r="AP90">
        <f>(AR90 - AQ90 + EA90*1E3/(8.314*(EC90+273.15)) * AT90/DZ90 * AS90) * DZ90/(100*DN90) * 1000/(1000 - AR90)</f>
        <v>0</v>
      </c>
      <c r="AQ90">
        <v>12.0505588297592</v>
      </c>
      <c r="AR90">
        <v>12.04209300699301</v>
      </c>
      <c r="AS90">
        <v>-5.43019892971805E-09</v>
      </c>
      <c r="AT90">
        <v>77.18284796940715</v>
      </c>
      <c r="AU90">
        <v>42</v>
      </c>
      <c r="AV90">
        <v>10</v>
      </c>
      <c r="AW90">
        <f>IF(AU90*$H$13&gt;=AY90,1.0,(AY90/(AY90-AU90*$H$13)))</f>
        <v>0</v>
      </c>
      <c r="AX90">
        <f>(AW90-1)*100</f>
        <v>0</v>
      </c>
      <c r="AY90">
        <f>MAX(0,($B$13+$C$13*EH90)/(1+$D$13*EH90)*EA90/(EC90+273)*$E$13)</f>
        <v>0</v>
      </c>
      <c r="AZ90" t="s">
        <v>437</v>
      </c>
      <c r="BA90" t="s">
        <v>437</v>
      </c>
      <c r="BB90">
        <v>0</v>
      </c>
      <c r="BC90">
        <v>0</v>
      </c>
      <c r="BD90">
        <f>1-BB90/BC90</f>
        <v>0</v>
      </c>
      <c r="BE90">
        <v>0</v>
      </c>
      <c r="BF90" t="s">
        <v>437</v>
      </c>
      <c r="BG90" t="s">
        <v>437</v>
      </c>
      <c r="BH90">
        <v>0</v>
      </c>
      <c r="BI90">
        <v>0</v>
      </c>
      <c r="BJ90">
        <f>1-BH90/BI90</f>
        <v>0</v>
      </c>
      <c r="BK90">
        <v>0.5</v>
      </c>
      <c r="BL90">
        <f>DK90</f>
        <v>0</v>
      </c>
      <c r="BM90">
        <f>N90</f>
        <v>0</v>
      </c>
      <c r="BN90">
        <f>BJ90*BK90*BL90</f>
        <v>0</v>
      </c>
      <c r="BO90">
        <f>(BM90-BE90)/BL90</f>
        <v>0</v>
      </c>
      <c r="BP90">
        <f>(BC90-BI90)/BI90</f>
        <v>0</v>
      </c>
      <c r="BQ90">
        <f>BB90/(BD90+BB90/BI90)</f>
        <v>0</v>
      </c>
      <c r="BR90" t="s">
        <v>437</v>
      </c>
      <c r="BS90">
        <v>0</v>
      </c>
      <c r="BT90">
        <f>IF(BS90&lt;&gt;0, BS90, BQ90)</f>
        <v>0</v>
      </c>
      <c r="BU90">
        <f>1-BT90/BI90</f>
        <v>0</v>
      </c>
      <c r="BV90">
        <f>(BI90-BH90)/(BI90-BT90)</f>
        <v>0</v>
      </c>
      <c r="BW90">
        <f>(BC90-BI90)/(BC90-BT90)</f>
        <v>0</v>
      </c>
      <c r="BX90">
        <f>(BI90-BH90)/(BI90-BB90)</f>
        <v>0</v>
      </c>
      <c r="BY90">
        <f>(BC90-BI90)/(BC90-BB90)</f>
        <v>0</v>
      </c>
      <c r="BZ90">
        <f>(BV90*BT90/BH90)</f>
        <v>0</v>
      </c>
      <c r="CA90">
        <f>(1-BZ90)</f>
        <v>0</v>
      </c>
      <c r="CB90">
        <v>205</v>
      </c>
      <c r="CC90">
        <v>290.0000000000001</v>
      </c>
      <c r="CD90">
        <v>1.42</v>
      </c>
      <c r="CE90">
        <v>245</v>
      </c>
      <c r="CF90">
        <v>10126.2</v>
      </c>
      <c r="CG90">
        <v>1.21</v>
      </c>
      <c r="CH90">
        <v>0.21</v>
      </c>
      <c r="CI90">
        <v>300.0000000000001</v>
      </c>
      <c r="CJ90">
        <v>23.9</v>
      </c>
      <c r="CK90">
        <v>3.425775101193484</v>
      </c>
      <c r="CL90">
        <v>2.028220428051648</v>
      </c>
      <c r="CM90">
        <v>-2.247386861494518</v>
      </c>
      <c r="CN90">
        <v>1.77933841202106</v>
      </c>
      <c r="CO90">
        <v>0.05390338325961119</v>
      </c>
      <c r="CP90">
        <v>-0.008365275417130143</v>
      </c>
      <c r="CQ90">
        <v>289.9999999999999</v>
      </c>
      <c r="CR90">
        <v>1.85</v>
      </c>
      <c r="CS90">
        <v>615</v>
      </c>
      <c r="CT90">
        <v>10122.7</v>
      </c>
      <c r="CU90">
        <v>1.21</v>
      </c>
      <c r="CV90">
        <v>0.64</v>
      </c>
      <c r="DJ90">
        <f>$B$11*EI90+$C$11*EJ90+$F$11*EU90*(1-EX90)</f>
        <v>0</v>
      </c>
      <c r="DK90">
        <f>DJ90*DL90</f>
        <v>0</v>
      </c>
      <c r="DL90">
        <f>($B$11*$D$9+$C$11*$D$9+$F$11*((FH90+EZ90)/MAX(FH90+EZ90+FI90, 0.1)*$I$9+FI90/MAX(FH90+EZ90+FI90, 0.1)*$J$9))/($B$11+$C$11+$F$11)</f>
        <v>0</v>
      </c>
      <c r="DM90">
        <f>($B$11*$K$9+$C$11*$K$9+$F$11*((FH90+EZ90)/MAX(FH90+EZ90+FI90, 0.1)*$P$9+FI90/MAX(FH90+EZ90+FI90, 0.1)*$Q$9))/($B$11+$C$11+$F$11)</f>
        <v>0</v>
      </c>
      <c r="DN90">
        <v>2</v>
      </c>
      <c r="DO90">
        <v>0.5</v>
      </c>
      <c r="DP90" t="s">
        <v>438</v>
      </c>
      <c r="DQ90">
        <v>2</v>
      </c>
      <c r="DR90" t="b">
        <v>1</v>
      </c>
      <c r="DS90">
        <v>1740491806.5</v>
      </c>
      <c r="DT90">
        <v>300.483</v>
      </c>
      <c r="DU90">
        <v>300.004</v>
      </c>
      <c r="DV90">
        <v>12.0417</v>
      </c>
      <c r="DW90">
        <v>12.0501</v>
      </c>
      <c r="DX90">
        <v>300.412</v>
      </c>
      <c r="DY90">
        <v>12.0465</v>
      </c>
      <c r="DZ90">
        <v>400.028</v>
      </c>
      <c r="EA90">
        <v>101.042</v>
      </c>
      <c r="EB90">
        <v>0.09997060000000001</v>
      </c>
      <c r="EC90">
        <v>19.2814</v>
      </c>
      <c r="ED90">
        <v>19.0743</v>
      </c>
      <c r="EE90">
        <v>999.9</v>
      </c>
      <c r="EF90">
        <v>0</v>
      </c>
      <c r="EG90">
        <v>0</v>
      </c>
      <c r="EH90">
        <v>10045.6</v>
      </c>
      <c r="EI90">
        <v>0</v>
      </c>
      <c r="EJ90">
        <v>0.0122315</v>
      </c>
      <c r="EK90">
        <v>0.478882</v>
      </c>
      <c r="EL90">
        <v>304.146</v>
      </c>
      <c r="EM90">
        <v>303.664</v>
      </c>
      <c r="EN90">
        <v>-0.008368489999999999</v>
      </c>
      <c r="EO90">
        <v>300.004</v>
      </c>
      <c r="EP90">
        <v>12.0501</v>
      </c>
      <c r="EQ90">
        <v>1.21672</v>
      </c>
      <c r="ER90">
        <v>1.21756</v>
      </c>
      <c r="ES90">
        <v>9.80767</v>
      </c>
      <c r="ET90">
        <v>9.81803</v>
      </c>
      <c r="EU90">
        <v>0.0499998</v>
      </c>
      <c r="EV90">
        <v>0</v>
      </c>
      <c r="EW90">
        <v>0</v>
      </c>
      <c r="EX90">
        <v>0</v>
      </c>
      <c r="EY90">
        <v>-3.69</v>
      </c>
      <c r="EZ90">
        <v>0.0499998</v>
      </c>
      <c r="FA90">
        <v>55.97</v>
      </c>
      <c r="FB90">
        <v>1.4</v>
      </c>
      <c r="FC90">
        <v>34.062</v>
      </c>
      <c r="FD90">
        <v>40.5</v>
      </c>
      <c r="FE90">
        <v>37</v>
      </c>
      <c r="FF90">
        <v>40.75</v>
      </c>
      <c r="FG90">
        <v>37</v>
      </c>
      <c r="FH90">
        <v>0</v>
      </c>
      <c r="FI90">
        <v>0</v>
      </c>
      <c r="FJ90">
        <v>0</v>
      </c>
      <c r="FK90">
        <v>8797.900000095367</v>
      </c>
      <c r="FL90">
        <v>0</v>
      </c>
      <c r="FM90">
        <v>0.6930769230769229</v>
      </c>
      <c r="FN90">
        <v>12.23384623516031</v>
      </c>
      <c r="FO90">
        <v>-6.822905880512032</v>
      </c>
      <c r="FP90">
        <v>48.28346153846154</v>
      </c>
      <c r="FQ90">
        <v>15</v>
      </c>
      <c r="FR90">
        <v>1740484041.5</v>
      </c>
      <c r="FS90" t="s">
        <v>471</v>
      </c>
      <c r="FT90">
        <v>1740484041.5</v>
      </c>
      <c r="FU90">
        <v>1740484029</v>
      </c>
      <c r="FV90">
        <v>10</v>
      </c>
      <c r="FW90">
        <v>-0.115</v>
      </c>
      <c r="FX90">
        <v>0.001</v>
      </c>
      <c r="FY90">
        <v>-0.275</v>
      </c>
      <c r="FZ90">
        <v>-0.005</v>
      </c>
      <c r="GA90">
        <v>103</v>
      </c>
      <c r="GB90">
        <v>12</v>
      </c>
      <c r="GC90">
        <v>0.21</v>
      </c>
      <c r="GD90">
        <v>0.12</v>
      </c>
      <c r="GE90">
        <v>-0.953407554452912</v>
      </c>
      <c r="GF90">
        <v>0.1334714067746041</v>
      </c>
      <c r="GG90">
        <v>0.09644133062196604</v>
      </c>
      <c r="GH90">
        <v>1</v>
      </c>
      <c r="GI90">
        <v>-0.00158556399210383</v>
      </c>
      <c r="GJ90">
        <v>0.0003554244275878216</v>
      </c>
      <c r="GK90">
        <v>0.0001769824148774247</v>
      </c>
      <c r="GL90">
        <v>1</v>
      </c>
      <c r="GM90">
        <v>2</v>
      </c>
      <c r="GN90">
        <v>2</v>
      </c>
      <c r="GO90" t="s">
        <v>440</v>
      </c>
      <c r="GP90">
        <v>2.99554</v>
      </c>
      <c r="GQ90">
        <v>2.81097</v>
      </c>
      <c r="GR90">
        <v>0.0768615</v>
      </c>
      <c r="GS90">
        <v>0.0772886</v>
      </c>
      <c r="GT90">
        <v>0.0680528</v>
      </c>
      <c r="GU90">
        <v>0.0691833</v>
      </c>
      <c r="GV90">
        <v>25127</v>
      </c>
      <c r="GW90">
        <v>26228.5</v>
      </c>
      <c r="GX90">
        <v>30964.9</v>
      </c>
      <c r="GY90">
        <v>31523.3</v>
      </c>
      <c r="GZ90">
        <v>45256.1</v>
      </c>
      <c r="HA90">
        <v>42618.3</v>
      </c>
      <c r="HB90">
        <v>44859.4</v>
      </c>
      <c r="HC90">
        <v>42097.5</v>
      </c>
      <c r="HD90">
        <v>1.8009</v>
      </c>
      <c r="HE90">
        <v>2.25682</v>
      </c>
      <c r="HF90">
        <v>-0.0405386</v>
      </c>
      <c r="HG90">
        <v>0</v>
      </c>
      <c r="HH90">
        <v>19.7456</v>
      </c>
      <c r="HI90">
        <v>999.9</v>
      </c>
      <c r="HJ90">
        <v>34.1</v>
      </c>
      <c r="HK90">
        <v>30.6</v>
      </c>
      <c r="HL90">
        <v>14.8815</v>
      </c>
      <c r="HM90">
        <v>62.0535</v>
      </c>
      <c r="HN90">
        <v>7.71234</v>
      </c>
      <c r="HO90">
        <v>1</v>
      </c>
      <c r="HP90">
        <v>-0.119411</v>
      </c>
      <c r="HQ90">
        <v>3.19704</v>
      </c>
      <c r="HR90">
        <v>20.2167</v>
      </c>
      <c r="HS90">
        <v>5.22283</v>
      </c>
      <c r="HT90">
        <v>11.9081</v>
      </c>
      <c r="HU90">
        <v>4.9724</v>
      </c>
      <c r="HV90">
        <v>3.273</v>
      </c>
      <c r="HW90">
        <v>7905.7</v>
      </c>
      <c r="HX90">
        <v>9999</v>
      </c>
      <c r="HY90">
        <v>9999</v>
      </c>
      <c r="HZ90">
        <v>999.9</v>
      </c>
      <c r="IA90">
        <v>1.87958</v>
      </c>
      <c r="IB90">
        <v>1.87974</v>
      </c>
      <c r="IC90">
        <v>1.88187</v>
      </c>
      <c r="ID90">
        <v>1.87489</v>
      </c>
      <c r="IE90">
        <v>1.87826</v>
      </c>
      <c r="IF90">
        <v>1.87767</v>
      </c>
      <c r="IG90">
        <v>1.87477</v>
      </c>
      <c r="IH90">
        <v>1.88243</v>
      </c>
      <c r="II90">
        <v>0</v>
      </c>
      <c r="IJ90">
        <v>0</v>
      </c>
      <c r="IK90">
        <v>0</v>
      </c>
      <c r="IL90">
        <v>0</v>
      </c>
      <c r="IM90" t="s">
        <v>441</v>
      </c>
      <c r="IN90" t="s">
        <v>442</v>
      </c>
      <c r="IO90" t="s">
        <v>443</v>
      </c>
      <c r="IP90" t="s">
        <v>443</v>
      </c>
      <c r="IQ90" t="s">
        <v>443</v>
      </c>
      <c r="IR90" t="s">
        <v>443</v>
      </c>
      <c r="IS90">
        <v>0</v>
      </c>
      <c r="IT90">
        <v>100</v>
      </c>
      <c r="IU90">
        <v>100</v>
      </c>
      <c r="IV90">
        <v>0.07099999999999999</v>
      </c>
      <c r="IW90">
        <v>-0.0048</v>
      </c>
      <c r="IX90">
        <v>-0.5145022863478105</v>
      </c>
      <c r="IY90">
        <v>0.002558256048013158</v>
      </c>
      <c r="IZ90">
        <v>-2.213187444564666E-06</v>
      </c>
      <c r="JA90">
        <v>6.313742598779326E-10</v>
      </c>
      <c r="JB90">
        <v>-0.09460829944680695</v>
      </c>
      <c r="JC90">
        <v>0.01302957520847742</v>
      </c>
      <c r="JD90">
        <v>-0.0006757729996322496</v>
      </c>
      <c r="JE90">
        <v>1.7701685355935E-05</v>
      </c>
      <c r="JF90">
        <v>15</v>
      </c>
      <c r="JG90">
        <v>2137</v>
      </c>
      <c r="JH90">
        <v>3</v>
      </c>
      <c r="JI90">
        <v>20</v>
      </c>
      <c r="JJ90">
        <v>129.4</v>
      </c>
      <c r="JK90">
        <v>129.6</v>
      </c>
      <c r="JL90">
        <v>0.800781</v>
      </c>
      <c r="JM90">
        <v>2.59033</v>
      </c>
      <c r="JN90">
        <v>1.44531</v>
      </c>
      <c r="JO90">
        <v>2.15942</v>
      </c>
      <c r="JP90">
        <v>1.54907</v>
      </c>
      <c r="JQ90">
        <v>2.40601</v>
      </c>
      <c r="JR90">
        <v>35.3827</v>
      </c>
      <c r="JS90">
        <v>24.1225</v>
      </c>
      <c r="JT90">
        <v>18</v>
      </c>
      <c r="JU90">
        <v>328.284</v>
      </c>
      <c r="JV90">
        <v>745.074</v>
      </c>
      <c r="JW90">
        <v>16.5797</v>
      </c>
      <c r="JX90">
        <v>25.4966</v>
      </c>
      <c r="JY90">
        <v>30</v>
      </c>
      <c r="JZ90">
        <v>25.637</v>
      </c>
      <c r="KA90">
        <v>25.6277</v>
      </c>
      <c r="KB90">
        <v>16.0464</v>
      </c>
      <c r="KC90">
        <v>26.6363</v>
      </c>
      <c r="KD90">
        <v>27.9081</v>
      </c>
      <c r="KE90">
        <v>16.58</v>
      </c>
      <c r="KF90">
        <v>300</v>
      </c>
      <c r="KG90">
        <v>12.0475</v>
      </c>
      <c r="KH90">
        <v>101.37</v>
      </c>
      <c r="KI90">
        <v>100.644</v>
      </c>
    </row>
    <row r="91" spans="1:295">
      <c r="A91">
        <v>75</v>
      </c>
      <c r="B91">
        <v>1740491927</v>
      </c>
      <c r="C91">
        <v>8919</v>
      </c>
      <c r="D91" t="s">
        <v>600</v>
      </c>
      <c r="E91" t="s">
        <v>601</v>
      </c>
      <c r="F91" t="s">
        <v>434</v>
      </c>
      <c r="G91" t="s">
        <v>435</v>
      </c>
      <c r="J91">
        <f>EY91</f>
        <v>0</v>
      </c>
      <c r="K91">
        <v>1740491927</v>
      </c>
      <c r="L91">
        <f>(M91)/1000</f>
        <v>0</v>
      </c>
      <c r="M91">
        <f>IF(DR91, AP91, AJ91)</f>
        <v>0</v>
      </c>
      <c r="N91">
        <f>IF(DR91, AK91, AI91)</f>
        <v>0</v>
      </c>
      <c r="O91">
        <f>DT91 - IF(AW91&gt;1, N91*DN91*100.0/(AY91), 0)</f>
        <v>0</v>
      </c>
      <c r="P91">
        <f>((V91-L91/2)*O91-N91)/(V91+L91/2)</f>
        <v>0</v>
      </c>
      <c r="Q91">
        <f>P91*(EA91+EB91)/1000.0</f>
        <v>0</v>
      </c>
      <c r="R91">
        <f>(DT91 - IF(AW91&gt;1, N91*DN91*100.0/(AY91), 0))*(EA91+EB91)/1000.0</f>
        <v>0</v>
      </c>
      <c r="S91">
        <f>2.0/((1/U91-1/T91)+SIGN(U91)*SQRT((1/U91-1/T91)*(1/U91-1/T91) + 4*DO91/((DO91+1)*(DO91+1))*(2*1/U91*1/T91-1/T91*1/T91)))</f>
        <v>0</v>
      </c>
      <c r="T91">
        <f>IF(LEFT(DP91,1)&lt;&gt;"0",IF(LEFT(DP91,1)="1",3.0,DQ91),$D$5+$E$5*(EH91*EA91/($K$5*1000))+$F$5*(EH91*EA91/($K$5*1000))*MAX(MIN(DN91,$J$5),$I$5)*MAX(MIN(DN91,$J$5),$I$5)+$G$5*MAX(MIN(DN91,$J$5),$I$5)*(EH91*EA91/($K$5*1000))+$H$5*(EH91*EA91/($K$5*1000))*(EH91*EA91/($K$5*1000)))</f>
        <v>0</v>
      </c>
      <c r="U91">
        <f>L91*(1000-(1000*0.61365*exp(17.502*Y91/(240.97+Y91))/(EA91+EB91)+DV91)/2)/(1000*0.61365*exp(17.502*Y91/(240.97+Y91))/(EA91+EB91)-DV91)</f>
        <v>0</v>
      </c>
      <c r="V91">
        <f>1/((DO91+1)/(S91/1.6)+1/(T91/1.37)) + DO91/((DO91+1)/(S91/1.6) + DO91/(T91/1.37))</f>
        <v>0</v>
      </c>
      <c r="W91">
        <f>(DJ91*DM91)</f>
        <v>0</v>
      </c>
      <c r="X91">
        <f>(EC91+(W91+2*0.95*5.67E-8*(((EC91+$B$7)+273)^4-(EC91+273)^4)-44100*L91)/(1.84*29.3*T91+8*0.95*5.67E-8*(EC91+273)^3))</f>
        <v>0</v>
      </c>
      <c r="Y91">
        <f>($C$7*ED91+$D$7*EE91+$E$7*X91)</f>
        <v>0</v>
      </c>
      <c r="Z91">
        <f>0.61365*exp(17.502*Y91/(240.97+Y91))</f>
        <v>0</v>
      </c>
      <c r="AA91">
        <f>(AB91/AC91*100)</f>
        <v>0</v>
      </c>
      <c r="AB91">
        <f>DV91*(EA91+EB91)/1000</f>
        <v>0</v>
      </c>
      <c r="AC91">
        <f>0.61365*exp(17.502*EC91/(240.97+EC91))</f>
        <v>0</v>
      </c>
      <c r="AD91">
        <f>(Z91-DV91*(EA91+EB91)/1000)</f>
        <v>0</v>
      </c>
      <c r="AE91">
        <f>(-L91*44100)</f>
        <v>0</v>
      </c>
      <c r="AF91">
        <f>2*29.3*T91*0.92*(EC91-Y91)</f>
        <v>0</v>
      </c>
      <c r="AG91">
        <f>2*0.95*5.67E-8*(((EC91+$B$7)+273)^4-(Y91+273)^4)</f>
        <v>0</v>
      </c>
      <c r="AH91">
        <f>W91+AG91+AE91+AF91</f>
        <v>0</v>
      </c>
      <c r="AI91">
        <f>DZ91*AW91*(DU91-DT91*(1000-AW91*DW91)/(1000-AW91*DV91))/(100*DN91)</f>
        <v>0</v>
      </c>
      <c r="AJ91">
        <f>1000*DZ91*AW91*(DV91-DW91)/(100*DN91*(1000-AW91*DV91))</f>
        <v>0</v>
      </c>
      <c r="AK91">
        <f>(AL91 - AM91 - EA91*1E3/(8.314*(EC91+273.15)) * AO91/DZ91 * AN91) * DZ91/(100*DN91) * (1000 - DW91)/1000</f>
        <v>0</v>
      </c>
      <c r="AL91">
        <v>202.4277358617153</v>
      </c>
      <c r="AM91">
        <v>202.8872727272726</v>
      </c>
      <c r="AN91">
        <v>-0.0001973899408711492</v>
      </c>
      <c r="AO91">
        <v>66.14935224974602</v>
      </c>
      <c r="AP91">
        <f>(AR91 - AQ91 + EA91*1E3/(8.314*(EC91+273.15)) * AT91/DZ91 * AS91) * DZ91/(100*DN91) * 1000/(1000 - AR91)</f>
        <v>0</v>
      </c>
      <c r="AQ91">
        <v>12.0442107963107</v>
      </c>
      <c r="AR91">
        <v>12.03644615384616</v>
      </c>
      <c r="AS91">
        <v>2.667001923886663E-08</v>
      </c>
      <c r="AT91">
        <v>77.18284796940715</v>
      </c>
      <c r="AU91">
        <v>42</v>
      </c>
      <c r="AV91">
        <v>10</v>
      </c>
      <c r="AW91">
        <f>IF(AU91*$H$13&gt;=AY91,1.0,(AY91/(AY91-AU91*$H$13)))</f>
        <v>0</v>
      </c>
      <c r="AX91">
        <f>(AW91-1)*100</f>
        <v>0</v>
      </c>
      <c r="AY91">
        <f>MAX(0,($B$13+$C$13*EH91)/(1+$D$13*EH91)*EA91/(EC91+273)*$E$13)</f>
        <v>0</v>
      </c>
      <c r="AZ91" t="s">
        <v>437</v>
      </c>
      <c r="BA91" t="s">
        <v>437</v>
      </c>
      <c r="BB91">
        <v>0</v>
      </c>
      <c r="BC91">
        <v>0</v>
      </c>
      <c r="BD91">
        <f>1-BB91/BC91</f>
        <v>0</v>
      </c>
      <c r="BE91">
        <v>0</v>
      </c>
      <c r="BF91" t="s">
        <v>437</v>
      </c>
      <c r="BG91" t="s">
        <v>437</v>
      </c>
      <c r="BH91">
        <v>0</v>
      </c>
      <c r="BI91">
        <v>0</v>
      </c>
      <c r="BJ91">
        <f>1-BH91/BI91</f>
        <v>0</v>
      </c>
      <c r="BK91">
        <v>0.5</v>
      </c>
      <c r="BL91">
        <f>DK91</f>
        <v>0</v>
      </c>
      <c r="BM91">
        <f>N91</f>
        <v>0</v>
      </c>
      <c r="BN91">
        <f>BJ91*BK91*BL91</f>
        <v>0</v>
      </c>
      <c r="BO91">
        <f>(BM91-BE91)/BL91</f>
        <v>0</v>
      </c>
      <c r="BP91">
        <f>(BC91-BI91)/BI91</f>
        <v>0</v>
      </c>
      <c r="BQ91">
        <f>BB91/(BD91+BB91/BI91)</f>
        <v>0</v>
      </c>
      <c r="BR91" t="s">
        <v>437</v>
      </c>
      <c r="BS91">
        <v>0</v>
      </c>
      <c r="BT91">
        <f>IF(BS91&lt;&gt;0, BS91, BQ91)</f>
        <v>0</v>
      </c>
      <c r="BU91">
        <f>1-BT91/BI91</f>
        <v>0</v>
      </c>
      <c r="BV91">
        <f>(BI91-BH91)/(BI91-BT91)</f>
        <v>0</v>
      </c>
      <c r="BW91">
        <f>(BC91-BI91)/(BC91-BT91)</f>
        <v>0</v>
      </c>
      <c r="BX91">
        <f>(BI91-BH91)/(BI91-BB91)</f>
        <v>0</v>
      </c>
      <c r="BY91">
        <f>(BC91-BI91)/(BC91-BB91)</f>
        <v>0</v>
      </c>
      <c r="BZ91">
        <f>(BV91*BT91/BH91)</f>
        <v>0</v>
      </c>
      <c r="CA91">
        <f>(1-BZ91)</f>
        <v>0</v>
      </c>
      <c r="CB91">
        <v>205</v>
      </c>
      <c r="CC91">
        <v>290.0000000000001</v>
      </c>
      <c r="CD91">
        <v>1.42</v>
      </c>
      <c r="CE91">
        <v>245</v>
      </c>
      <c r="CF91">
        <v>10126.2</v>
      </c>
      <c r="CG91">
        <v>1.21</v>
      </c>
      <c r="CH91">
        <v>0.21</v>
      </c>
      <c r="CI91">
        <v>300.0000000000001</v>
      </c>
      <c r="CJ91">
        <v>23.9</v>
      </c>
      <c r="CK91">
        <v>3.425775101193484</v>
      </c>
      <c r="CL91">
        <v>2.028220428051648</v>
      </c>
      <c r="CM91">
        <v>-2.247386861494518</v>
      </c>
      <c r="CN91">
        <v>1.77933841202106</v>
      </c>
      <c r="CO91">
        <v>0.05390338325961119</v>
      </c>
      <c r="CP91">
        <v>-0.008365275417130143</v>
      </c>
      <c r="CQ91">
        <v>289.9999999999999</v>
      </c>
      <c r="CR91">
        <v>1.85</v>
      </c>
      <c r="CS91">
        <v>615</v>
      </c>
      <c r="CT91">
        <v>10122.7</v>
      </c>
      <c r="CU91">
        <v>1.21</v>
      </c>
      <c r="CV91">
        <v>0.64</v>
      </c>
      <c r="DJ91">
        <f>$B$11*EI91+$C$11*EJ91+$F$11*EU91*(1-EX91)</f>
        <v>0</v>
      </c>
      <c r="DK91">
        <f>DJ91*DL91</f>
        <v>0</v>
      </c>
      <c r="DL91">
        <f>($B$11*$D$9+$C$11*$D$9+$F$11*((FH91+EZ91)/MAX(FH91+EZ91+FI91, 0.1)*$I$9+FI91/MAX(FH91+EZ91+FI91, 0.1)*$J$9))/($B$11+$C$11+$F$11)</f>
        <v>0</v>
      </c>
      <c r="DM91">
        <f>($B$11*$K$9+$C$11*$K$9+$F$11*((FH91+EZ91)/MAX(FH91+EZ91+FI91, 0.1)*$P$9+FI91/MAX(FH91+EZ91+FI91, 0.1)*$Q$9))/($B$11+$C$11+$F$11)</f>
        <v>0</v>
      </c>
      <c r="DN91">
        <v>2</v>
      </c>
      <c r="DO91">
        <v>0.5</v>
      </c>
      <c r="DP91" t="s">
        <v>438</v>
      </c>
      <c r="DQ91">
        <v>2</v>
      </c>
      <c r="DR91" t="b">
        <v>1</v>
      </c>
      <c r="DS91">
        <v>1740491927</v>
      </c>
      <c r="DT91">
        <v>200.435</v>
      </c>
      <c r="DU91">
        <v>200.012</v>
      </c>
      <c r="DV91">
        <v>12.0364</v>
      </c>
      <c r="DW91">
        <v>12.043</v>
      </c>
      <c r="DX91">
        <v>200.521</v>
      </c>
      <c r="DY91">
        <v>12.0412</v>
      </c>
      <c r="DZ91">
        <v>400.08</v>
      </c>
      <c r="EA91">
        <v>101.042</v>
      </c>
      <c r="EB91">
        <v>0.100193</v>
      </c>
      <c r="EC91">
        <v>19.3087</v>
      </c>
      <c r="ED91">
        <v>19.0762</v>
      </c>
      <c r="EE91">
        <v>999.9</v>
      </c>
      <c r="EF91">
        <v>0</v>
      </c>
      <c r="EG91">
        <v>0</v>
      </c>
      <c r="EH91">
        <v>10023.8</v>
      </c>
      <c r="EI91">
        <v>0</v>
      </c>
      <c r="EJ91">
        <v>0.0122315</v>
      </c>
      <c r="EK91">
        <v>0.423538</v>
      </c>
      <c r="EL91">
        <v>202.877</v>
      </c>
      <c r="EM91">
        <v>202.45</v>
      </c>
      <c r="EN91">
        <v>-0.00656986</v>
      </c>
      <c r="EO91">
        <v>200.012</v>
      </c>
      <c r="EP91">
        <v>12.043</v>
      </c>
      <c r="EQ91">
        <v>1.21618</v>
      </c>
      <c r="ER91">
        <v>1.21685</v>
      </c>
      <c r="ES91">
        <v>9.80114</v>
      </c>
      <c r="ET91">
        <v>9.809279999999999</v>
      </c>
      <c r="EU91">
        <v>0.0499998</v>
      </c>
      <c r="EV91">
        <v>0</v>
      </c>
      <c r="EW91">
        <v>0</v>
      </c>
      <c r="EX91">
        <v>0</v>
      </c>
      <c r="EY91">
        <v>10.56</v>
      </c>
      <c r="EZ91">
        <v>0.0499998</v>
      </c>
      <c r="FA91">
        <v>48.52</v>
      </c>
      <c r="FB91">
        <v>1.29</v>
      </c>
      <c r="FC91">
        <v>34.562</v>
      </c>
      <c r="FD91">
        <v>41.312</v>
      </c>
      <c r="FE91">
        <v>37.625</v>
      </c>
      <c r="FF91">
        <v>41.937</v>
      </c>
      <c r="FG91">
        <v>37.562</v>
      </c>
      <c r="FH91">
        <v>0</v>
      </c>
      <c r="FI91">
        <v>0</v>
      </c>
      <c r="FJ91">
        <v>0</v>
      </c>
      <c r="FK91">
        <v>8917.900000095367</v>
      </c>
      <c r="FL91">
        <v>0</v>
      </c>
      <c r="FM91">
        <v>1.245769230769231</v>
      </c>
      <c r="FN91">
        <v>23.77675214038458</v>
      </c>
      <c r="FO91">
        <v>-1.551453043540351</v>
      </c>
      <c r="FP91">
        <v>48.0176923076923</v>
      </c>
      <c r="FQ91">
        <v>15</v>
      </c>
      <c r="FR91">
        <v>1740484041.5</v>
      </c>
      <c r="FS91" t="s">
        <v>471</v>
      </c>
      <c r="FT91">
        <v>1740484041.5</v>
      </c>
      <c r="FU91">
        <v>1740484029</v>
      </c>
      <c r="FV91">
        <v>10</v>
      </c>
      <c r="FW91">
        <v>-0.115</v>
      </c>
      <c r="FX91">
        <v>0.001</v>
      </c>
      <c r="FY91">
        <v>-0.275</v>
      </c>
      <c r="FZ91">
        <v>-0.005</v>
      </c>
      <c r="GA91">
        <v>103</v>
      </c>
      <c r="GB91">
        <v>12</v>
      </c>
      <c r="GC91">
        <v>0.21</v>
      </c>
      <c r="GD91">
        <v>0.12</v>
      </c>
      <c r="GE91">
        <v>-0.8941049659617764</v>
      </c>
      <c r="GF91">
        <v>-0.04945652512381513</v>
      </c>
      <c r="GG91">
        <v>0.05453875933403271</v>
      </c>
      <c r="GH91">
        <v>1</v>
      </c>
      <c r="GI91">
        <v>-0.001327248388117467</v>
      </c>
      <c r="GJ91">
        <v>-0.0005563424994427882</v>
      </c>
      <c r="GK91">
        <v>0.0001456302540271281</v>
      </c>
      <c r="GL91">
        <v>1</v>
      </c>
      <c r="GM91">
        <v>2</v>
      </c>
      <c r="GN91">
        <v>2</v>
      </c>
      <c r="GO91" t="s">
        <v>440</v>
      </c>
      <c r="GP91">
        <v>2.9956</v>
      </c>
      <c r="GQ91">
        <v>2.811</v>
      </c>
      <c r="GR91">
        <v>0.0545229</v>
      </c>
      <c r="GS91">
        <v>0.0547831</v>
      </c>
      <c r="GT91">
        <v>0.06803240000000001</v>
      </c>
      <c r="GU91">
        <v>0.0691547</v>
      </c>
      <c r="GV91">
        <v>25734.7</v>
      </c>
      <c r="GW91">
        <v>26867.6</v>
      </c>
      <c r="GX91">
        <v>30964.6</v>
      </c>
      <c r="GY91">
        <v>31522.8</v>
      </c>
      <c r="GZ91">
        <v>45256.8</v>
      </c>
      <c r="HA91">
        <v>42618.9</v>
      </c>
      <c r="HB91">
        <v>44859.3</v>
      </c>
      <c r="HC91">
        <v>42096.8</v>
      </c>
      <c r="HD91">
        <v>1.80065</v>
      </c>
      <c r="HE91">
        <v>2.25685</v>
      </c>
      <c r="HF91">
        <v>-0.039652</v>
      </c>
      <c r="HG91">
        <v>0</v>
      </c>
      <c r="HH91">
        <v>19.7328</v>
      </c>
      <c r="HI91">
        <v>999.9</v>
      </c>
      <c r="HJ91">
        <v>34.1</v>
      </c>
      <c r="HK91">
        <v>30.6</v>
      </c>
      <c r="HL91">
        <v>14.8812</v>
      </c>
      <c r="HM91">
        <v>62.0736</v>
      </c>
      <c r="HN91">
        <v>7.67628</v>
      </c>
      <c r="HO91">
        <v>1</v>
      </c>
      <c r="HP91">
        <v>-0.119901</v>
      </c>
      <c r="HQ91">
        <v>3.17854</v>
      </c>
      <c r="HR91">
        <v>20.2168</v>
      </c>
      <c r="HS91">
        <v>5.22268</v>
      </c>
      <c r="HT91">
        <v>11.9081</v>
      </c>
      <c r="HU91">
        <v>4.9719</v>
      </c>
      <c r="HV91">
        <v>3.273</v>
      </c>
      <c r="HW91">
        <v>7908.9</v>
      </c>
      <c r="HX91">
        <v>9999</v>
      </c>
      <c r="HY91">
        <v>9999</v>
      </c>
      <c r="HZ91">
        <v>999.9</v>
      </c>
      <c r="IA91">
        <v>1.87958</v>
      </c>
      <c r="IB91">
        <v>1.87977</v>
      </c>
      <c r="IC91">
        <v>1.88187</v>
      </c>
      <c r="ID91">
        <v>1.87491</v>
      </c>
      <c r="IE91">
        <v>1.87823</v>
      </c>
      <c r="IF91">
        <v>1.87766</v>
      </c>
      <c r="IG91">
        <v>1.87478</v>
      </c>
      <c r="IH91">
        <v>1.88241</v>
      </c>
      <c r="II91">
        <v>0</v>
      </c>
      <c r="IJ91">
        <v>0</v>
      </c>
      <c r="IK91">
        <v>0</v>
      </c>
      <c r="IL91">
        <v>0</v>
      </c>
      <c r="IM91" t="s">
        <v>441</v>
      </c>
      <c r="IN91" t="s">
        <v>442</v>
      </c>
      <c r="IO91" t="s">
        <v>443</v>
      </c>
      <c r="IP91" t="s">
        <v>443</v>
      </c>
      <c r="IQ91" t="s">
        <v>443</v>
      </c>
      <c r="IR91" t="s">
        <v>443</v>
      </c>
      <c r="IS91">
        <v>0</v>
      </c>
      <c r="IT91">
        <v>100</v>
      </c>
      <c r="IU91">
        <v>100</v>
      </c>
      <c r="IV91">
        <v>-0.08599999999999999</v>
      </c>
      <c r="IW91">
        <v>-0.0048</v>
      </c>
      <c r="IX91">
        <v>-0.5145022863478105</v>
      </c>
      <c r="IY91">
        <v>0.002558256048013158</v>
      </c>
      <c r="IZ91">
        <v>-2.213187444564666E-06</v>
      </c>
      <c r="JA91">
        <v>6.313742598779326E-10</v>
      </c>
      <c r="JB91">
        <v>-0.09460829944680695</v>
      </c>
      <c r="JC91">
        <v>0.01302957520847742</v>
      </c>
      <c r="JD91">
        <v>-0.0006757729996322496</v>
      </c>
      <c r="JE91">
        <v>1.7701685355935E-05</v>
      </c>
      <c r="JF91">
        <v>15</v>
      </c>
      <c r="JG91">
        <v>2137</v>
      </c>
      <c r="JH91">
        <v>3</v>
      </c>
      <c r="JI91">
        <v>20</v>
      </c>
      <c r="JJ91">
        <v>131.4</v>
      </c>
      <c r="JK91">
        <v>131.6</v>
      </c>
      <c r="JL91">
        <v>0.588379</v>
      </c>
      <c r="JM91">
        <v>2.60498</v>
      </c>
      <c r="JN91">
        <v>1.44531</v>
      </c>
      <c r="JO91">
        <v>2.15942</v>
      </c>
      <c r="JP91">
        <v>1.54907</v>
      </c>
      <c r="JQ91">
        <v>2.35107</v>
      </c>
      <c r="JR91">
        <v>35.3827</v>
      </c>
      <c r="JS91">
        <v>24.1225</v>
      </c>
      <c r="JT91">
        <v>18</v>
      </c>
      <c r="JU91">
        <v>328.11</v>
      </c>
      <c r="JV91">
        <v>744.917</v>
      </c>
      <c r="JW91">
        <v>16.5801</v>
      </c>
      <c r="JX91">
        <v>25.4838</v>
      </c>
      <c r="JY91">
        <v>30.0001</v>
      </c>
      <c r="JZ91">
        <v>25.6241</v>
      </c>
      <c r="KA91">
        <v>25.6149</v>
      </c>
      <c r="KB91">
        <v>11.7861</v>
      </c>
      <c r="KC91">
        <v>26.6363</v>
      </c>
      <c r="KD91">
        <v>27.9081</v>
      </c>
      <c r="KE91">
        <v>16.58</v>
      </c>
      <c r="KF91">
        <v>200</v>
      </c>
      <c r="KG91">
        <v>12.0475</v>
      </c>
      <c r="KH91">
        <v>101.369</v>
      </c>
      <c r="KI91">
        <v>100.642</v>
      </c>
    </row>
    <row r="92" spans="1:295">
      <c r="A92">
        <v>76</v>
      </c>
      <c r="B92">
        <v>1740492047.5</v>
      </c>
      <c r="C92">
        <v>9039.5</v>
      </c>
      <c r="D92" t="s">
        <v>602</v>
      </c>
      <c r="E92" t="s">
        <v>603</v>
      </c>
      <c r="F92" t="s">
        <v>434</v>
      </c>
      <c r="G92" t="s">
        <v>435</v>
      </c>
      <c r="J92">
        <f>EY92</f>
        <v>0</v>
      </c>
      <c r="K92">
        <v>1740492047.5</v>
      </c>
      <c r="L92">
        <f>(M92)/1000</f>
        <v>0</v>
      </c>
      <c r="M92">
        <f>IF(DR92, AP92, AJ92)</f>
        <v>0</v>
      </c>
      <c r="N92">
        <f>IF(DR92, AK92, AI92)</f>
        <v>0</v>
      </c>
      <c r="O92">
        <f>DT92 - IF(AW92&gt;1, N92*DN92*100.0/(AY92), 0)</f>
        <v>0</v>
      </c>
      <c r="P92">
        <f>((V92-L92/2)*O92-N92)/(V92+L92/2)</f>
        <v>0</v>
      </c>
      <c r="Q92">
        <f>P92*(EA92+EB92)/1000.0</f>
        <v>0</v>
      </c>
      <c r="R92">
        <f>(DT92 - IF(AW92&gt;1, N92*DN92*100.0/(AY92), 0))*(EA92+EB92)/1000.0</f>
        <v>0</v>
      </c>
      <c r="S92">
        <f>2.0/((1/U92-1/T92)+SIGN(U92)*SQRT((1/U92-1/T92)*(1/U92-1/T92) + 4*DO92/((DO92+1)*(DO92+1))*(2*1/U92*1/T92-1/T92*1/T92)))</f>
        <v>0</v>
      </c>
      <c r="T92">
        <f>IF(LEFT(DP92,1)&lt;&gt;"0",IF(LEFT(DP92,1)="1",3.0,DQ92),$D$5+$E$5*(EH92*EA92/($K$5*1000))+$F$5*(EH92*EA92/($K$5*1000))*MAX(MIN(DN92,$J$5),$I$5)*MAX(MIN(DN92,$J$5),$I$5)+$G$5*MAX(MIN(DN92,$J$5),$I$5)*(EH92*EA92/($K$5*1000))+$H$5*(EH92*EA92/($K$5*1000))*(EH92*EA92/($K$5*1000)))</f>
        <v>0</v>
      </c>
      <c r="U92">
        <f>L92*(1000-(1000*0.61365*exp(17.502*Y92/(240.97+Y92))/(EA92+EB92)+DV92)/2)/(1000*0.61365*exp(17.502*Y92/(240.97+Y92))/(EA92+EB92)-DV92)</f>
        <v>0</v>
      </c>
      <c r="V92">
        <f>1/((DO92+1)/(S92/1.6)+1/(T92/1.37)) + DO92/((DO92+1)/(S92/1.6) + DO92/(T92/1.37))</f>
        <v>0</v>
      </c>
      <c r="W92">
        <f>(DJ92*DM92)</f>
        <v>0</v>
      </c>
      <c r="X92">
        <f>(EC92+(W92+2*0.95*5.67E-8*(((EC92+$B$7)+273)^4-(EC92+273)^4)-44100*L92)/(1.84*29.3*T92+8*0.95*5.67E-8*(EC92+273)^3))</f>
        <v>0</v>
      </c>
      <c r="Y92">
        <f>($C$7*ED92+$D$7*EE92+$E$7*X92)</f>
        <v>0</v>
      </c>
      <c r="Z92">
        <f>0.61365*exp(17.502*Y92/(240.97+Y92))</f>
        <v>0</v>
      </c>
      <c r="AA92">
        <f>(AB92/AC92*100)</f>
        <v>0</v>
      </c>
      <c r="AB92">
        <f>DV92*(EA92+EB92)/1000</f>
        <v>0</v>
      </c>
      <c r="AC92">
        <f>0.61365*exp(17.502*EC92/(240.97+EC92))</f>
        <v>0</v>
      </c>
      <c r="AD92">
        <f>(Z92-DV92*(EA92+EB92)/1000)</f>
        <v>0</v>
      </c>
      <c r="AE92">
        <f>(-L92*44100)</f>
        <v>0</v>
      </c>
      <c r="AF92">
        <f>2*29.3*T92*0.92*(EC92-Y92)</f>
        <v>0</v>
      </c>
      <c r="AG92">
        <f>2*0.95*5.67E-8*(((EC92+$B$7)+273)^4-(Y92+273)^4)</f>
        <v>0</v>
      </c>
      <c r="AH92">
        <f>W92+AG92+AE92+AF92</f>
        <v>0</v>
      </c>
      <c r="AI92">
        <f>DZ92*AW92*(DU92-DT92*(1000-AW92*DW92)/(1000-AW92*DV92))/(100*DN92)</f>
        <v>0</v>
      </c>
      <c r="AJ92">
        <f>1000*DZ92*AW92*(DV92-DW92)/(100*DN92*(1000-AW92*DV92))</f>
        <v>0</v>
      </c>
      <c r="AK92">
        <f>(AL92 - AM92 - EA92*1E3/(8.314*(EC92+273.15)) * AO92/DZ92 * AN92) * DZ92/(100*DN92) * (1000 - DW92)/1000</f>
        <v>0</v>
      </c>
      <c r="AL92">
        <v>101.2159401875705</v>
      </c>
      <c r="AM92">
        <v>101.429903030303</v>
      </c>
      <c r="AN92">
        <v>0.0004293944290144748</v>
      </c>
      <c r="AO92">
        <v>66.14935224974602</v>
      </c>
      <c r="AP92">
        <f>(AR92 - AQ92 + EA92*1E3/(8.314*(EC92+273.15)) * AT92/DZ92 * AS92) * DZ92/(100*DN92) * 1000/(1000 - AR92)</f>
        <v>0</v>
      </c>
      <c r="AQ92">
        <v>12.0421871438693</v>
      </c>
      <c r="AR92">
        <v>12.03739090909092</v>
      </c>
      <c r="AS92">
        <v>1.033758317113608E-07</v>
      </c>
      <c r="AT92">
        <v>77.18284796940715</v>
      </c>
      <c r="AU92">
        <v>42</v>
      </c>
      <c r="AV92">
        <v>10</v>
      </c>
      <c r="AW92">
        <f>IF(AU92*$H$13&gt;=AY92,1.0,(AY92/(AY92-AU92*$H$13)))</f>
        <v>0</v>
      </c>
      <c r="AX92">
        <f>(AW92-1)*100</f>
        <v>0</v>
      </c>
      <c r="AY92">
        <f>MAX(0,($B$13+$C$13*EH92)/(1+$D$13*EH92)*EA92/(EC92+273)*$E$13)</f>
        <v>0</v>
      </c>
      <c r="AZ92" t="s">
        <v>437</v>
      </c>
      <c r="BA92" t="s">
        <v>437</v>
      </c>
      <c r="BB92">
        <v>0</v>
      </c>
      <c r="BC92">
        <v>0</v>
      </c>
      <c r="BD92">
        <f>1-BB92/BC92</f>
        <v>0</v>
      </c>
      <c r="BE92">
        <v>0</v>
      </c>
      <c r="BF92" t="s">
        <v>437</v>
      </c>
      <c r="BG92" t="s">
        <v>437</v>
      </c>
      <c r="BH92">
        <v>0</v>
      </c>
      <c r="BI92">
        <v>0</v>
      </c>
      <c r="BJ92">
        <f>1-BH92/BI92</f>
        <v>0</v>
      </c>
      <c r="BK92">
        <v>0.5</v>
      </c>
      <c r="BL92">
        <f>DK92</f>
        <v>0</v>
      </c>
      <c r="BM92">
        <f>N92</f>
        <v>0</v>
      </c>
      <c r="BN92">
        <f>BJ92*BK92*BL92</f>
        <v>0</v>
      </c>
      <c r="BO92">
        <f>(BM92-BE92)/BL92</f>
        <v>0</v>
      </c>
      <c r="BP92">
        <f>(BC92-BI92)/BI92</f>
        <v>0</v>
      </c>
      <c r="BQ92">
        <f>BB92/(BD92+BB92/BI92)</f>
        <v>0</v>
      </c>
      <c r="BR92" t="s">
        <v>437</v>
      </c>
      <c r="BS92">
        <v>0</v>
      </c>
      <c r="BT92">
        <f>IF(BS92&lt;&gt;0, BS92, BQ92)</f>
        <v>0</v>
      </c>
      <c r="BU92">
        <f>1-BT92/BI92</f>
        <v>0</v>
      </c>
      <c r="BV92">
        <f>(BI92-BH92)/(BI92-BT92)</f>
        <v>0</v>
      </c>
      <c r="BW92">
        <f>(BC92-BI92)/(BC92-BT92)</f>
        <v>0</v>
      </c>
      <c r="BX92">
        <f>(BI92-BH92)/(BI92-BB92)</f>
        <v>0</v>
      </c>
      <c r="BY92">
        <f>(BC92-BI92)/(BC92-BB92)</f>
        <v>0</v>
      </c>
      <c r="BZ92">
        <f>(BV92*BT92/BH92)</f>
        <v>0</v>
      </c>
      <c r="CA92">
        <f>(1-BZ92)</f>
        <v>0</v>
      </c>
      <c r="CB92">
        <v>205</v>
      </c>
      <c r="CC92">
        <v>290.0000000000001</v>
      </c>
      <c r="CD92">
        <v>1.42</v>
      </c>
      <c r="CE92">
        <v>245</v>
      </c>
      <c r="CF92">
        <v>10126.2</v>
      </c>
      <c r="CG92">
        <v>1.21</v>
      </c>
      <c r="CH92">
        <v>0.21</v>
      </c>
      <c r="CI92">
        <v>300.0000000000001</v>
      </c>
      <c r="CJ92">
        <v>23.9</v>
      </c>
      <c r="CK92">
        <v>3.425775101193484</v>
      </c>
      <c r="CL92">
        <v>2.028220428051648</v>
      </c>
      <c r="CM92">
        <v>-2.247386861494518</v>
      </c>
      <c r="CN92">
        <v>1.77933841202106</v>
      </c>
      <c r="CO92">
        <v>0.05390338325961119</v>
      </c>
      <c r="CP92">
        <v>-0.008365275417130143</v>
      </c>
      <c r="CQ92">
        <v>289.9999999999999</v>
      </c>
      <c r="CR92">
        <v>1.85</v>
      </c>
      <c r="CS92">
        <v>615</v>
      </c>
      <c r="CT92">
        <v>10122.7</v>
      </c>
      <c r="CU92">
        <v>1.21</v>
      </c>
      <c r="CV92">
        <v>0.64</v>
      </c>
      <c r="DJ92">
        <f>$B$11*EI92+$C$11*EJ92+$F$11*EU92*(1-EX92)</f>
        <v>0</v>
      </c>
      <c r="DK92">
        <f>DJ92*DL92</f>
        <v>0</v>
      </c>
      <c r="DL92">
        <f>($B$11*$D$9+$C$11*$D$9+$F$11*((FH92+EZ92)/MAX(FH92+EZ92+FI92, 0.1)*$I$9+FI92/MAX(FH92+EZ92+FI92, 0.1)*$J$9))/($B$11+$C$11+$F$11)</f>
        <v>0</v>
      </c>
      <c r="DM92">
        <f>($B$11*$K$9+$C$11*$K$9+$F$11*((FH92+EZ92)/MAX(FH92+EZ92+FI92, 0.1)*$P$9+FI92/MAX(FH92+EZ92+FI92, 0.1)*$Q$9))/($B$11+$C$11+$F$11)</f>
        <v>0</v>
      </c>
      <c r="DN92">
        <v>2</v>
      </c>
      <c r="DO92">
        <v>0.5</v>
      </c>
      <c r="DP92" t="s">
        <v>438</v>
      </c>
      <c r="DQ92">
        <v>2</v>
      </c>
      <c r="DR92" t="b">
        <v>1</v>
      </c>
      <c r="DS92">
        <v>1740492047.5</v>
      </c>
      <c r="DT92">
        <v>100.201</v>
      </c>
      <c r="DU92">
        <v>99.9692</v>
      </c>
      <c r="DV92">
        <v>12.0374</v>
      </c>
      <c r="DW92">
        <v>12.043</v>
      </c>
      <c r="DX92">
        <v>100.48</v>
      </c>
      <c r="DY92">
        <v>12.0422</v>
      </c>
      <c r="DZ92">
        <v>400.026</v>
      </c>
      <c r="EA92">
        <v>101.042</v>
      </c>
      <c r="EB92">
        <v>0.100053</v>
      </c>
      <c r="EC92">
        <v>19.3076</v>
      </c>
      <c r="ED92">
        <v>19.0964</v>
      </c>
      <c r="EE92">
        <v>999.9</v>
      </c>
      <c r="EF92">
        <v>0</v>
      </c>
      <c r="EG92">
        <v>0</v>
      </c>
      <c r="EH92">
        <v>10042.5</v>
      </c>
      <c r="EI92">
        <v>0</v>
      </c>
      <c r="EJ92">
        <v>0.0122315</v>
      </c>
      <c r="EK92">
        <v>0.23217</v>
      </c>
      <c r="EL92">
        <v>101.422</v>
      </c>
      <c r="EM92">
        <v>101.188</v>
      </c>
      <c r="EN92">
        <v>-0.00565815</v>
      </c>
      <c r="EO92">
        <v>99.9692</v>
      </c>
      <c r="EP92">
        <v>12.043</v>
      </c>
      <c r="EQ92">
        <v>1.21628</v>
      </c>
      <c r="ER92">
        <v>1.21685</v>
      </c>
      <c r="ES92">
        <v>9.802289999999999</v>
      </c>
      <c r="ET92">
        <v>9.8093</v>
      </c>
      <c r="EU92">
        <v>0.0499998</v>
      </c>
      <c r="EV92">
        <v>0</v>
      </c>
      <c r="EW92">
        <v>0</v>
      </c>
      <c r="EX92">
        <v>0</v>
      </c>
      <c r="EY92">
        <v>-8.92</v>
      </c>
      <c r="EZ92">
        <v>0.0499998</v>
      </c>
      <c r="FA92">
        <v>54.83</v>
      </c>
      <c r="FB92">
        <v>0.72</v>
      </c>
      <c r="FC92">
        <v>33.375</v>
      </c>
      <c r="FD92">
        <v>38.062</v>
      </c>
      <c r="FE92">
        <v>35.437</v>
      </c>
      <c r="FF92">
        <v>37.5</v>
      </c>
      <c r="FG92">
        <v>35.812</v>
      </c>
      <c r="FH92">
        <v>0</v>
      </c>
      <c r="FI92">
        <v>0</v>
      </c>
      <c r="FJ92">
        <v>0</v>
      </c>
      <c r="FK92">
        <v>9038.5</v>
      </c>
      <c r="FL92">
        <v>0</v>
      </c>
      <c r="FM92">
        <v>2.1408</v>
      </c>
      <c r="FN92">
        <v>-25.48461518854788</v>
      </c>
      <c r="FO92">
        <v>15.59692291175096</v>
      </c>
      <c r="FP92">
        <v>48.5</v>
      </c>
      <c r="FQ92">
        <v>15</v>
      </c>
      <c r="FR92">
        <v>1740484041.5</v>
      </c>
      <c r="FS92" t="s">
        <v>471</v>
      </c>
      <c r="FT92">
        <v>1740484041.5</v>
      </c>
      <c r="FU92">
        <v>1740484029</v>
      </c>
      <c r="FV92">
        <v>10</v>
      </c>
      <c r="FW92">
        <v>-0.115</v>
      </c>
      <c r="FX92">
        <v>0.001</v>
      </c>
      <c r="FY92">
        <v>-0.275</v>
      </c>
      <c r="FZ92">
        <v>-0.005</v>
      </c>
      <c r="GA92">
        <v>103</v>
      </c>
      <c r="GB92">
        <v>12</v>
      </c>
      <c r="GC92">
        <v>0.21</v>
      </c>
      <c r="GD92">
        <v>0.12</v>
      </c>
      <c r="GE92">
        <v>-0.4697884794890126</v>
      </c>
      <c r="GF92">
        <v>0.4338880506208997</v>
      </c>
      <c r="GG92">
        <v>0.07406811802871531</v>
      </c>
      <c r="GH92">
        <v>1</v>
      </c>
      <c r="GI92">
        <v>-0.001032130090851698</v>
      </c>
      <c r="GJ92">
        <v>-0.0002074490556647973</v>
      </c>
      <c r="GK92">
        <v>0.0001574783472985467</v>
      </c>
      <c r="GL92">
        <v>1</v>
      </c>
      <c r="GM92">
        <v>2</v>
      </c>
      <c r="GN92">
        <v>2</v>
      </c>
      <c r="GO92" t="s">
        <v>440</v>
      </c>
      <c r="GP92">
        <v>2.99554</v>
      </c>
      <c r="GQ92">
        <v>2.81102</v>
      </c>
      <c r="GR92">
        <v>0.028753</v>
      </c>
      <c r="GS92">
        <v>0.0288224</v>
      </c>
      <c r="GT92">
        <v>0.06803869999999999</v>
      </c>
      <c r="GU92">
        <v>0.06915739999999999</v>
      </c>
      <c r="GV92">
        <v>26436.4</v>
      </c>
      <c r="GW92">
        <v>27606.6</v>
      </c>
      <c r="GX92">
        <v>30965.1</v>
      </c>
      <c r="GY92">
        <v>31524</v>
      </c>
      <c r="GZ92">
        <v>45256.8</v>
      </c>
      <c r="HA92">
        <v>42620.4</v>
      </c>
      <c r="HB92">
        <v>44859.6</v>
      </c>
      <c r="HC92">
        <v>42098.6</v>
      </c>
      <c r="HD92">
        <v>1.80087</v>
      </c>
      <c r="HE92">
        <v>2.25697</v>
      </c>
      <c r="HF92">
        <v>-0.0383332</v>
      </c>
      <c r="HG92">
        <v>0</v>
      </c>
      <c r="HH92">
        <v>19.7311</v>
      </c>
      <c r="HI92">
        <v>999.9</v>
      </c>
      <c r="HJ92">
        <v>34.1</v>
      </c>
      <c r="HK92">
        <v>30.6</v>
      </c>
      <c r="HL92">
        <v>14.8822</v>
      </c>
      <c r="HM92">
        <v>61.9536</v>
      </c>
      <c r="HN92">
        <v>7.8766</v>
      </c>
      <c r="HO92">
        <v>1</v>
      </c>
      <c r="HP92">
        <v>-0.121075</v>
      </c>
      <c r="HQ92">
        <v>3.2085</v>
      </c>
      <c r="HR92">
        <v>20.2144</v>
      </c>
      <c r="HS92">
        <v>5.22208</v>
      </c>
      <c r="HT92">
        <v>11.9081</v>
      </c>
      <c r="HU92">
        <v>4.97165</v>
      </c>
      <c r="HV92">
        <v>3.273</v>
      </c>
      <c r="HW92">
        <v>7911.8</v>
      </c>
      <c r="HX92">
        <v>9999</v>
      </c>
      <c r="HY92">
        <v>9999</v>
      </c>
      <c r="HZ92">
        <v>999.9</v>
      </c>
      <c r="IA92">
        <v>1.87958</v>
      </c>
      <c r="IB92">
        <v>1.87974</v>
      </c>
      <c r="IC92">
        <v>1.88187</v>
      </c>
      <c r="ID92">
        <v>1.8749</v>
      </c>
      <c r="IE92">
        <v>1.87821</v>
      </c>
      <c r="IF92">
        <v>1.87763</v>
      </c>
      <c r="IG92">
        <v>1.87472</v>
      </c>
      <c r="IH92">
        <v>1.88236</v>
      </c>
      <c r="II92">
        <v>0</v>
      </c>
      <c r="IJ92">
        <v>0</v>
      </c>
      <c r="IK92">
        <v>0</v>
      </c>
      <c r="IL92">
        <v>0</v>
      </c>
      <c r="IM92" t="s">
        <v>441</v>
      </c>
      <c r="IN92" t="s">
        <v>442</v>
      </c>
      <c r="IO92" t="s">
        <v>443</v>
      </c>
      <c r="IP92" t="s">
        <v>443</v>
      </c>
      <c r="IQ92" t="s">
        <v>443</v>
      </c>
      <c r="IR92" t="s">
        <v>443</v>
      </c>
      <c r="IS92">
        <v>0</v>
      </c>
      <c r="IT92">
        <v>100</v>
      </c>
      <c r="IU92">
        <v>100</v>
      </c>
      <c r="IV92">
        <v>-0.279</v>
      </c>
      <c r="IW92">
        <v>-0.0048</v>
      </c>
      <c r="IX92">
        <v>-0.5145022863478105</v>
      </c>
      <c r="IY92">
        <v>0.002558256048013158</v>
      </c>
      <c r="IZ92">
        <v>-2.213187444564666E-06</v>
      </c>
      <c r="JA92">
        <v>6.313742598779326E-10</v>
      </c>
      <c r="JB92">
        <v>-0.09460829944680695</v>
      </c>
      <c r="JC92">
        <v>0.01302957520847742</v>
      </c>
      <c r="JD92">
        <v>-0.0006757729996322496</v>
      </c>
      <c r="JE92">
        <v>1.7701685355935E-05</v>
      </c>
      <c r="JF92">
        <v>15</v>
      </c>
      <c r="JG92">
        <v>2137</v>
      </c>
      <c r="JH92">
        <v>3</v>
      </c>
      <c r="JI92">
        <v>20</v>
      </c>
      <c r="JJ92">
        <v>133.4</v>
      </c>
      <c r="JK92">
        <v>133.6</v>
      </c>
      <c r="JL92">
        <v>0.368652</v>
      </c>
      <c r="JM92">
        <v>2.63184</v>
      </c>
      <c r="JN92">
        <v>1.44531</v>
      </c>
      <c r="JO92">
        <v>2.15942</v>
      </c>
      <c r="JP92">
        <v>1.54907</v>
      </c>
      <c r="JQ92">
        <v>2.39868</v>
      </c>
      <c r="JR92">
        <v>35.4059</v>
      </c>
      <c r="JS92">
        <v>24.1225</v>
      </c>
      <c r="JT92">
        <v>18</v>
      </c>
      <c r="JU92">
        <v>328.138</v>
      </c>
      <c r="JV92">
        <v>744.823</v>
      </c>
      <c r="JW92">
        <v>16.5801</v>
      </c>
      <c r="JX92">
        <v>25.4715</v>
      </c>
      <c r="JY92">
        <v>30.0001</v>
      </c>
      <c r="JZ92">
        <v>25.6107</v>
      </c>
      <c r="KA92">
        <v>25.5999</v>
      </c>
      <c r="KB92">
        <v>7.39241</v>
      </c>
      <c r="KC92">
        <v>26.6363</v>
      </c>
      <c r="KD92">
        <v>27.9081</v>
      </c>
      <c r="KE92">
        <v>16.58</v>
      </c>
      <c r="KF92">
        <v>100</v>
      </c>
      <c r="KG92">
        <v>12.0475</v>
      </c>
      <c r="KH92">
        <v>101.37</v>
      </c>
      <c r="KI92">
        <v>100.646</v>
      </c>
    </row>
    <row r="93" spans="1:295">
      <c r="A93">
        <v>77</v>
      </c>
      <c r="B93">
        <v>1740492168</v>
      </c>
      <c r="C93">
        <v>9160</v>
      </c>
      <c r="D93" t="s">
        <v>604</v>
      </c>
      <c r="E93" t="s">
        <v>605</v>
      </c>
      <c r="F93" t="s">
        <v>434</v>
      </c>
      <c r="G93" t="s">
        <v>435</v>
      </c>
      <c r="J93">
        <f>EY93</f>
        <v>0</v>
      </c>
      <c r="K93">
        <v>1740492168</v>
      </c>
      <c r="L93">
        <f>(M93)/1000</f>
        <v>0</v>
      </c>
      <c r="M93">
        <f>IF(DR93, AP93, AJ93)</f>
        <v>0</v>
      </c>
      <c r="N93">
        <f>IF(DR93, AK93, AI93)</f>
        <v>0</v>
      </c>
      <c r="O93">
        <f>DT93 - IF(AW93&gt;1, N93*DN93*100.0/(AY93), 0)</f>
        <v>0</v>
      </c>
      <c r="P93">
        <f>((V93-L93/2)*O93-N93)/(V93+L93/2)</f>
        <v>0</v>
      </c>
      <c r="Q93">
        <f>P93*(EA93+EB93)/1000.0</f>
        <v>0</v>
      </c>
      <c r="R93">
        <f>(DT93 - IF(AW93&gt;1, N93*DN93*100.0/(AY93), 0))*(EA93+EB93)/1000.0</f>
        <v>0</v>
      </c>
      <c r="S93">
        <f>2.0/((1/U93-1/T93)+SIGN(U93)*SQRT((1/U93-1/T93)*(1/U93-1/T93) + 4*DO93/((DO93+1)*(DO93+1))*(2*1/U93*1/T93-1/T93*1/T93)))</f>
        <v>0</v>
      </c>
      <c r="T93">
        <f>IF(LEFT(DP93,1)&lt;&gt;"0",IF(LEFT(DP93,1)="1",3.0,DQ93),$D$5+$E$5*(EH93*EA93/($K$5*1000))+$F$5*(EH93*EA93/($K$5*1000))*MAX(MIN(DN93,$J$5),$I$5)*MAX(MIN(DN93,$J$5),$I$5)+$G$5*MAX(MIN(DN93,$J$5),$I$5)*(EH93*EA93/($K$5*1000))+$H$5*(EH93*EA93/($K$5*1000))*(EH93*EA93/($K$5*1000)))</f>
        <v>0</v>
      </c>
      <c r="U93">
        <f>L93*(1000-(1000*0.61365*exp(17.502*Y93/(240.97+Y93))/(EA93+EB93)+DV93)/2)/(1000*0.61365*exp(17.502*Y93/(240.97+Y93))/(EA93+EB93)-DV93)</f>
        <v>0</v>
      </c>
      <c r="V93">
        <f>1/((DO93+1)/(S93/1.6)+1/(T93/1.37)) + DO93/((DO93+1)/(S93/1.6) + DO93/(T93/1.37))</f>
        <v>0</v>
      </c>
      <c r="W93">
        <f>(DJ93*DM93)</f>
        <v>0</v>
      </c>
      <c r="X93">
        <f>(EC93+(W93+2*0.95*5.67E-8*(((EC93+$B$7)+273)^4-(EC93+273)^4)-44100*L93)/(1.84*29.3*T93+8*0.95*5.67E-8*(EC93+273)^3))</f>
        <v>0</v>
      </c>
      <c r="Y93">
        <f>($C$7*ED93+$D$7*EE93+$E$7*X93)</f>
        <v>0</v>
      </c>
      <c r="Z93">
        <f>0.61365*exp(17.502*Y93/(240.97+Y93))</f>
        <v>0</v>
      </c>
      <c r="AA93">
        <f>(AB93/AC93*100)</f>
        <v>0</v>
      </c>
      <c r="AB93">
        <f>DV93*(EA93+EB93)/1000</f>
        <v>0</v>
      </c>
      <c r="AC93">
        <f>0.61365*exp(17.502*EC93/(240.97+EC93))</f>
        <v>0</v>
      </c>
      <c r="AD93">
        <f>(Z93-DV93*(EA93+EB93)/1000)</f>
        <v>0</v>
      </c>
      <c r="AE93">
        <f>(-L93*44100)</f>
        <v>0</v>
      </c>
      <c r="AF93">
        <f>2*29.3*T93*0.92*(EC93-Y93)</f>
        <v>0</v>
      </c>
      <c r="AG93">
        <f>2*0.95*5.67E-8*(((EC93+$B$7)+273)^4-(Y93+273)^4)</f>
        <v>0</v>
      </c>
      <c r="AH93">
        <f>W93+AG93+AE93+AF93</f>
        <v>0</v>
      </c>
      <c r="AI93">
        <f>DZ93*AW93*(DU93-DT93*(1000-AW93*DW93)/(1000-AW93*DV93))/(100*DN93)</f>
        <v>0</v>
      </c>
      <c r="AJ93">
        <f>1000*DZ93*AW93*(DV93-DW93)/(100*DN93*(1000-AW93*DV93))</f>
        <v>0</v>
      </c>
      <c r="AK93">
        <f>(AL93 - AM93 - EA93*1E3/(8.314*(EC93+273.15)) * AO93/DZ93 * AN93) * DZ93/(100*DN93) * (1000 - DW93)/1000</f>
        <v>0</v>
      </c>
      <c r="AL93">
        <v>50.5861089222001</v>
      </c>
      <c r="AM93">
        <v>50.68315636363636</v>
      </c>
      <c r="AN93">
        <v>-0.0002041982865235758</v>
      </c>
      <c r="AO93">
        <v>66.14935224974602</v>
      </c>
      <c r="AP93">
        <f>(AR93 - AQ93 + EA93*1E3/(8.314*(EC93+273.15)) * AT93/DZ93 * AS93) * DZ93/(100*DN93) * 1000/(1000 - AR93)</f>
        <v>0</v>
      </c>
      <c r="AQ93">
        <v>12.03213907152919</v>
      </c>
      <c r="AR93">
        <v>12.0283972027972</v>
      </c>
      <c r="AS93">
        <v>-1.516854343485149E-07</v>
      </c>
      <c r="AT93">
        <v>77.18284796940715</v>
      </c>
      <c r="AU93">
        <v>42</v>
      </c>
      <c r="AV93">
        <v>11</v>
      </c>
      <c r="AW93">
        <f>IF(AU93*$H$13&gt;=AY93,1.0,(AY93/(AY93-AU93*$H$13)))</f>
        <v>0</v>
      </c>
      <c r="AX93">
        <f>(AW93-1)*100</f>
        <v>0</v>
      </c>
      <c r="AY93">
        <f>MAX(0,($B$13+$C$13*EH93)/(1+$D$13*EH93)*EA93/(EC93+273)*$E$13)</f>
        <v>0</v>
      </c>
      <c r="AZ93" t="s">
        <v>437</v>
      </c>
      <c r="BA93" t="s">
        <v>437</v>
      </c>
      <c r="BB93">
        <v>0</v>
      </c>
      <c r="BC93">
        <v>0</v>
      </c>
      <c r="BD93">
        <f>1-BB93/BC93</f>
        <v>0</v>
      </c>
      <c r="BE93">
        <v>0</v>
      </c>
      <c r="BF93" t="s">
        <v>437</v>
      </c>
      <c r="BG93" t="s">
        <v>437</v>
      </c>
      <c r="BH93">
        <v>0</v>
      </c>
      <c r="BI93">
        <v>0</v>
      </c>
      <c r="BJ93">
        <f>1-BH93/BI93</f>
        <v>0</v>
      </c>
      <c r="BK93">
        <v>0.5</v>
      </c>
      <c r="BL93">
        <f>DK93</f>
        <v>0</v>
      </c>
      <c r="BM93">
        <f>N93</f>
        <v>0</v>
      </c>
      <c r="BN93">
        <f>BJ93*BK93*BL93</f>
        <v>0</v>
      </c>
      <c r="BO93">
        <f>(BM93-BE93)/BL93</f>
        <v>0</v>
      </c>
      <c r="BP93">
        <f>(BC93-BI93)/BI93</f>
        <v>0</v>
      </c>
      <c r="BQ93">
        <f>BB93/(BD93+BB93/BI93)</f>
        <v>0</v>
      </c>
      <c r="BR93" t="s">
        <v>437</v>
      </c>
      <c r="BS93">
        <v>0</v>
      </c>
      <c r="BT93">
        <f>IF(BS93&lt;&gt;0, BS93, BQ93)</f>
        <v>0</v>
      </c>
      <c r="BU93">
        <f>1-BT93/BI93</f>
        <v>0</v>
      </c>
      <c r="BV93">
        <f>(BI93-BH93)/(BI93-BT93)</f>
        <v>0</v>
      </c>
      <c r="BW93">
        <f>(BC93-BI93)/(BC93-BT93)</f>
        <v>0</v>
      </c>
      <c r="BX93">
        <f>(BI93-BH93)/(BI93-BB93)</f>
        <v>0</v>
      </c>
      <c r="BY93">
        <f>(BC93-BI93)/(BC93-BB93)</f>
        <v>0</v>
      </c>
      <c r="BZ93">
        <f>(BV93*BT93/BH93)</f>
        <v>0</v>
      </c>
      <c r="CA93">
        <f>(1-BZ93)</f>
        <v>0</v>
      </c>
      <c r="CB93">
        <v>205</v>
      </c>
      <c r="CC93">
        <v>290.0000000000001</v>
      </c>
      <c r="CD93">
        <v>1.42</v>
      </c>
      <c r="CE93">
        <v>245</v>
      </c>
      <c r="CF93">
        <v>10126.2</v>
      </c>
      <c r="CG93">
        <v>1.21</v>
      </c>
      <c r="CH93">
        <v>0.21</v>
      </c>
      <c r="CI93">
        <v>300.0000000000001</v>
      </c>
      <c r="CJ93">
        <v>23.9</v>
      </c>
      <c r="CK93">
        <v>3.425775101193484</v>
      </c>
      <c r="CL93">
        <v>2.028220428051648</v>
      </c>
      <c r="CM93">
        <v>-2.247386861494518</v>
      </c>
      <c r="CN93">
        <v>1.77933841202106</v>
      </c>
      <c r="CO93">
        <v>0.05390338325961119</v>
      </c>
      <c r="CP93">
        <v>-0.008365275417130143</v>
      </c>
      <c r="CQ93">
        <v>289.9999999999999</v>
      </c>
      <c r="CR93">
        <v>1.85</v>
      </c>
      <c r="CS93">
        <v>615</v>
      </c>
      <c r="CT93">
        <v>10122.7</v>
      </c>
      <c r="CU93">
        <v>1.21</v>
      </c>
      <c r="CV93">
        <v>0.64</v>
      </c>
      <c r="DJ93">
        <f>$B$11*EI93+$C$11*EJ93+$F$11*EU93*(1-EX93)</f>
        <v>0</v>
      </c>
      <c r="DK93">
        <f>DJ93*DL93</f>
        <v>0</v>
      </c>
      <c r="DL93">
        <f>($B$11*$D$9+$C$11*$D$9+$F$11*((FH93+EZ93)/MAX(FH93+EZ93+FI93, 0.1)*$I$9+FI93/MAX(FH93+EZ93+FI93, 0.1)*$J$9))/($B$11+$C$11+$F$11)</f>
        <v>0</v>
      </c>
      <c r="DM93">
        <f>($B$11*$K$9+$C$11*$K$9+$F$11*((FH93+EZ93)/MAX(FH93+EZ93+FI93, 0.1)*$P$9+FI93/MAX(FH93+EZ93+FI93, 0.1)*$Q$9))/($B$11+$C$11+$F$11)</f>
        <v>0</v>
      </c>
      <c r="DN93">
        <v>2</v>
      </c>
      <c r="DO93">
        <v>0.5</v>
      </c>
      <c r="DP93" t="s">
        <v>438</v>
      </c>
      <c r="DQ93">
        <v>2</v>
      </c>
      <c r="DR93" t="b">
        <v>1</v>
      </c>
      <c r="DS93">
        <v>1740492168</v>
      </c>
      <c r="DT93">
        <v>50.0716</v>
      </c>
      <c r="DU93">
        <v>49.9881</v>
      </c>
      <c r="DV93">
        <v>12.0285</v>
      </c>
      <c r="DW93">
        <v>12.0317</v>
      </c>
      <c r="DX93">
        <v>50.4626</v>
      </c>
      <c r="DY93">
        <v>12.0333</v>
      </c>
      <c r="DZ93">
        <v>399.988</v>
      </c>
      <c r="EA93">
        <v>101.04</v>
      </c>
      <c r="EB93">
        <v>0.0998642</v>
      </c>
      <c r="EC93">
        <v>19.2738</v>
      </c>
      <c r="ED93">
        <v>19.0691</v>
      </c>
      <c r="EE93">
        <v>999.9</v>
      </c>
      <c r="EF93">
        <v>0</v>
      </c>
      <c r="EG93">
        <v>0</v>
      </c>
      <c r="EH93">
        <v>10049.4</v>
      </c>
      <c r="EI93">
        <v>0</v>
      </c>
      <c r="EJ93">
        <v>0.0122315</v>
      </c>
      <c r="EK93">
        <v>0.0834541</v>
      </c>
      <c r="EL93">
        <v>50.6812</v>
      </c>
      <c r="EM93">
        <v>50.5969</v>
      </c>
      <c r="EN93">
        <v>-0.00322437</v>
      </c>
      <c r="EO93">
        <v>49.9881</v>
      </c>
      <c r="EP93">
        <v>12.0317</v>
      </c>
      <c r="EQ93">
        <v>1.21536</v>
      </c>
      <c r="ER93">
        <v>1.21568</v>
      </c>
      <c r="ES93">
        <v>9.790990000000001</v>
      </c>
      <c r="ET93">
        <v>9.79499</v>
      </c>
      <c r="EU93">
        <v>0.0499998</v>
      </c>
      <c r="EV93">
        <v>0</v>
      </c>
      <c r="EW93">
        <v>0</v>
      </c>
      <c r="EX93">
        <v>0</v>
      </c>
      <c r="EY93">
        <v>-0.87</v>
      </c>
      <c r="EZ93">
        <v>0.0499998</v>
      </c>
      <c r="FA93">
        <v>49.36</v>
      </c>
      <c r="FB93">
        <v>0.63</v>
      </c>
      <c r="FC93">
        <v>33.75</v>
      </c>
      <c r="FD93">
        <v>39.875</v>
      </c>
      <c r="FE93">
        <v>36.625</v>
      </c>
      <c r="FF93">
        <v>39.812</v>
      </c>
      <c r="FG93">
        <v>36.625</v>
      </c>
      <c r="FH93">
        <v>0</v>
      </c>
      <c r="FI93">
        <v>0</v>
      </c>
      <c r="FJ93">
        <v>0</v>
      </c>
      <c r="FK93">
        <v>9159.099999904633</v>
      </c>
      <c r="FL93">
        <v>0</v>
      </c>
      <c r="FM93">
        <v>1.897692307692308</v>
      </c>
      <c r="FN93">
        <v>-6.353504259618211</v>
      </c>
      <c r="FO93">
        <v>1.581538467001769</v>
      </c>
      <c r="FP93">
        <v>46.3576923076923</v>
      </c>
      <c r="FQ93">
        <v>15</v>
      </c>
      <c r="FR93">
        <v>1740484041.5</v>
      </c>
      <c r="FS93" t="s">
        <v>471</v>
      </c>
      <c r="FT93">
        <v>1740484041.5</v>
      </c>
      <c r="FU93">
        <v>1740484029</v>
      </c>
      <c r="FV93">
        <v>10</v>
      </c>
      <c r="FW93">
        <v>-0.115</v>
      </c>
      <c r="FX93">
        <v>0.001</v>
      </c>
      <c r="FY93">
        <v>-0.275</v>
      </c>
      <c r="FZ93">
        <v>-0.005</v>
      </c>
      <c r="GA93">
        <v>103</v>
      </c>
      <c r="GB93">
        <v>12</v>
      </c>
      <c r="GC93">
        <v>0.21</v>
      </c>
      <c r="GD93">
        <v>0.12</v>
      </c>
      <c r="GE93">
        <v>-0.1925669173402008</v>
      </c>
      <c r="GF93">
        <v>0.04799753175440522</v>
      </c>
      <c r="GG93">
        <v>0.05372737141793923</v>
      </c>
      <c r="GH93">
        <v>1</v>
      </c>
      <c r="GI93">
        <v>-0.0007628762038591628</v>
      </c>
      <c r="GJ93">
        <v>0.0001155858658474855</v>
      </c>
      <c r="GK93">
        <v>8.616134057745341E-05</v>
      </c>
      <c r="GL93">
        <v>1</v>
      </c>
      <c r="GM93">
        <v>2</v>
      </c>
      <c r="GN93">
        <v>2</v>
      </c>
      <c r="GO93" t="s">
        <v>440</v>
      </c>
      <c r="GP93">
        <v>2.9955</v>
      </c>
      <c r="GQ93">
        <v>2.81089</v>
      </c>
      <c r="GR93">
        <v>0.0146597</v>
      </c>
      <c r="GS93">
        <v>0.0146298</v>
      </c>
      <c r="GT93">
        <v>0.0680018</v>
      </c>
      <c r="GU93">
        <v>0.0691089</v>
      </c>
      <c r="GV93">
        <v>26820.1</v>
      </c>
      <c r="GW93">
        <v>28010.6</v>
      </c>
      <c r="GX93">
        <v>30965</v>
      </c>
      <c r="GY93">
        <v>31524.6</v>
      </c>
      <c r="GZ93">
        <v>45258.7</v>
      </c>
      <c r="HA93">
        <v>42623.1</v>
      </c>
      <c r="HB93">
        <v>44859.8</v>
      </c>
      <c r="HC93">
        <v>42099.1</v>
      </c>
      <c r="HD93">
        <v>1.80112</v>
      </c>
      <c r="HE93">
        <v>2.25693</v>
      </c>
      <c r="HF93">
        <v>-0.0405088</v>
      </c>
      <c r="HG93">
        <v>0</v>
      </c>
      <c r="HH93">
        <v>19.7398</v>
      </c>
      <c r="HI93">
        <v>999.9</v>
      </c>
      <c r="HJ93">
        <v>34.1</v>
      </c>
      <c r="HK93">
        <v>30.6</v>
      </c>
      <c r="HL93">
        <v>14.8825</v>
      </c>
      <c r="HM93">
        <v>61.9136</v>
      </c>
      <c r="HN93">
        <v>8.100960000000001</v>
      </c>
      <c r="HO93">
        <v>1</v>
      </c>
      <c r="HP93">
        <v>-0.122256</v>
      </c>
      <c r="HQ93">
        <v>3.19052</v>
      </c>
      <c r="HR93">
        <v>20.2169</v>
      </c>
      <c r="HS93">
        <v>5.22268</v>
      </c>
      <c r="HT93">
        <v>11.9081</v>
      </c>
      <c r="HU93">
        <v>4.9718</v>
      </c>
      <c r="HV93">
        <v>3.273</v>
      </c>
      <c r="HW93">
        <v>7915</v>
      </c>
      <c r="HX93">
        <v>9999</v>
      </c>
      <c r="HY93">
        <v>9999</v>
      </c>
      <c r="HZ93">
        <v>999.9</v>
      </c>
      <c r="IA93">
        <v>1.87958</v>
      </c>
      <c r="IB93">
        <v>1.87976</v>
      </c>
      <c r="IC93">
        <v>1.88187</v>
      </c>
      <c r="ID93">
        <v>1.87491</v>
      </c>
      <c r="IE93">
        <v>1.87822</v>
      </c>
      <c r="IF93">
        <v>1.87769</v>
      </c>
      <c r="IG93">
        <v>1.87478</v>
      </c>
      <c r="IH93">
        <v>1.88238</v>
      </c>
      <c r="II93">
        <v>0</v>
      </c>
      <c r="IJ93">
        <v>0</v>
      </c>
      <c r="IK93">
        <v>0</v>
      </c>
      <c r="IL93">
        <v>0</v>
      </c>
      <c r="IM93" t="s">
        <v>441</v>
      </c>
      <c r="IN93" t="s">
        <v>442</v>
      </c>
      <c r="IO93" t="s">
        <v>443</v>
      </c>
      <c r="IP93" t="s">
        <v>443</v>
      </c>
      <c r="IQ93" t="s">
        <v>443</v>
      </c>
      <c r="IR93" t="s">
        <v>443</v>
      </c>
      <c r="IS93">
        <v>0</v>
      </c>
      <c r="IT93">
        <v>100</v>
      </c>
      <c r="IU93">
        <v>100</v>
      </c>
      <c r="IV93">
        <v>-0.391</v>
      </c>
      <c r="IW93">
        <v>-0.0048</v>
      </c>
      <c r="IX93">
        <v>-0.5145022863478105</v>
      </c>
      <c r="IY93">
        <v>0.002558256048013158</v>
      </c>
      <c r="IZ93">
        <v>-2.213187444564666E-06</v>
      </c>
      <c r="JA93">
        <v>6.313742598779326E-10</v>
      </c>
      <c r="JB93">
        <v>-0.09460829944680695</v>
      </c>
      <c r="JC93">
        <v>0.01302957520847742</v>
      </c>
      <c r="JD93">
        <v>-0.0006757729996322496</v>
      </c>
      <c r="JE93">
        <v>1.7701685355935E-05</v>
      </c>
      <c r="JF93">
        <v>15</v>
      </c>
      <c r="JG93">
        <v>2137</v>
      </c>
      <c r="JH93">
        <v>3</v>
      </c>
      <c r="JI93">
        <v>20</v>
      </c>
      <c r="JJ93">
        <v>135.4</v>
      </c>
      <c r="JK93">
        <v>135.7</v>
      </c>
      <c r="JL93">
        <v>0.26001</v>
      </c>
      <c r="JM93">
        <v>2.6416</v>
      </c>
      <c r="JN93">
        <v>1.44531</v>
      </c>
      <c r="JO93">
        <v>2.16064</v>
      </c>
      <c r="JP93">
        <v>1.54907</v>
      </c>
      <c r="JQ93">
        <v>2.47925</v>
      </c>
      <c r="JR93">
        <v>35.4059</v>
      </c>
      <c r="JS93">
        <v>24.1225</v>
      </c>
      <c r="JT93">
        <v>18</v>
      </c>
      <c r="JU93">
        <v>328.171</v>
      </c>
      <c r="JV93">
        <v>744.597</v>
      </c>
      <c r="JW93">
        <v>16.5796</v>
      </c>
      <c r="JX93">
        <v>25.4602</v>
      </c>
      <c r="JY93">
        <v>30.0001</v>
      </c>
      <c r="JZ93">
        <v>25.5962</v>
      </c>
      <c r="KA93">
        <v>25.5871</v>
      </c>
      <c r="KB93">
        <v>5.20619</v>
      </c>
      <c r="KC93">
        <v>26.6363</v>
      </c>
      <c r="KD93">
        <v>27.9081</v>
      </c>
      <c r="KE93">
        <v>16.58</v>
      </c>
      <c r="KF93">
        <v>50</v>
      </c>
      <c r="KG93">
        <v>12.0475</v>
      </c>
      <c r="KH93">
        <v>101.37</v>
      </c>
      <c r="KI93">
        <v>100.648</v>
      </c>
    </row>
    <row r="94" spans="1:295">
      <c r="A94">
        <v>78</v>
      </c>
      <c r="B94">
        <v>1740492288.5</v>
      </c>
      <c r="C94">
        <v>9280.5</v>
      </c>
      <c r="D94" t="s">
        <v>606</v>
      </c>
      <c r="E94" t="s">
        <v>607</v>
      </c>
      <c r="F94" t="s">
        <v>434</v>
      </c>
      <c r="G94" t="s">
        <v>435</v>
      </c>
      <c r="J94">
        <f>EY94</f>
        <v>0</v>
      </c>
      <c r="K94">
        <v>1740492288.5</v>
      </c>
      <c r="L94">
        <f>(M94)/1000</f>
        <v>0</v>
      </c>
      <c r="M94">
        <f>IF(DR94, AP94, AJ94)</f>
        <v>0</v>
      </c>
      <c r="N94">
        <f>IF(DR94, AK94, AI94)</f>
        <v>0</v>
      </c>
      <c r="O94">
        <f>DT94 - IF(AW94&gt;1, N94*DN94*100.0/(AY94), 0)</f>
        <v>0</v>
      </c>
      <c r="P94">
        <f>((V94-L94/2)*O94-N94)/(V94+L94/2)</f>
        <v>0</v>
      </c>
      <c r="Q94">
        <f>P94*(EA94+EB94)/1000.0</f>
        <v>0</v>
      </c>
      <c r="R94">
        <f>(DT94 - IF(AW94&gt;1, N94*DN94*100.0/(AY94), 0))*(EA94+EB94)/1000.0</f>
        <v>0</v>
      </c>
      <c r="S94">
        <f>2.0/((1/U94-1/T94)+SIGN(U94)*SQRT((1/U94-1/T94)*(1/U94-1/T94) + 4*DO94/((DO94+1)*(DO94+1))*(2*1/U94*1/T94-1/T94*1/T94)))</f>
        <v>0</v>
      </c>
      <c r="T94">
        <f>IF(LEFT(DP94,1)&lt;&gt;"0",IF(LEFT(DP94,1)="1",3.0,DQ94),$D$5+$E$5*(EH94*EA94/($K$5*1000))+$F$5*(EH94*EA94/($K$5*1000))*MAX(MIN(DN94,$J$5),$I$5)*MAX(MIN(DN94,$J$5),$I$5)+$G$5*MAX(MIN(DN94,$J$5),$I$5)*(EH94*EA94/($K$5*1000))+$H$5*(EH94*EA94/($K$5*1000))*(EH94*EA94/($K$5*1000)))</f>
        <v>0</v>
      </c>
      <c r="U94">
        <f>L94*(1000-(1000*0.61365*exp(17.502*Y94/(240.97+Y94))/(EA94+EB94)+DV94)/2)/(1000*0.61365*exp(17.502*Y94/(240.97+Y94))/(EA94+EB94)-DV94)</f>
        <v>0</v>
      </c>
      <c r="V94">
        <f>1/((DO94+1)/(S94/1.6)+1/(T94/1.37)) + DO94/((DO94+1)/(S94/1.6) + DO94/(T94/1.37))</f>
        <v>0</v>
      </c>
      <c r="W94">
        <f>(DJ94*DM94)</f>
        <v>0</v>
      </c>
      <c r="X94">
        <f>(EC94+(W94+2*0.95*5.67E-8*(((EC94+$B$7)+273)^4-(EC94+273)^4)-44100*L94)/(1.84*29.3*T94+8*0.95*5.67E-8*(EC94+273)^3))</f>
        <v>0</v>
      </c>
      <c r="Y94">
        <f>($C$7*ED94+$D$7*EE94+$E$7*X94)</f>
        <v>0</v>
      </c>
      <c r="Z94">
        <f>0.61365*exp(17.502*Y94/(240.97+Y94))</f>
        <v>0</v>
      </c>
      <c r="AA94">
        <f>(AB94/AC94*100)</f>
        <v>0</v>
      </c>
      <c r="AB94">
        <f>DV94*(EA94+EB94)/1000</f>
        <v>0</v>
      </c>
      <c r="AC94">
        <f>0.61365*exp(17.502*EC94/(240.97+EC94))</f>
        <v>0</v>
      </c>
      <c r="AD94">
        <f>(Z94-DV94*(EA94+EB94)/1000)</f>
        <v>0</v>
      </c>
      <c r="AE94">
        <f>(-L94*44100)</f>
        <v>0</v>
      </c>
      <c r="AF94">
        <f>2*29.3*T94*0.92*(EC94-Y94)</f>
        <v>0</v>
      </c>
      <c r="AG94">
        <f>2*0.95*5.67E-8*(((EC94+$B$7)+273)^4-(Y94+273)^4)</f>
        <v>0</v>
      </c>
      <c r="AH94">
        <f>W94+AG94+AE94+AF94</f>
        <v>0</v>
      </c>
      <c r="AI94">
        <f>DZ94*AW94*(DU94-DT94*(1000-AW94*DW94)/(1000-AW94*DV94))/(100*DN94)</f>
        <v>0</v>
      </c>
      <c r="AJ94">
        <f>1000*DZ94*AW94*(DV94-DW94)/(100*DN94*(1000-AW94*DV94))</f>
        <v>0</v>
      </c>
      <c r="AK94">
        <f>(AL94 - AM94 - EA94*1E3/(8.314*(EC94+273.15)) * AO94/DZ94 * AN94) * DZ94/(100*DN94) * (1000 - DW94)/1000</f>
        <v>0</v>
      </c>
      <c r="AL94">
        <v>-0.9801982778686597</v>
      </c>
      <c r="AM94">
        <v>-1.030149818181818</v>
      </c>
      <c r="AN94">
        <v>-0.0002473136708084444</v>
      </c>
      <c r="AO94">
        <v>66.14935224974602</v>
      </c>
      <c r="AP94">
        <f>(AR94 - AQ94 + EA94*1E3/(8.314*(EC94+273.15)) * AT94/DZ94 * AS94) * DZ94/(100*DN94) * 1000/(1000 - AR94)</f>
        <v>0</v>
      </c>
      <c r="AQ94">
        <v>12.05043030476636</v>
      </c>
      <c r="AR94">
        <v>12.033313986014</v>
      </c>
      <c r="AS94">
        <v>4.215531890623963E-07</v>
      </c>
      <c r="AT94">
        <v>77.18284796940715</v>
      </c>
      <c r="AU94">
        <v>42</v>
      </c>
      <c r="AV94">
        <v>10</v>
      </c>
      <c r="AW94">
        <f>IF(AU94*$H$13&gt;=AY94,1.0,(AY94/(AY94-AU94*$H$13)))</f>
        <v>0</v>
      </c>
      <c r="AX94">
        <f>(AW94-1)*100</f>
        <v>0</v>
      </c>
      <c r="AY94">
        <f>MAX(0,($B$13+$C$13*EH94)/(1+$D$13*EH94)*EA94/(EC94+273)*$E$13)</f>
        <v>0</v>
      </c>
      <c r="AZ94" t="s">
        <v>437</v>
      </c>
      <c r="BA94" t="s">
        <v>437</v>
      </c>
      <c r="BB94">
        <v>0</v>
      </c>
      <c r="BC94">
        <v>0</v>
      </c>
      <c r="BD94">
        <f>1-BB94/BC94</f>
        <v>0</v>
      </c>
      <c r="BE94">
        <v>0</v>
      </c>
      <c r="BF94" t="s">
        <v>437</v>
      </c>
      <c r="BG94" t="s">
        <v>437</v>
      </c>
      <c r="BH94">
        <v>0</v>
      </c>
      <c r="BI94">
        <v>0</v>
      </c>
      <c r="BJ94">
        <f>1-BH94/BI94</f>
        <v>0</v>
      </c>
      <c r="BK94">
        <v>0.5</v>
      </c>
      <c r="BL94">
        <f>DK94</f>
        <v>0</v>
      </c>
      <c r="BM94">
        <f>N94</f>
        <v>0</v>
      </c>
      <c r="BN94">
        <f>BJ94*BK94*BL94</f>
        <v>0</v>
      </c>
      <c r="BO94">
        <f>(BM94-BE94)/BL94</f>
        <v>0</v>
      </c>
      <c r="BP94">
        <f>(BC94-BI94)/BI94</f>
        <v>0</v>
      </c>
      <c r="BQ94">
        <f>BB94/(BD94+BB94/BI94)</f>
        <v>0</v>
      </c>
      <c r="BR94" t="s">
        <v>437</v>
      </c>
      <c r="BS94">
        <v>0</v>
      </c>
      <c r="BT94">
        <f>IF(BS94&lt;&gt;0, BS94, BQ94)</f>
        <v>0</v>
      </c>
      <c r="BU94">
        <f>1-BT94/BI94</f>
        <v>0</v>
      </c>
      <c r="BV94">
        <f>(BI94-BH94)/(BI94-BT94)</f>
        <v>0</v>
      </c>
      <c r="BW94">
        <f>(BC94-BI94)/(BC94-BT94)</f>
        <v>0</v>
      </c>
      <c r="BX94">
        <f>(BI94-BH94)/(BI94-BB94)</f>
        <v>0</v>
      </c>
      <c r="BY94">
        <f>(BC94-BI94)/(BC94-BB94)</f>
        <v>0</v>
      </c>
      <c r="BZ94">
        <f>(BV94*BT94/BH94)</f>
        <v>0</v>
      </c>
      <c r="CA94">
        <f>(1-BZ94)</f>
        <v>0</v>
      </c>
      <c r="CB94">
        <v>205</v>
      </c>
      <c r="CC94">
        <v>290.0000000000001</v>
      </c>
      <c r="CD94">
        <v>1.42</v>
      </c>
      <c r="CE94">
        <v>245</v>
      </c>
      <c r="CF94">
        <v>10126.2</v>
      </c>
      <c r="CG94">
        <v>1.21</v>
      </c>
      <c r="CH94">
        <v>0.21</v>
      </c>
      <c r="CI94">
        <v>300.0000000000001</v>
      </c>
      <c r="CJ94">
        <v>23.9</v>
      </c>
      <c r="CK94">
        <v>3.425775101193484</v>
      </c>
      <c r="CL94">
        <v>2.028220428051648</v>
      </c>
      <c r="CM94">
        <v>-2.247386861494518</v>
      </c>
      <c r="CN94">
        <v>1.77933841202106</v>
      </c>
      <c r="CO94">
        <v>0.05390338325961119</v>
      </c>
      <c r="CP94">
        <v>-0.008365275417130143</v>
      </c>
      <c r="CQ94">
        <v>289.9999999999999</v>
      </c>
      <c r="CR94">
        <v>1.85</v>
      </c>
      <c r="CS94">
        <v>615</v>
      </c>
      <c r="CT94">
        <v>10122.7</v>
      </c>
      <c r="CU94">
        <v>1.21</v>
      </c>
      <c r="CV94">
        <v>0.64</v>
      </c>
      <c r="DJ94">
        <f>$B$11*EI94+$C$11*EJ94+$F$11*EU94*(1-EX94)</f>
        <v>0</v>
      </c>
      <c r="DK94">
        <f>DJ94*DL94</f>
        <v>0</v>
      </c>
      <c r="DL94">
        <f>($B$11*$D$9+$C$11*$D$9+$F$11*((FH94+EZ94)/MAX(FH94+EZ94+FI94, 0.1)*$I$9+FI94/MAX(FH94+EZ94+FI94, 0.1)*$J$9))/($B$11+$C$11+$F$11)</f>
        <v>0</v>
      </c>
      <c r="DM94">
        <f>($B$11*$K$9+$C$11*$K$9+$F$11*((FH94+EZ94)/MAX(FH94+EZ94+FI94, 0.1)*$P$9+FI94/MAX(FH94+EZ94+FI94, 0.1)*$Q$9))/($B$11+$C$11+$F$11)</f>
        <v>0</v>
      </c>
      <c r="DN94">
        <v>2</v>
      </c>
      <c r="DO94">
        <v>0.5</v>
      </c>
      <c r="DP94" t="s">
        <v>438</v>
      </c>
      <c r="DQ94">
        <v>2</v>
      </c>
      <c r="DR94" t="b">
        <v>1</v>
      </c>
      <c r="DS94">
        <v>1740492288.5</v>
      </c>
      <c r="DT94">
        <v>-1.02482</v>
      </c>
      <c r="DU94">
        <v>-0.99133</v>
      </c>
      <c r="DV94">
        <v>12.0331</v>
      </c>
      <c r="DW94">
        <v>12.0496</v>
      </c>
      <c r="DX94">
        <v>-0.5090170000000001</v>
      </c>
      <c r="DY94">
        <v>12.0379</v>
      </c>
      <c r="DZ94">
        <v>400.009</v>
      </c>
      <c r="EA94">
        <v>101.04</v>
      </c>
      <c r="EB94">
        <v>0.100144</v>
      </c>
      <c r="EC94">
        <v>19.2956</v>
      </c>
      <c r="ED94">
        <v>19.0653</v>
      </c>
      <c r="EE94">
        <v>999.9</v>
      </c>
      <c r="EF94">
        <v>0</v>
      </c>
      <c r="EG94">
        <v>0</v>
      </c>
      <c r="EH94">
        <v>10038.1</v>
      </c>
      <c r="EI94">
        <v>0</v>
      </c>
      <c r="EJ94">
        <v>0.0122315</v>
      </c>
      <c r="EK94">
        <v>-0.0334923</v>
      </c>
      <c r="EL94">
        <v>-1.0373</v>
      </c>
      <c r="EM94">
        <v>-1.00342</v>
      </c>
      <c r="EN94">
        <v>-0.0164642</v>
      </c>
      <c r="EO94">
        <v>-0.99133</v>
      </c>
      <c r="EP94">
        <v>12.0496</v>
      </c>
      <c r="EQ94">
        <v>1.21583</v>
      </c>
      <c r="ER94">
        <v>1.21749</v>
      </c>
      <c r="ES94">
        <v>9.79674</v>
      </c>
      <c r="ET94">
        <v>9.817130000000001</v>
      </c>
      <c r="EU94">
        <v>0.0499998</v>
      </c>
      <c r="EV94">
        <v>0</v>
      </c>
      <c r="EW94">
        <v>0</v>
      </c>
      <c r="EX94">
        <v>0</v>
      </c>
      <c r="EY94">
        <v>-2.75</v>
      </c>
      <c r="EZ94">
        <v>0.0499998</v>
      </c>
      <c r="FA94">
        <v>53.73</v>
      </c>
      <c r="FB94">
        <v>1.59</v>
      </c>
      <c r="FC94">
        <v>34.312</v>
      </c>
      <c r="FD94">
        <v>40.937</v>
      </c>
      <c r="FE94">
        <v>37.312</v>
      </c>
      <c r="FF94">
        <v>41.375</v>
      </c>
      <c r="FG94">
        <v>37.312</v>
      </c>
      <c r="FH94">
        <v>0</v>
      </c>
      <c r="FI94">
        <v>0</v>
      </c>
      <c r="FJ94">
        <v>0</v>
      </c>
      <c r="FK94">
        <v>9279.700000047684</v>
      </c>
      <c r="FL94">
        <v>0</v>
      </c>
      <c r="FM94">
        <v>0.6156000000000001</v>
      </c>
      <c r="FN94">
        <v>-19.04307674994836</v>
      </c>
      <c r="FO94">
        <v>35.4199997684895</v>
      </c>
      <c r="FP94">
        <v>47.8516</v>
      </c>
      <c r="FQ94">
        <v>15</v>
      </c>
      <c r="FR94">
        <v>1740484041.5</v>
      </c>
      <c r="FS94" t="s">
        <v>471</v>
      </c>
      <c r="FT94">
        <v>1740484041.5</v>
      </c>
      <c r="FU94">
        <v>1740484029</v>
      </c>
      <c r="FV94">
        <v>10</v>
      </c>
      <c r="FW94">
        <v>-0.115</v>
      </c>
      <c r="FX94">
        <v>0.001</v>
      </c>
      <c r="FY94">
        <v>-0.275</v>
      </c>
      <c r="FZ94">
        <v>-0.005</v>
      </c>
      <c r="GA94">
        <v>103</v>
      </c>
      <c r="GB94">
        <v>12</v>
      </c>
      <c r="GC94">
        <v>0.21</v>
      </c>
      <c r="GD94">
        <v>0.12</v>
      </c>
      <c r="GE94">
        <v>0.04433569765544836</v>
      </c>
      <c r="GF94">
        <v>0.184773448990852</v>
      </c>
      <c r="GG94">
        <v>0.05084172338625464</v>
      </c>
      <c r="GH94">
        <v>1</v>
      </c>
      <c r="GI94">
        <v>-0.001486309990543176</v>
      </c>
      <c r="GJ94">
        <v>-0.009848839967424233</v>
      </c>
      <c r="GK94">
        <v>0.001906889007460805</v>
      </c>
      <c r="GL94">
        <v>1</v>
      </c>
      <c r="GM94">
        <v>2</v>
      </c>
      <c r="GN94">
        <v>2</v>
      </c>
      <c r="GO94" t="s">
        <v>440</v>
      </c>
      <c r="GP94">
        <v>2.99553</v>
      </c>
      <c r="GQ94">
        <v>2.81108</v>
      </c>
      <c r="GR94">
        <v>-0.000148339</v>
      </c>
      <c r="GS94">
        <v>-0.000290947</v>
      </c>
      <c r="GT94">
        <v>0.0680239</v>
      </c>
      <c r="GU94">
        <v>0.06918970000000001</v>
      </c>
      <c r="GV94">
        <v>27224.2</v>
      </c>
      <c r="GW94">
        <v>28435.9</v>
      </c>
      <c r="GX94">
        <v>30966.1</v>
      </c>
      <c r="GY94">
        <v>31525.7</v>
      </c>
      <c r="GZ94">
        <v>45259.3</v>
      </c>
      <c r="HA94">
        <v>42620.8</v>
      </c>
      <c r="HB94">
        <v>44861.5</v>
      </c>
      <c r="HC94">
        <v>42100.6</v>
      </c>
      <c r="HD94">
        <v>1.80123</v>
      </c>
      <c r="HE94">
        <v>2.25688</v>
      </c>
      <c r="HF94">
        <v>-0.0387803</v>
      </c>
      <c r="HG94">
        <v>0</v>
      </c>
      <c r="HH94">
        <v>19.7075</v>
      </c>
      <c r="HI94">
        <v>999.9</v>
      </c>
      <c r="HJ94">
        <v>34</v>
      </c>
      <c r="HK94">
        <v>30.6</v>
      </c>
      <c r="HL94">
        <v>14.8381</v>
      </c>
      <c r="HM94">
        <v>62.0636</v>
      </c>
      <c r="HN94">
        <v>7.76843</v>
      </c>
      <c r="HO94">
        <v>1</v>
      </c>
      <c r="HP94">
        <v>-0.123651</v>
      </c>
      <c r="HQ94">
        <v>3.16372</v>
      </c>
      <c r="HR94">
        <v>20.2172</v>
      </c>
      <c r="HS94">
        <v>5.22253</v>
      </c>
      <c r="HT94">
        <v>11.9081</v>
      </c>
      <c r="HU94">
        <v>4.97245</v>
      </c>
      <c r="HV94">
        <v>3.273</v>
      </c>
      <c r="HW94">
        <v>7917.9</v>
      </c>
      <c r="HX94">
        <v>9999</v>
      </c>
      <c r="HY94">
        <v>9999</v>
      </c>
      <c r="HZ94">
        <v>999.9</v>
      </c>
      <c r="IA94">
        <v>1.8796</v>
      </c>
      <c r="IB94">
        <v>1.87985</v>
      </c>
      <c r="IC94">
        <v>1.88187</v>
      </c>
      <c r="ID94">
        <v>1.87497</v>
      </c>
      <c r="IE94">
        <v>1.87834</v>
      </c>
      <c r="IF94">
        <v>1.87775</v>
      </c>
      <c r="IG94">
        <v>1.87485</v>
      </c>
      <c r="IH94">
        <v>1.88248</v>
      </c>
      <c r="II94">
        <v>0</v>
      </c>
      <c r="IJ94">
        <v>0</v>
      </c>
      <c r="IK94">
        <v>0</v>
      </c>
      <c r="IL94">
        <v>0</v>
      </c>
      <c r="IM94" t="s">
        <v>441</v>
      </c>
      <c r="IN94" t="s">
        <v>442</v>
      </c>
      <c r="IO94" t="s">
        <v>443</v>
      </c>
      <c r="IP94" t="s">
        <v>443</v>
      </c>
      <c r="IQ94" t="s">
        <v>443</v>
      </c>
      <c r="IR94" t="s">
        <v>443</v>
      </c>
      <c r="IS94">
        <v>0</v>
      </c>
      <c r="IT94">
        <v>100</v>
      </c>
      <c r="IU94">
        <v>100</v>
      </c>
      <c r="IV94">
        <v>-0.516</v>
      </c>
      <c r="IW94">
        <v>-0.0048</v>
      </c>
      <c r="IX94">
        <v>-0.5145022863478105</v>
      </c>
      <c r="IY94">
        <v>0.002558256048013158</v>
      </c>
      <c r="IZ94">
        <v>-2.213187444564666E-06</v>
      </c>
      <c r="JA94">
        <v>6.313742598779326E-10</v>
      </c>
      <c r="JB94">
        <v>-0.09460829944680695</v>
      </c>
      <c r="JC94">
        <v>0.01302957520847742</v>
      </c>
      <c r="JD94">
        <v>-0.0006757729996322496</v>
      </c>
      <c r="JE94">
        <v>1.7701685355935E-05</v>
      </c>
      <c r="JF94">
        <v>15</v>
      </c>
      <c r="JG94">
        <v>2137</v>
      </c>
      <c r="JH94">
        <v>3</v>
      </c>
      <c r="JI94">
        <v>20</v>
      </c>
      <c r="JJ94">
        <v>137.4</v>
      </c>
      <c r="JK94">
        <v>137.7</v>
      </c>
      <c r="JL94">
        <v>0.0305176</v>
      </c>
      <c r="JM94">
        <v>4.99634</v>
      </c>
      <c r="JN94">
        <v>1.44531</v>
      </c>
      <c r="JO94">
        <v>2.15942</v>
      </c>
      <c r="JP94">
        <v>1.54907</v>
      </c>
      <c r="JQ94">
        <v>2.37549</v>
      </c>
      <c r="JR94">
        <v>35.4291</v>
      </c>
      <c r="JS94">
        <v>24.1138</v>
      </c>
      <c r="JT94">
        <v>18</v>
      </c>
      <c r="JU94">
        <v>328.147</v>
      </c>
      <c r="JV94">
        <v>744.3390000000001</v>
      </c>
      <c r="JW94">
        <v>16.5797</v>
      </c>
      <c r="JX94">
        <v>25.4431</v>
      </c>
      <c r="JY94">
        <v>30</v>
      </c>
      <c r="JZ94">
        <v>25.5833</v>
      </c>
      <c r="KA94">
        <v>25.5721</v>
      </c>
      <c r="KB94">
        <v>0</v>
      </c>
      <c r="KC94">
        <v>26.3543</v>
      </c>
      <c r="KD94">
        <v>27.9081</v>
      </c>
      <c r="KE94">
        <v>16.58</v>
      </c>
      <c r="KF94">
        <v>0</v>
      </c>
      <c r="KG94">
        <v>12.0756</v>
      </c>
      <c r="KH94">
        <v>101.374</v>
      </c>
      <c r="KI94">
        <v>100.651</v>
      </c>
    </row>
    <row r="95" spans="1:295">
      <c r="A95">
        <v>79</v>
      </c>
      <c r="B95">
        <v>1740492409</v>
      </c>
      <c r="C95">
        <v>9401</v>
      </c>
      <c r="D95" t="s">
        <v>608</v>
      </c>
      <c r="E95" t="s">
        <v>609</v>
      </c>
      <c r="F95" t="s">
        <v>434</v>
      </c>
      <c r="G95" t="s">
        <v>435</v>
      </c>
      <c r="J95">
        <f>EY95</f>
        <v>0</v>
      </c>
      <c r="K95">
        <v>1740492409</v>
      </c>
      <c r="L95">
        <f>(M95)/1000</f>
        <v>0</v>
      </c>
      <c r="M95">
        <f>IF(DR95, AP95, AJ95)</f>
        <v>0</v>
      </c>
      <c r="N95">
        <f>IF(DR95, AK95, AI95)</f>
        <v>0</v>
      </c>
      <c r="O95">
        <f>DT95 - IF(AW95&gt;1, N95*DN95*100.0/(AY95), 0)</f>
        <v>0</v>
      </c>
      <c r="P95">
        <f>((V95-L95/2)*O95-N95)/(V95+L95/2)</f>
        <v>0</v>
      </c>
      <c r="Q95">
        <f>P95*(EA95+EB95)/1000.0</f>
        <v>0</v>
      </c>
      <c r="R95">
        <f>(DT95 - IF(AW95&gt;1, N95*DN95*100.0/(AY95), 0))*(EA95+EB95)/1000.0</f>
        <v>0</v>
      </c>
      <c r="S95">
        <f>2.0/((1/U95-1/T95)+SIGN(U95)*SQRT((1/U95-1/T95)*(1/U95-1/T95) + 4*DO95/((DO95+1)*(DO95+1))*(2*1/U95*1/T95-1/T95*1/T95)))</f>
        <v>0</v>
      </c>
      <c r="T95">
        <f>IF(LEFT(DP95,1)&lt;&gt;"0",IF(LEFT(DP95,1)="1",3.0,DQ95),$D$5+$E$5*(EH95*EA95/($K$5*1000))+$F$5*(EH95*EA95/($K$5*1000))*MAX(MIN(DN95,$J$5),$I$5)*MAX(MIN(DN95,$J$5),$I$5)+$G$5*MAX(MIN(DN95,$J$5),$I$5)*(EH95*EA95/($K$5*1000))+$H$5*(EH95*EA95/($K$5*1000))*(EH95*EA95/($K$5*1000)))</f>
        <v>0</v>
      </c>
      <c r="U95">
        <f>L95*(1000-(1000*0.61365*exp(17.502*Y95/(240.97+Y95))/(EA95+EB95)+DV95)/2)/(1000*0.61365*exp(17.502*Y95/(240.97+Y95))/(EA95+EB95)-DV95)</f>
        <v>0</v>
      </c>
      <c r="V95">
        <f>1/((DO95+1)/(S95/1.6)+1/(T95/1.37)) + DO95/((DO95+1)/(S95/1.6) + DO95/(T95/1.37))</f>
        <v>0</v>
      </c>
      <c r="W95">
        <f>(DJ95*DM95)</f>
        <v>0</v>
      </c>
      <c r="X95">
        <f>(EC95+(W95+2*0.95*5.67E-8*(((EC95+$B$7)+273)^4-(EC95+273)^4)-44100*L95)/(1.84*29.3*T95+8*0.95*5.67E-8*(EC95+273)^3))</f>
        <v>0</v>
      </c>
      <c r="Y95">
        <f>($C$7*ED95+$D$7*EE95+$E$7*X95)</f>
        <v>0</v>
      </c>
      <c r="Z95">
        <f>0.61365*exp(17.502*Y95/(240.97+Y95))</f>
        <v>0</v>
      </c>
      <c r="AA95">
        <f>(AB95/AC95*100)</f>
        <v>0</v>
      </c>
      <c r="AB95">
        <f>DV95*(EA95+EB95)/1000</f>
        <v>0</v>
      </c>
      <c r="AC95">
        <f>0.61365*exp(17.502*EC95/(240.97+EC95))</f>
        <v>0</v>
      </c>
      <c r="AD95">
        <f>(Z95-DV95*(EA95+EB95)/1000)</f>
        <v>0</v>
      </c>
      <c r="AE95">
        <f>(-L95*44100)</f>
        <v>0</v>
      </c>
      <c r="AF95">
        <f>2*29.3*T95*0.92*(EC95-Y95)</f>
        <v>0</v>
      </c>
      <c r="AG95">
        <f>2*0.95*5.67E-8*(((EC95+$B$7)+273)^4-(Y95+273)^4)</f>
        <v>0</v>
      </c>
      <c r="AH95">
        <f>W95+AG95+AE95+AF95</f>
        <v>0</v>
      </c>
      <c r="AI95">
        <f>DZ95*AW95*(DU95-DT95*(1000-AW95*DW95)/(1000-AW95*DV95))/(100*DN95)</f>
        <v>0</v>
      </c>
      <c r="AJ95">
        <f>1000*DZ95*AW95*(DV95-DW95)/(100*DN95*(1000-AW95*DV95))</f>
        <v>0</v>
      </c>
      <c r="AK95">
        <f>(AL95 - AM95 - EA95*1E3/(8.314*(EC95+273.15)) * AO95/DZ95 * AN95) * DZ95/(100*DN95) * (1000 - DW95)/1000</f>
        <v>0</v>
      </c>
      <c r="AL95">
        <v>51.1535411653924</v>
      </c>
      <c r="AM95">
        <v>51.2841993939394</v>
      </c>
      <c r="AN95">
        <v>-0.0207257606201314</v>
      </c>
      <c r="AO95">
        <v>66.14935224974602</v>
      </c>
      <c r="AP95">
        <f>(AR95 - AQ95 + EA95*1E3/(8.314*(EC95+273.15)) * AT95/DZ95 * AS95) * DZ95/(100*DN95) * 1000/(1000 - AR95)</f>
        <v>0</v>
      </c>
      <c r="AQ95">
        <v>12.08868528578297</v>
      </c>
      <c r="AR95">
        <v>12.07081818181819</v>
      </c>
      <c r="AS95">
        <v>4.073409863045233E-07</v>
      </c>
      <c r="AT95">
        <v>77.18284796940715</v>
      </c>
      <c r="AU95">
        <v>42</v>
      </c>
      <c r="AV95">
        <v>11</v>
      </c>
      <c r="AW95">
        <f>IF(AU95*$H$13&gt;=AY95,1.0,(AY95/(AY95-AU95*$H$13)))</f>
        <v>0</v>
      </c>
      <c r="AX95">
        <f>(AW95-1)*100</f>
        <v>0</v>
      </c>
      <c r="AY95">
        <f>MAX(0,($B$13+$C$13*EH95)/(1+$D$13*EH95)*EA95/(EC95+273)*$E$13)</f>
        <v>0</v>
      </c>
      <c r="AZ95" t="s">
        <v>437</v>
      </c>
      <c r="BA95" t="s">
        <v>437</v>
      </c>
      <c r="BB95">
        <v>0</v>
      </c>
      <c r="BC95">
        <v>0</v>
      </c>
      <c r="BD95">
        <f>1-BB95/BC95</f>
        <v>0</v>
      </c>
      <c r="BE95">
        <v>0</v>
      </c>
      <c r="BF95" t="s">
        <v>437</v>
      </c>
      <c r="BG95" t="s">
        <v>437</v>
      </c>
      <c r="BH95">
        <v>0</v>
      </c>
      <c r="BI95">
        <v>0</v>
      </c>
      <c r="BJ95">
        <f>1-BH95/BI95</f>
        <v>0</v>
      </c>
      <c r="BK95">
        <v>0.5</v>
      </c>
      <c r="BL95">
        <f>DK95</f>
        <v>0</v>
      </c>
      <c r="BM95">
        <f>N95</f>
        <v>0</v>
      </c>
      <c r="BN95">
        <f>BJ95*BK95*BL95</f>
        <v>0</v>
      </c>
      <c r="BO95">
        <f>(BM95-BE95)/BL95</f>
        <v>0</v>
      </c>
      <c r="BP95">
        <f>(BC95-BI95)/BI95</f>
        <v>0</v>
      </c>
      <c r="BQ95">
        <f>BB95/(BD95+BB95/BI95)</f>
        <v>0</v>
      </c>
      <c r="BR95" t="s">
        <v>437</v>
      </c>
      <c r="BS95">
        <v>0</v>
      </c>
      <c r="BT95">
        <f>IF(BS95&lt;&gt;0, BS95, BQ95)</f>
        <v>0</v>
      </c>
      <c r="BU95">
        <f>1-BT95/BI95</f>
        <v>0</v>
      </c>
      <c r="BV95">
        <f>(BI95-BH95)/(BI95-BT95)</f>
        <v>0</v>
      </c>
      <c r="BW95">
        <f>(BC95-BI95)/(BC95-BT95)</f>
        <v>0</v>
      </c>
      <c r="BX95">
        <f>(BI95-BH95)/(BI95-BB95)</f>
        <v>0</v>
      </c>
      <c r="BY95">
        <f>(BC95-BI95)/(BC95-BB95)</f>
        <v>0</v>
      </c>
      <c r="BZ95">
        <f>(BV95*BT95/BH95)</f>
        <v>0</v>
      </c>
      <c r="CA95">
        <f>(1-BZ95)</f>
        <v>0</v>
      </c>
      <c r="CB95">
        <v>205</v>
      </c>
      <c r="CC95">
        <v>290.0000000000001</v>
      </c>
      <c r="CD95">
        <v>1.42</v>
      </c>
      <c r="CE95">
        <v>245</v>
      </c>
      <c r="CF95">
        <v>10126.2</v>
      </c>
      <c r="CG95">
        <v>1.21</v>
      </c>
      <c r="CH95">
        <v>0.21</v>
      </c>
      <c r="CI95">
        <v>300.0000000000001</v>
      </c>
      <c r="CJ95">
        <v>23.9</v>
      </c>
      <c r="CK95">
        <v>3.425775101193484</v>
      </c>
      <c r="CL95">
        <v>2.028220428051648</v>
      </c>
      <c r="CM95">
        <v>-2.247386861494518</v>
      </c>
      <c r="CN95">
        <v>1.77933841202106</v>
      </c>
      <c r="CO95">
        <v>0.05390338325961119</v>
      </c>
      <c r="CP95">
        <v>-0.008365275417130143</v>
      </c>
      <c r="CQ95">
        <v>289.9999999999999</v>
      </c>
      <c r="CR95">
        <v>1.85</v>
      </c>
      <c r="CS95">
        <v>615</v>
      </c>
      <c r="CT95">
        <v>10122.7</v>
      </c>
      <c r="CU95">
        <v>1.21</v>
      </c>
      <c r="CV95">
        <v>0.64</v>
      </c>
      <c r="DJ95">
        <f>$B$11*EI95+$C$11*EJ95+$F$11*EU95*(1-EX95)</f>
        <v>0</v>
      </c>
      <c r="DK95">
        <f>DJ95*DL95</f>
        <v>0</v>
      </c>
      <c r="DL95">
        <f>($B$11*$D$9+$C$11*$D$9+$F$11*((FH95+EZ95)/MAX(FH95+EZ95+FI95, 0.1)*$I$9+FI95/MAX(FH95+EZ95+FI95, 0.1)*$J$9))/($B$11+$C$11+$F$11)</f>
        <v>0</v>
      </c>
      <c r="DM95">
        <f>($B$11*$K$9+$C$11*$K$9+$F$11*((FH95+EZ95)/MAX(FH95+EZ95+FI95, 0.1)*$P$9+FI95/MAX(FH95+EZ95+FI95, 0.1)*$Q$9))/($B$11+$C$11+$F$11)</f>
        <v>0</v>
      </c>
      <c r="DN95">
        <v>2</v>
      </c>
      <c r="DO95">
        <v>0.5</v>
      </c>
      <c r="DP95" t="s">
        <v>438</v>
      </c>
      <c r="DQ95">
        <v>2</v>
      </c>
      <c r="DR95" t="b">
        <v>1</v>
      </c>
      <c r="DS95">
        <v>1740492409</v>
      </c>
      <c r="DT95">
        <v>50.6536</v>
      </c>
      <c r="DU95">
        <v>50.5042</v>
      </c>
      <c r="DV95">
        <v>12.0709</v>
      </c>
      <c r="DW95">
        <v>12.0887</v>
      </c>
      <c r="DX95">
        <v>51.0432</v>
      </c>
      <c r="DY95">
        <v>12.0756</v>
      </c>
      <c r="DZ95">
        <v>399.951</v>
      </c>
      <c r="EA95">
        <v>101.039</v>
      </c>
      <c r="EB95">
        <v>0.100113</v>
      </c>
      <c r="EC95">
        <v>19.3276</v>
      </c>
      <c r="ED95">
        <v>19.1039</v>
      </c>
      <c r="EE95">
        <v>999.9</v>
      </c>
      <c r="EF95">
        <v>0</v>
      </c>
      <c r="EG95">
        <v>0</v>
      </c>
      <c r="EH95">
        <v>10040</v>
      </c>
      <c r="EI95">
        <v>0</v>
      </c>
      <c r="EJ95">
        <v>0.0122315</v>
      </c>
      <c r="EK95">
        <v>0.149364</v>
      </c>
      <c r="EL95">
        <v>51.2725</v>
      </c>
      <c r="EM95">
        <v>51.1222</v>
      </c>
      <c r="EN95">
        <v>-0.0177526</v>
      </c>
      <c r="EO95">
        <v>50.5042</v>
      </c>
      <c r="EP95">
        <v>12.0887</v>
      </c>
      <c r="EQ95">
        <v>1.21964</v>
      </c>
      <c r="ER95">
        <v>1.22143</v>
      </c>
      <c r="ES95">
        <v>9.84343</v>
      </c>
      <c r="ET95">
        <v>9.865349999999999</v>
      </c>
      <c r="EU95">
        <v>0.0499998</v>
      </c>
      <c r="EV95">
        <v>0</v>
      </c>
      <c r="EW95">
        <v>0</v>
      </c>
      <c r="EX95">
        <v>0</v>
      </c>
      <c r="EY95">
        <v>-6.09</v>
      </c>
      <c r="EZ95">
        <v>0.0499998</v>
      </c>
      <c r="FA95">
        <v>51.06</v>
      </c>
      <c r="FB95">
        <v>1</v>
      </c>
      <c r="FC95">
        <v>34.187</v>
      </c>
      <c r="FD95">
        <v>39.687</v>
      </c>
      <c r="FE95">
        <v>36.625</v>
      </c>
      <c r="FF95">
        <v>39.5</v>
      </c>
      <c r="FG95">
        <v>36.75</v>
      </c>
      <c r="FH95">
        <v>0</v>
      </c>
      <c r="FI95">
        <v>0</v>
      </c>
      <c r="FJ95">
        <v>0</v>
      </c>
      <c r="FK95">
        <v>9400.299999952316</v>
      </c>
      <c r="FL95">
        <v>0</v>
      </c>
      <c r="FM95">
        <v>1.263846153846154</v>
      </c>
      <c r="FN95">
        <v>1.811282215263316</v>
      </c>
      <c r="FO95">
        <v>14.72068369593584</v>
      </c>
      <c r="FP95">
        <v>49.08461538461539</v>
      </c>
      <c r="FQ95">
        <v>15</v>
      </c>
      <c r="FR95">
        <v>1740484041.5</v>
      </c>
      <c r="FS95" t="s">
        <v>471</v>
      </c>
      <c r="FT95">
        <v>1740484041.5</v>
      </c>
      <c r="FU95">
        <v>1740484029</v>
      </c>
      <c r="FV95">
        <v>10</v>
      </c>
      <c r="FW95">
        <v>-0.115</v>
      </c>
      <c r="FX95">
        <v>0.001</v>
      </c>
      <c r="FY95">
        <v>-0.275</v>
      </c>
      <c r="FZ95">
        <v>-0.005</v>
      </c>
      <c r="GA95">
        <v>103</v>
      </c>
      <c r="GB95">
        <v>12</v>
      </c>
      <c r="GC95">
        <v>0.21</v>
      </c>
      <c r="GD95">
        <v>0.12</v>
      </c>
      <c r="GE95">
        <v>0.1080210966873028</v>
      </c>
      <c r="GF95">
        <v>0.01644038090487757</v>
      </c>
      <c r="GG95">
        <v>0.1253078911234555</v>
      </c>
      <c r="GH95">
        <v>1</v>
      </c>
      <c r="GI95">
        <v>-0.00299538609629781</v>
      </c>
      <c r="GJ95">
        <v>-0.01187529239945254</v>
      </c>
      <c r="GK95">
        <v>0.002269167438236565</v>
      </c>
      <c r="GL95">
        <v>1</v>
      </c>
      <c r="GM95">
        <v>2</v>
      </c>
      <c r="GN95">
        <v>2</v>
      </c>
      <c r="GO95" t="s">
        <v>440</v>
      </c>
      <c r="GP95">
        <v>2.99547</v>
      </c>
      <c r="GQ95">
        <v>2.81106</v>
      </c>
      <c r="GR95">
        <v>0.0148274</v>
      </c>
      <c r="GS95">
        <v>0.0147801</v>
      </c>
      <c r="GT95">
        <v>0.0681866</v>
      </c>
      <c r="GU95">
        <v>0.0693604</v>
      </c>
      <c r="GV95">
        <v>26815.3</v>
      </c>
      <c r="GW95">
        <v>28005.9</v>
      </c>
      <c r="GX95">
        <v>30964.7</v>
      </c>
      <c r="GY95">
        <v>31524.1</v>
      </c>
      <c r="GZ95">
        <v>45249.1</v>
      </c>
      <c r="HA95">
        <v>42611.1</v>
      </c>
      <c r="HB95">
        <v>44859.2</v>
      </c>
      <c r="HC95">
        <v>42098.7</v>
      </c>
      <c r="HD95">
        <v>1.80068</v>
      </c>
      <c r="HE95">
        <v>2.2572</v>
      </c>
      <c r="HF95">
        <v>-0.036791</v>
      </c>
      <c r="HG95">
        <v>0</v>
      </c>
      <c r="HH95">
        <v>19.7131</v>
      </c>
      <c r="HI95">
        <v>999.9</v>
      </c>
      <c r="HJ95">
        <v>34</v>
      </c>
      <c r="HK95">
        <v>30.6</v>
      </c>
      <c r="HL95">
        <v>14.8379</v>
      </c>
      <c r="HM95">
        <v>62.1437</v>
      </c>
      <c r="HN95">
        <v>7.90465</v>
      </c>
      <c r="HO95">
        <v>1</v>
      </c>
      <c r="HP95">
        <v>-0.122419</v>
      </c>
      <c r="HQ95">
        <v>3.24831</v>
      </c>
      <c r="HR95">
        <v>20.214</v>
      </c>
      <c r="HS95">
        <v>5.22313</v>
      </c>
      <c r="HT95">
        <v>11.9081</v>
      </c>
      <c r="HU95">
        <v>4.9724</v>
      </c>
      <c r="HV95">
        <v>3.273</v>
      </c>
      <c r="HW95">
        <v>7921.1</v>
      </c>
      <c r="HX95">
        <v>9999</v>
      </c>
      <c r="HY95">
        <v>9999</v>
      </c>
      <c r="HZ95">
        <v>999.9</v>
      </c>
      <c r="IA95">
        <v>1.87958</v>
      </c>
      <c r="IB95">
        <v>1.87976</v>
      </c>
      <c r="IC95">
        <v>1.88187</v>
      </c>
      <c r="ID95">
        <v>1.87488</v>
      </c>
      <c r="IE95">
        <v>1.87825</v>
      </c>
      <c r="IF95">
        <v>1.87772</v>
      </c>
      <c r="IG95">
        <v>1.87481</v>
      </c>
      <c r="IH95">
        <v>1.8824</v>
      </c>
      <c r="II95">
        <v>0</v>
      </c>
      <c r="IJ95">
        <v>0</v>
      </c>
      <c r="IK95">
        <v>0</v>
      </c>
      <c r="IL95">
        <v>0</v>
      </c>
      <c r="IM95" t="s">
        <v>441</v>
      </c>
      <c r="IN95" t="s">
        <v>442</v>
      </c>
      <c r="IO95" t="s">
        <v>443</v>
      </c>
      <c r="IP95" t="s">
        <v>443</v>
      </c>
      <c r="IQ95" t="s">
        <v>443</v>
      </c>
      <c r="IR95" t="s">
        <v>443</v>
      </c>
      <c r="IS95">
        <v>0</v>
      </c>
      <c r="IT95">
        <v>100</v>
      </c>
      <c r="IU95">
        <v>100</v>
      </c>
      <c r="IV95">
        <v>-0.39</v>
      </c>
      <c r="IW95">
        <v>-0.0047</v>
      </c>
      <c r="IX95">
        <v>-0.5145022863478105</v>
      </c>
      <c r="IY95">
        <v>0.002558256048013158</v>
      </c>
      <c r="IZ95">
        <v>-2.213187444564666E-06</v>
      </c>
      <c r="JA95">
        <v>6.313742598779326E-10</v>
      </c>
      <c r="JB95">
        <v>-0.09460829944680695</v>
      </c>
      <c r="JC95">
        <v>0.01302957520847742</v>
      </c>
      <c r="JD95">
        <v>-0.0006757729996322496</v>
      </c>
      <c r="JE95">
        <v>1.7701685355935E-05</v>
      </c>
      <c r="JF95">
        <v>15</v>
      </c>
      <c r="JG95">
        <v>2137</v>
      </c>
      <c r="JH95">
        <v>3</v>
      </c>
      <c r="JI95">
        <v>20</v>
      </c>
      <c r="JJ95">
        <v>139.5</v>
      </c>
      <c r="JK95">
        <v>139.7</v>
      </c>
      <c r="JL95">
        <v>0.2771</v>
      </c>
      <c r="JM95">
        <v>2.64893</v>
      </c>
      <c r="JN95">
        <v>1.44531</v>
      </c>
      <c r="JO95">
        <v>2.15942</v>
      </c>
      <c r="JP95">
        <v>1.54907</v>
      </c>
      <c r="JQ95">
        <v>2.40234</v>
      </c>
      <c r="JR95">
        <v>35.4754</v>
      </c>
      <c r="JS95">
        <v>24.1138</v>
      </c>
      <c r="JT95">
        <v>18</v>
      </c>
      <c r="JU95">
        <v>327.888</v>
      </c>
      <c r="JV95">
        <v>744.605</v>
      </c>
      <c r="JW95">
        <v>16.5798</v>
      </c>
      <c r="JX95">
        <v>25.4461</v>
      </c>
      <c r="JY95">
        <v>30.0001</v>
      </c>
      <c r="JZ95">
        <v>25.5791</v>
      </c>
      <c r="KA95">
        <v>25.5695</v>
      </c>
      <c r="KB95">
        <v>5.54391</v>
      </c>
      <c r="KC95">
        <v>26.3543</v>
      </c>
      <c r="KD95">
        <v>28.2789</v>
      </c>
      <c r="KE95">
        <v>16.58</v>
      </c>
      <c r="KF95">
        <v>50</v>
      </c>
      <c r="KG95">
        <v>12.0756</v>
      </c>
      <c r="KH95">
        <v>101.369</v>
      </c>
      <c r="KI95">
        <v>100.647</v>
      </c>
    </row>
    <row r="96" spans="1:295">
      <c r="A96">
        <v>80</v>
      </c>
      <c r="B96">
        <v>1740492529.6</v>
      </c>
      <c r="C96">
        <v>9521.599999904633</v>
      </c>
      <c r="D96" t="s">
        <v>610</v>
      </c>
      <c r="E96" t="s">
        <v>611</v>
      </c>
      <c r="F96" t="s">
        <v>434</v>
      </c>
      <c r="G96" t="s">
        <v>435</v>
      </c>
      <c r="J96">
        <f>EY96</f>
        <v>0</v>
      </c>
      <c r="K96">
        <v>1740492529.6</v>
      </c>
      <c r="L96">
        <f>(M96)/1000</f>
        <v>0</v>
      </c>
      <c r="M96">
        <f>IF(DR96, AP96, AJ96)</f>
        <v>0</v>
      </c>
      <c r="N96">
        <f>IF(DR96, AK96, AI96)</f>
        <v>0</v>
      </c>
      <c r="O96">
        <f>DT96 - IF(AW96&gt;1, N96*DN96*100.0/(AY96), 0)</f>
        <v>0</v>
      </c>
      <c r="P96">
        <f>((V96-L96/2)*O96-N96)/(V96+L96/2)</f>
        <v>0</v>
      </c>
      <c r="Q96">
        <f>P96*(EA96+EB96)/1000.0</f>
        <v>0</v>
      </c>
      <c r="R96">
        <f>(DT96 - IF(AW96&gt;1, N96*DN96*100.0/(AY96), 0))*(EA96+EB96)/1000.0</f>
        <v>0</v>
      </c>
      <c r="S96">
        <f>2.0/((1/U96-1/T96)+SIGN(U96)*SQRT((1/U96-1/T96)*(1/U96-1/T96) + 4*DO96/((DO96+1)*(DO96+1))*(2*1/U96*1/T96-1/T96*1/T96)))</f>
        <v>0</v>
      </c>
      <c r="T96">
        <f>IF(LEFT(DP96,1)&lt;&gt;"0",IF(LEFT(DP96,1)="1",3.0,DQ96),$D$5+$E$5*(EH96*EA96/($K$5*1000))+$F$5*(EH96*EA96/($K$5*1000))*MAX(MIN(DN96,$J$5),$I$5)*MAX(MIN(DN96,$J$5),$I$5)+$G$5*MAX(MIN(DN96,$J$5),$I$5)*(EH96*EA96/($K$5*1000))+$H$5*(EH96*EA96/($K$5*1000))*(EH96*EA96/($K$5*1000)))</f>
        <v>0</v>
      </c>
      <c r="U96">
        <f>L96*(1000-(1000*0.61365*exp(17.502*Y96/(240.97+Y96))/(EA96+EB96)+DV96)/2)/(1000*0.61365*exp(17.502*Y96/(240.97+Y96))/(EA96+EB96)-DV96)</f>
        <v>0</v>
      </c>
      <c r="V96">
        <f>1/((DO96+1)/(S96/1.6)+1/(T96/1.37)) + DO96/((DO96+1)/(S96/1.6) + DO96/(T96/1.37))</f>
        <v>0</v>
      </c>
      <c r="W96">
        <f>(DJ96*DM96)</f>
        <v>0</v>
      </c>
      <c r="X96">
        <f>(EC96+(W96+2*0.95*5.67E-8*(((EC96+$B$7)+273)^4-(EC96+273)^4)-44100*L96)/(1.84*29.3*T96+8*0.95*5.67E-8*(EC96+273)^3))</f>
        <v>0</v>
      </c>
      <c r="Y96">
        <f>($C$7*ED96+$D$7*EE96+$E$7*X96)</f>
        <v>0</v>
      </c>
      <c r="Z96">
        <f>0.61365*exp(17.502*Y96/(240.97+Y96))</f>
        <v>0</v>
      </c>
      <c r="AA96">
        <f>(AB96/AC96*100)</f>
        <v>0</v>
      </c>
      <c r="AB96">
        <f>DV96*(EA96+EB96)/1000</f>
        <v>0</v>
      </c>
      <c r="AC96">
        <f>0.61365*exp(17.502*EC96/(240.97+EC96))</f>
        <v>0</v>
      </c>
      <c r="AD96">
        <f>(Z96-DV96*(EA96+EB96)/1000)</f>
        <v>0</v>
      </c>
      <c r="AE96">
        <f>(-L96*44100)</f>
        <v>0</v>
      </c>
      <c r="AF96">
        <f>2*29.3*T96*0.92*(EC96-Y96)</f>
        <v>0</v>
      </c>
      <c r="AG96">
        <f>2*0.95*5.67E-8*(((EC96+$B$7)+273)^4-(Y96+273)^4)</f>
        <v>0</v>
      </c>
      <c r="AH96">
        <f>W96+AG96+AE96+AF96</f>
        <v>0</v>
      </c>
      <c r="AI96">
        <f>DZ96*AW96*(DU96-DT96*(1000-AW96*DW96)/(1000-AW96*DV96))/(100*DN96)</f>
        <v>0</v>
      </c>
      <c r="AJ96">
        <f>1000*DZ96*AW96*(DV96-DW96)/(100*DN96*(1000-AW96*DV96))</f>
        <v>0</v>
      </c>
      <c r="AK96">
        <f>(AL96 - AM96 - EA96*1E3/(8.314*(EC96+273.15)) * AO96/DZ96 * AN96) * DZ96/(100*DN96) * (1000 - DW96)/1000</f>
        <v>0</v>
      </c>
      <c r="AL96">
        <v>101.3858857236583</v>
      </c>
      <c r="AM96">
        <v>101.4380606060605</v>
      </c>
      <c r="AN96">
        <v>-0.00061008785449982</v>
      </c>
      <c r="AO96">
        <v>66.14935224974602</v>
      </c>
      <c r="AP96">
        <f>(AR96 - AQ96 + EA96*1E3/(8.314*(EC96+273.15)) * AT96/DZ96 * AS96) * DZ96/(100*DN96) * 1000/(1000 - AR96)</f>
        <v>0</v>
      </c>
      <c r="AQ96">
        <v>12.08026083294742</v>
      </c>
      <c r="AR96">
        <v>12.07476923076924</v>
      </c>
      <c r="AS96">
        <v>-6.039441727389865E-08</v>
      </c>
      <c r="AT96">
        <v>77.18284796940715</v>
      </c>
      <c r="AU96">
        <v>42</v>
      </c>
      <c r="AV96">
        <v>10</v>
      </c>
      <c r="AW96">
        <f>IF(AU96*$H$13&gt;=AY96,1.0,(AY96/(AY96-AU96*$H$13)))</f>
        <v>0</v>
      </c>
      <c r="AX96">
        <f>(AW96-1)*100</f>
        <v>0</v>
      </c>
      <c r="AY96">
        <f>MAX(0,($B$13+$C$13*EH96)/(1+$D$13*EH96)*EA96/(EC96+273)*$E$13)</f>
        <v>0</v>
      </c>
      <c r="AZ96" t="s">
        <v>437</v>
      </c>
      <c r="BA96" t="s">
        <v>437</v>
      </c>
      <c r="BB96">
        <v>0</v>
      </c>
      <c r="BC96">
        <v>0</v>
      </c>
      <c r="BD96">
        <f>1-BB96/BC96</f>
        <v>0</v>
      </c>
      <c r="BE96">
        <v>0</v>
      </c>
      <c r="BF96" t="s">
        <v>437</v>
      </c>
      <c r="BG96" t="s">
        <v>437</v>
      </c>
      <c r="BH96">
        <v>0</v>
      </c>
      <c r="BI96">
        <v>0</v>
      </c>
      <c r="BJ96">
        <f>1-BH96/BI96</f>
        <v>0</v>
      </c>
      <c r="BK96">
        <v>0.5</v>
      </c>
      <c r="BL96">
        <f>DK96</f>
        <v>0</v>
      </c>
      <c r="BM96">
        <f>N96</f>
        <v>0</v>
      </c>
      <c r="BN96">
        <f>BJ96*BK96*BL96</f>
        <v>0</v>
      </c>
      <c r="BO96">
        <f>(BM96-BE96)/BL96</f>
        <v>0</v>
      </c>
      <c r="BP96">
        <f>(BC96-BI96)/BI96</f>
        <v>0</v>
      </c>
      <c r="BQ96">
        <f>BB96/(BD96+BB96/BI96)</f>
        <v>0</v>
      </c>
      <c r="BR96" t="s">
        <v>437</v>
      </c>
      <c r="BS96">
        <v>0</v>
      </c>
      <c r="BT96">
        <f>IF(BS96&lt;&gt;0, BS96, BQ96)</f>
        <v>0</v>
      </c>
      <c r="BU96">
        <f>1-BT96/BI96</f>
        <v>0</v>
      </c>
      <c r="BV96">
        <f>(BI96-BH96)/(BI96-BT96)</f>
        <v>0</v>
      </c>
      <c r="BW96">
        <f>(BC96-BI96)/(BC96-BT96)</f>
        <v>0</v>
      </c>
      <c r="BX96">
        <f>(BI96-BH96)/(BI96-BB96)</f>
        <v>0</v>
      </c>
      <c r="BY96">
        <f>(BC96-BI96)/(BC96-BB96)</f>
        <v>0</v>
      </c>
      <c r="BZ96">
        <f>(BV96*BT96/BH96)</f>
        <v>0</v>
      </c>
      <c r="CA96">
        <f>(1-BZ96)</f>
        <v>0</v>
      </c>
      <c r="CB96">
        <v>205</v>
      </c>
      <c r="CC96">
        <v>290.0000000000001</v>
      </c>
      <c r="CD96">
        <v>1.42</v>
      </c>
      <c r="CE96">
        <v>245</v>
      </c>
      <c r="CF96">
        <v>10126.2</v>
      </c>
      <c r="CG96">
        <v>1.21</v>
      </c>
      <c r="CH96">
        <v>0.21</v>
      </c>
      <c r="CI96">
        <v>300.0000000000001</v>
      </c>
      <c r="CJ96">
        <v>23.9</v>
      </c>
      <c r="CK96">
        <v>3.425775101193484</v>
      </c>
      <c r="CL96">
        <v>2.028220428051648</v>
      </c>
      <c r="CM96">
        <v>-2.247386861494518</v>
      </c>
      <c r="CN96">
        <v>1.77933841202106</v>
      </c>
      <c r="CO96">
        <v>0.05390338325961119</v>
      </c>
      <c r="CP96">
        <v>-0.008365275417130143</v>
      </c>
      <c r="CQ96">
        <v>289.9999999999999</v>
      </c>
      <c r="CR96">
        <v>1.85</v>
      </c>
      <c r="CS96">
        <v>615</v>
      </c>
      <c r="CT96">
        <v>10122.7</v>
      </c>
      <c r="CU96">
        <v>1.21</v>
      </c>
      <c r="CV96">
        <v>0.64</v>
      </c>
      <c r="DJ96">
        <f>$B$11*EI96+$C$11*EJ96+$F$11*EU96*(1-EX96)</f>
        <v>0</v>
      </c>
      <c r="DK96">
        <f>DJ96*DL96</f>
        <v>0</v>
      </c>
      <c r="DL96">
        <f>($B$11*$D$9+$C$11*$D$9+$F$11*((FH96+EZ96)/MAX(FH96+EZ96+FI96, 0.1)*$I$9+FI96/MAX(FH96+EZ96+FI96, 0.1)*$J$9))/($B$11+$C$11+$F$11)</f>
        <v>0</v>
      </c>
      <c r="DM96">
        <f>($B$11*$K$9+$C$11*$K$9+$F$11*((FH96+EZ96)/MAX(FH96+EZ96+FI96, 0.1)*$P$9+FI96/MAX(FH96+EZ96+FI96, 0.1)*$Q$9))/($B$11+$C$11+$F$11)</f>
        <v>0</v>
      </c>
      <c r="DN96">
        <v>2</v>
      </c>
      <c r="DO96">
        <v>0.5</v>
      </c>
      <c r="DP96" t="s">
        <v>438</v>
      </c>
      <c r="DQ96">
        <v>2</v>
      </c>
      <c r="DR96" t="b">
        <v>1</v>
      </c>
      <c r="DS96">
        <v>1740492529.6</v>
      </c>
      <c r="DT96">
        <v>100.208</v>
      </c>
      <c r="DU96">
        <v>100.078</v>
      </c>
      <c r="DV96">
        <v>12.075</v>
      </c>
      <c r="DW96">
        <v>12.0798</v>
      </c>
      <c r="DX96">
        <v>100.487</v>
      </c>
      <c r="DY96">
        <v>12.0796</v>
      </c>
      <c r="DZ96">
        <v>400.02</v>
      </c>
      <c r="EA96">
        <v>101.037</v>
      </c>
      <c r="EB96">
        <v>0.100044</v>
      </c>
      <c r="EC96">
        <v>19.2871</v>
      </c>
      <c r="ED96">
        <v>19.0846</v>
      </c>
      <c r="EE96">
        <v>999.9</v>
      </c>
      <c r="EF96">
        <v>0</v>
      </c>
      <c r="EG96">
        <v>0</v>
      </c>
      <c r="EH96">
        <v>10027.5</v>
      </c>
      <c r="EI96">
        <v>0</v>
      </c>
      <c r="EJ96">
        <v>0.0122315</v>
      </c>
      <c r="EK96">
        <v>0.130333</v>
      </c>
      <c r="EL96">
        <v>101.433</v>
      </c>
      <c r="EM96">
        <v>101.301</v>
      </c>
      <c r="EN96">
        <v>-0.00483894</v>
      </c>
      <c r="EO96">
        <v>100.078</v>
      </c>
      <c r="EP96">
        <v>12.0798</v>
      </c>
      <c r="EQ96">
        <v>1.22002</v>
      </c>
      <c r="ER96">
        <v>1.22051</v>
      </c>
      <c r="ES96">
        <v>9.84807</v>
      </c>
      <c r="ET96">
        <v>9.854039999999999</v>
      </c>
      <c r="EU96">
        <v>0.0499998</v>
      </c>
      <c r="EV96">
        <v>0</v>
      </c>
      <c r="EW96">
        <v>0</v>
      </c>
      <c r="EX96">
        <v>0</v>
      </c>
      <c r="EY96">
        <v>6.25</v>
      </c>
      <c r="EZ96">
        <v>0.0499998</v>
      </c>
      <c r="FA96">
        <v>43</v>
      </c>
      <c r="FB96">
        <v>0.74</v>
      </c>
      <c r="FC96">
        <v>33.5</v>
      </c>
      <c r="FD96">
        <v>38.937</v>
      </c>
      <c r="FE96">
        <v>36.125</v>
      </c>
      <c r="FF96">
        <v>38.562</v>
      </c>
      <c r="FG96">
        <v>36.25</v>
      </c>
      <c r="FH96">
        <v>0</v>
      </c>
      <c r="FI96">
        <v>0</v>
      </c>
      <c r="FJ96">
        <v>0</v>
      </c>
      <c r="FK96">
        <v>9520.900000095367</v>
      </c>
      <c r="FL96">
        <v>0</v>
      </c>
      <c r="FM96">
        <v>5.6216</v>
      </c>
      <c r="FN96">
        <v>-0.9392311774179283</v>
      </c>
      <c r="FO96">
        <v>-3.335384363347461</v>
      </c>
      <c r="FP96">
        <v>44.5656</v>
      </c>
      <c r="FQ96">
        <v>15</v>
      </c>
      <c r="FR96">
        <v>1740484041.5</v>
      </c>
      <c r="FS96" t="s">
        <v>471</v>
      </c>
      <c r="FT96">
        <v>1740484041.5</v>
      </c>
      <c r="FU96">
        <v>1740484029</v>
      </c>
      <c r="FV96">
        <v>10</v>
      </c>
      <c r="FW96">
        <v>-0.115</v>
      </c>
      <c r="FX96">
        <v>0.001</v>
      </c>
      <c r="FY96">
        <v>-0.275</v>
      </c>
      <c r="FZ96">
        <v>-0.005</v>
      </c>
      <c r="GA96">
        <v>103</v>
      </c>
      <c r="GB96">
        <v>12</v>
      </c>
      <c r="GC96">
        <v>0.21</v>
      </c>
      <c r="GD96">
        <v>0.12</v>
      </c>
      <c r="GE96">
        <v>-0.1395480909574695</v>
      </c>
      <c r="GF96">
        <v>0.05028518894264618</v>
      </c>
      <c r="GG96">
        <v>0.086540430990124</v>
      </c>
      <c r="GH96">
        <v>1</v>
      </c>
      <c r="GI96">
        <v>-0.001208616588885325</v>
      </c>
      <c r="GJ96">
        <v>0.001259929687558718</v>
      </c>
      <c r="GK96">
        <v>0.0002298431826499327</v>
      </c>
      <c r="GL96">
        <v>1</v>
      </c>
      <c r="GM96">
        <v>2</v>
      </c>
      <c r="GN96">
        <v>2</v>
      </c>
      <c r="GO96" t="s">
        <v>440</v>
      </c>
      <c r="GP96">
        <v>2.99554</v>
      </c>
      <c r="GQ96">
        <v>2.81088</v>
      </c>
      <c r="GR96">
        <v>0.028756</v>
      </c>
      <c r="GS96">
        <v>0.0288537</v>
      </c>
      <c r="GT96">
        <v>0.0682017</v>
      </c>
      <c r="GU96">
        <v>0.0693196</v>
      </c>
      <c r="GV96">
        <v>26435.6</v>
      </c>
      <c r="GW96">
        <v>27605.4</v>
      </c>
      <c r="GX96">
        <v>30964.1</v>
      </c>
      <c r="GY96">
        <v>31523.7</v>
      </c>
      <c r="GZ96">
        <v>45247.8</v>
      </c>
      <c r="HA96">
        <v>42612.7</v>
      </c>
      <c r="HB96">
        <v>44858.5</v>
      </c>
      <c r="HC96">
        <v>42098.3</v>
      </c>
      <c r="HD96">
        <v>1.80158</v>
      </c>
      <c r="HE96">
        <v>2.25712</v>
      </c>
      <c r="HF96">
        <v>-0.0401884</v>
      </c>
      <c r="HG96">
        <v>0</v>
      </c>
      <c r="HH96">
        <v>19.7501</v>
      </c>
      <c r="HI96">
        <v>999.9</v>
      </c>
      <c r="HJ96">
        <v>34</v>
      </c>
      <c r="HK96">
        <v>30.6</v>
      </c>
      <c r="HL96">
        <v>14.8374</v>
      </c>
      <c r="HM96">
        <v>62.1137</v>
      </c>
      <c r="HN96">
        <v>8.088939999999999</v>
      </c>
      <c r="HO96">
        <v>1</v>
      </c>
      <c r="HP96">
        <v>-0.122081</v>
      </c>
      <c r="HQ96">
        <v>3.23019</v>
      </c>
      <c r="HR96">
        <v>20.2161</v>
      </c>
      <c r="HS96">
        <v>5.22313</v>
      </c>
      <c r="HT96">
        <v>11.9081</v>
      </c>
      <c r="HU96">
        <v>4.9725</v>
      </c>
      <c r="HV96">
        <v>3.273</v>
      </c>
      <c r="HW96">
        <v>7923.9</v>
      </c>
      <c r="HX96">
        <v>9999</v>
      </c>
      <c r="HY96">
        <v>9999</v>
      </c>
      <c r="HZ96">
        <v>999.9</v>
      </c>
      <c r="IA96">
        <v>1.87959</v>
      </c>
      <c r="IB96">
        <v>1.87977</v>
      </c>
      <c r="IC96">
        <v>1.88187</v>
      </c>
      <c r="ID96">
        <v>1.87491</v>
      </c>
      <c r="IE96">
        <v>1.87832</v>
      </c>
      <c r="IF96">
        <v>1.87772</v>
      </c>
      <c r="IG96">
        <v>1.87481</v>
      </c>
      <c r="IH96">
        <v>1.88237</v>
      </c>
      <c r="II96">
        <v>0</v>
      </c>
      <c r="IJ96">
        <v>0</v>
      </c>
      <c r="IK96">
        <v>0</v>
      </c>
      <c r="IL96">
        <v>0</v>
      </c>
      <c r="IM96" t="s">
        <v>441</v>
      </c>
      <c r="IN96" t="s">
        <v>442</v>
      </c>
      <c r="IO96" t="s">
        <v>443</v>
      </c>
      <c r="IP96" t="s">
        <v>443</v>
      </c>
      <c r="IQ96" t="s">
        <v>443</v>
      </c>
      <c r="IR96" t="s">
        <v>443</v>
      </c>
      <c r="IS96">
        <v>0</v>
      </c>
      <c r="IT96">
        <v>100</v>
      </c>
      <c r="IU96">
        <v>100</v>
      </c>
      <c r="IV96">
        <v>-0.279</v>
      </c>
      <c r="IW96">
        <v>-0.0046</v>
      </c>
      <c r="IX96">
        <v>-0.5145022863478105</v>
      </c>
      <c r="IY96">
        <v>0.002558256048013158</v>
      </c>
      <c r="IZ96">
        <v>-2.213187444564666E-06</v>
      </c>
      <c r="JA96">
        <v>6.313742598779326E-10</v>
      </c>
      <c r="JB96">
        <v>-0.09460829944680695</v>
      </c>
      <c r="JC96">
        <v>0.01302957520847742</v>
      </c>
      <c r="JD96">
        <v>-0.0006757729996322496</v>
      </c>
      <c r="JE96">
        <v>1.7701685355935E-05</v>
      </c>
      <c r="JF96">
        <v>15</v>
      </c>
      <c r="JG96">
        <v>2137</v>
      </c>
      <c r="JH96">
        <v>3</v>
      </c>
      <c r="JI96">
        <v>20</v>
      </c>
      <c r="JJ96">
        <v>141.5</v>
      </c>
      <c r="JK96">
        <v>141.7</v>
      </c>
      <c r="JL96">
        <v>0.374756</v>
      </c>
      <c r="JM96">
        <v>2.6416</v>
      </c>
      <c r="JN96">
        <v>1.44531</v>
      </c>
      <c r="JO96">
        <v>2.15942</v>
      </c>
      <c r="JP96">
        <v>1.54907</v>
      </c>
      <c r="JQ96">
        <v>2.47681</v>
      </c>
      <c r="JR96">
        <v>35.4754</v>
      </c>
      <c r="JS96">
        <v>24.1225</v>
      </c>
      <c r="JT96">
        <v>18</v>
      </c>
      <c r="JU96">
        <v>328.298</v>
      </c>
      <c r="JV96">
        <v>744.573</v>
      </c>
      <c r="JW96">
        <v>16.5797</v>
      </c>
      <c r="JX96">
        <v>25.4581</v>
      </c>
      <c r="JY96">
        <v>30</v>
      </c>
      <c r="JZ96">
        <v>25.5834</v>
      </c>
      <c r="KA96">
        <v>25.5721</v>
      </c>
      <c r="KB96">
        <v>7.50786</v>
      </c>
      <c r="KC96">
        <v>26.3543</v>
      </c>
      <c r="KD96">
        <v>28.2789</v>
      </c>
      <c r="KE96">
        <v>16.58</v>
      </c>
      <c r="KF96">
        <v>100</v>
      </c>
      <c r="KG96">
        <v>12.0756</v>
      </c>
      <c r="KH96">
        <v>101.367</v>
      </c>
      <c r="KI96">
        <v>100.645</v>
      </c>
    </row>
    <row r="97" spans="1:295">
      <c r="A97">
        <v>81</v>
      </c>
      <c r="B97">
        <v>1740492650.1</v>
      </c>
      <c r="C97">
        <v>9642.099999904633</v>
      </c>
      <c r="D97" t="s">
        <v>612</v>
      </c>
      <c r="E97" t="s">
        <v>613</v>
      </c>
      <c r="F97" t="s">
        <v>434</v>
      </c>
      <c r="G97" t="s">
        <v>435</v>
      </c>
      <c r="J97">
        <f>EY97</f>
        <v>0</v>
      </c>
      <c r="K97">
        <v>1740492650.1</v>
      </c>
      <c r="L97">
        <f>(M97)/1000</f>
        <v>0</v>
      </c>
      <c r="M97">
        <f>IF(DR97, AP97, AJ97)</f>
        <v>0</v>
      </c>
      <c r="N97">
        <f>IF(DR97, AK97, AI97)</f>
        <v>0</v>
      </c>
      <c r="O97">
        <f>DT97 - IF(AW97&gt;1, N97*DN97*100.0/(AY97), 0)</f>
        <v>0</v>
      </c>
      <c r="P97">
        <f>((V97-L97/2)*O97-N97)/(V97+L97/2)</f>
        <v>0</v>
      </c>
      <c r="Q97">
        <f>P97*(EA97+EB97)/1000.0</f>
        <v>0</v>
      </c>
      <c r="R97">
        <f>(DT97 - IF(AW97&gt;1, N97*DN97*100.0/(AY97), 0))*(EA97+EB97)/1000.0</f>
        <v>0</v>
      </c>
      <c r="S97">
        <f>2.0/((1/U97-1/T97)+SIGN(U97)*SQRT((1/U97-1/T97)*(1/U97-1/T97) + 4*DO97/((DO97+1)*(DO97+1))*(2*1/U97*1/T97-1/T97*1/T97)))</f>
        <v>0</v>
      </c>
      <c r="T97">
        <f>IF(LEFT(DP97,1)&lt;&gt;"0",IF(LEFT(DP97,1)="1",3.0,DQ97),$D$5+$E$5*(EH97*EA97/($K$5*1000))+$F$5*(EH97*EA97/($K$5*1000))*MAX(MIN(DN97,$J$5),$I$5)*MAX(MIN(DN97,$J$5),$I$5)+$G$5*MAX(MIN(DN97,$J$5),$I$5)*(EH97*EA97/($K$5*1000))+$H$5*(EH97*EA97/($K$5*1000))*(EH97*EA97/($K$5*1000)))</f>
        <v>0</v>
      </c>
      <c r="U97">
        <f>L97*(1000-(1000*0.61365*exp(17.502*Y97/(240.97+Y97))/(EA97+EB97)+DV97)/2)/(1000*0.61365*exp(17.502*Y97/(240.97+Y97))/(EA97+EB97)-DV97)</f>
        <v>0</v>
      </c>
      <c r="V97">
        <f>1/((DO97+1)/(S97/1.6)+1/(T97/1.37)) + DO97/((DO97+1)/(S97/1.6) + DO97/(T97/1.37))</f>
        <v>0</v>
      </c>
      <c r="W97">
        <f>(DJ97*DM97)</f>
        <v>0</v>
      </c>
      <c r="X97">
        <f>(EC97+(W97+2*0.95*5.67E-8*(((EC97+$B$7)+273)^4-(EC97+273)^4)-44100*L97)/(1.84*29.3*T97+8*0.95*5.67E-8*(EC97+273)^3))</f>
        <v>0</v>
      </c>
      <c r="Y97">
        <f>($C$7*ED97+$D$7*EE97+$E$7*X97)</f>
        <v>0</v>
      </c>
      <c r="Z97">
        <f>0.61365*exp(17.502*Y97/(240.97+Y97))</f>
        <v>0</v>
      </c>
      <c r="AA97">
        <f>(AB97/AC97*100)</f>
        <v>0</v>
      </c>
      <c r="AB97">
        <f>DV97*(EA97+EB97)/1000</f>
        <v>0</v>
      </c>
      <c r="AC97">
        <f>0.61365*exp(17.502*EC97/(240.97+EC97))</f>
        <v>0</v>
      </c>
      <c r="AD97">
        <f>(Z97-DV97*(EA97+EB97)/1000)</f>
        <v>0</v>
      </c>
      <c r="AE97">
        <f>(-L97*44100)</f>
        <v>0</v>
      </c>
      <c r="AF97">
        <f>2*29.3*T97*0.92*(EC97-Y97)</f>
        <v>0</v>
      </c>
      <c r="AG97">
        <f>2*0.95*5.67E-8*(((EC97+$B$7)+273)^4-(Y97+273)^4)</f>
        <v>0</v>
      </c>
      <c r="AH97">
        <f>W97+AG97+AE97+AF97</f>
        <v>0</v>
      </c>
      <c r="AI97">
        <f>DZ97*AW97*(DU97-DT97*(1000-AW97*DW97)/(1000-AW97*DV97))/(100*DN97)</f>
        <v>0</v>
      </c>
      <c r="AJ97">
        <f>1000*DZ97*AW97*(DV97-DW97)/(100*DN97*(1000-AW97*DV97))</f>
        <v>0</v>
      </c>
      <c r="AK97">
        <f>(AL97 - AM97 - EA97*1E3/(8.314*(EC97+273.15)) * AO97/DZ97 * AN97) * DZ97/(100*DN97) * (1000 - DW97)/1000</f>
        <v>0</v>
      </c>
      <c r="AL97">
        <v>202.4492843977832</v>
      </c>
      <c r="AM97">
        <v>202.7013454545455</v>
      </c>
      <c r="AN97">
        <v>0.000209466026467802</v>
      </c>
      <c r="AO97">
        <v>66.14935224974602</v>
      </c>
      <c r="AP97">
        <f>(AR97 - AQ97 + EA97*1E3/(8.314*(EC97+273.15)) * AT97/DZ97 * AS97) * DZ97/(100*DN97) * 1000/(1000 - AR97)</f>
        <v>0</v>
      </c>
      <c r="AQ97">
        <v>12.09974699552791</v>
      </c>
      <c r="AR97">
        <v>12.09603496503497</v>
      </c>
      <c r="AS97">
        <v>4.453574419223058E-08</v>
      </c>
      <c r="AT97">
        <v>77.18284796940715</v>
      </c>
      <c r="AU97">
        <v>42</v>
      </c>
      <c r="AV97">
        <v>10</v>
      </c>
      <c r="AW97">
        <f>IF(AU97*$H$13&gt;=AY97,1.0,(AY97/(AY97-AU97*$H$13)))</f>
        <v>0</v>
      </c>
      <c r="AX97">
        <f>(AW97-1)*100</f>
        <v>0</v>
      </c>
      <c r="AY97">
        <f>MAX(0,($B$13+$C$13*EH97)/(1+$D$13*EH97)*EA97/(EC97+273)*$E$13)</f>
        <v>0</v>
      </c>
      <c r="AZ97" t="s">
        <v>437</v>
      </c>
      <c r="BA97" t="s">
        <v>437</v>
      </c>
      <c r="BB97">
        <v>0</v>
      </c>
      <c r="BC97">
        <v>0</v>
      </c>
      <c r="BD97">
        <f>1-BB97/BC97</f>
        <v>0</v>
      </c>
      <c r="BE97">
        <v>0</v>
      </c>
      <c r="BF97" t="s">
        <v>437</v>
      </c>
      <c r="BG97" t="s">
        <v>437</v>
      </c>
      <c r="BH97">
        <v>0</v>
      </c>
      <c r="BI97">
        <v>0</v>
      </c>
      <c r="BJ97">
        <f>1-BH97/BI97</f>
        <v>0</v>
      </c>
      <c r="BK97">
        <v>0.5</v>
      </c>
      <c r="BL97">
        <f>DK97</f>
        <v>0</v>
      </c>
      <c r="BM97">
        <f>N97</f>
        <v>0</v>
      </c>
      <c r="BN97">
        <f>BJ97*BK97*BL97</f>
        <v>0</v>
      </c>
      <c r="BO97">
        <f>(BM97-BE97)/BL97</f>
        <v>0</v>
      </c>
      <c r="BP97">
        <f>(BC97-BI97)/BI97</f>
        <v>0</v>
      </c>
      <c r="BQ97">
        <f>BB97/(BD97+BB97/BI97)</f>
        <v>0</v>
      </c>
      <c r="BR97" t="s">
        <v>437</v>
      </c>
      <c r="BS97">
        <v>0</v>
      </c>
      <c r="BT97">
        <f>IF(BS97&lt;&gt;0, BS97, BQ97)</f>
        <v>0</v>
      </c>
      <c r="BU97">
        <f>1-BT97/BI97</f>
        <v>0</v>
      </c>
      <c r="BV97">
        <f>(BI97-BH97)/(BI97-BT97)</f>
        <v>0</v>
      </c>
      <c r="BW97">
        <f>(BC97-BI97)/(BC97-BT97)</f>
        <v>0</v>
      </c>
      <c r="BX97">
        <f>(BI97-BH97)/(BI97-BB97)</f>
        <v>0</v>
      </c>
      <c r="BY97">
        <f>(BC97-BI97)/(BC97-BB97)</f>
        <v>0</v>
      </c>
      <c r="BZ97">
        <f>(BV97*BT97/BH97)</f>
        <v>0</v>
      </c>
      <c r="CA97">
        <f>(1-BZ97)</f>
        <v>0</v>
      </c>
      <c r="CB97">
        <v>205</v>
      </c>
      <c r="CC97">
        <v>290.0000000000001</v>
      </c>
      <c r="CD97">
        <v>1.42</v>
      </c>
      <c r="CE97">
        <v>245</v>
      </c>
      <c r="CF97">
        <v>10126.2</v>
      </c>
      <c r="CG97">
        <v>1.21</v>
      </c>
      <c r="CH97">
        <v>0.21</v>
      </c>
      <c r="CI97">
        <v>300.0000000000001</v>
      </c>
      <c r="CJ97">
        <v>23.9</v>
      </c>
      <c r="CK97">
        <v>3.425775101193484</v>
      </c>
      <c r="CL97">
        <v>2.028220428051648</v>
      </c>
      <c r="CM97">
        <v>-2.247386861494518</v>
      </c>
      <c r="CN97">
        <v>1.77933841202106</v>
      </c>
      <c r="CO97">
        <v>0.05390338325961119</v>
      </c>
      <c r="CP97">
        <v>-0.008365275417130143</v>
      </c>
      <c r="CQ97">
        <v>289.9999999999999</v>
      </c>
      <c r="CR97">
        <v>1.85</v>
      </c>
      <c r="CS97">
        <v>615</v>
      </c>
      <c r="CT97">
        <v>10122.7</v>
      </c>
      <c r="CU97">
        <v>1.21</v>
      </c>
      <c r="CV97">
        <v>0.64</v>
      </c>
      <c r="DJ97">
        <f>$B$11*EI97+$C$11*EJ97+$F$11*EU97*(1-EX97)</f>
        <v>0</v>
      </c>
      <c r="DK97">
        <f>DJ97*DL97</f>
        <v>0</v>
      </c>
      <c r="DL97">
        <f>($B$11*$D$9+$C$11*$D$9+$F$11*((FH97+EZ97)/MAX(FH97+EZ97+FI97, 0.1)*$I$9+FI97/MAX(FH97+EZ97+FI97, 0.1)*$J$9))/($B$11+$C$11+$F$11)</f>
        <v>0</v>
      </c>
      <c r="DM97">
        <f>($B$11*$K$9+$C$11*$K$9+$F$11*((FH97+EZ97)/MAX(FH97+EZ97+FI97, 0.1)*$P$9+FI97/MAX(FH97+EZ97+FI97, 0.1)*$Q$9))/($B$11+$C$11+$F$11)</f>
        <v>0</v>
      </c>
      <c r="DN97">
        <v>2</v>
      </c>
      <c r="DO97">
        <v>0.5</v>
      </c>
      <c r="DP97" t="s">
        <v>438</v>
      </c>
      <c r="DQ97">
        <v>2</v>
      </c>
      <c r="DR97" t="b">
        <v>1</v>
      </c>
      <c r="DS97">
        <v>1740492650.1</v>
      </c>
      <c r="DT97">
        <v>200.239</v>
      </c>
      <c r="DU97">
        <v>200.07</v>
      </c>
      <c r="DV97">
        <v>12.0943</v>
      </c>
      <c r="DW97">
        <v>12.0687</v>
      </c>
      <c r="DX97">
        <v>200.325</v>
      </c>
      <c r="DY97">
        <v>12.0989</v>
      </c>
      <c r="DZ97">
        <v>400.028</v>
      </c>
      <c r="EA97">
        <v>101.039</v>
      </c>
      <c r="EB97">
        <v>0.100122</v>
      </c>
      <c r="EC97">
        <v>19.2878</v>
      </c>
      <c r="ED97">
        <v>19.0948</v>
      </c>
      <c r="EE97">
        <v>999.9</v>
      </c>
      <c r="EF97">
        <v>0</v>
      </c>
      <c r="EG97">
        <v>0</v>
      </c>
      <c r="EH97">
        <v>10026.9</v>
      </c>
      <c r="EI97">
        <v>0</v>
      </c>
      <c r="EJ97">
        <v>0.0122315</v>
      </c>
      <c r="EK97">
        <v>0.16925</v>
      </c>
      <c r="EL97">
        <v>202.69</v>
      </c>
      <c r="EM97">
        <v>202.514</v>
      </c>
      <c r="EN97">
        <v>0.0255775</v>
      </c>
      <c r="EO97">
        <v>200.07</v>
      </c>
      <c r="EP97">
        <v>12.0687</v>
      </c>
      <c r="EQ97">
        <v>1.222</v>
      </c>
      <c r="ER97">
        <v>1.21942</v>
      </c>
      <c r="ES97">
        <v>9.87229</v>
      </c>
      <c r="ET97">
        <v>9.84071</v>
      </c>
      <c r="EU97">
        <v>0.0499998</v>
      </c>
      <c r="EV97">
        <v>0</v>
      </c>
      <c r="EW97">
        <v>0</v>
      </c>
      <c r="EX97">
        <v>0</v>
      </c>
      <c r="EY97">
        <v>0.49</v>
      </c>
      <c r="EZ97">
        <v>0.0499998</v>
      </c>
      <c r="FA97">
        <v>47.88</v>
      </c>
      <c r="FB97">
        <v>1.24</v>
      </c>
      <c r="FC97">
        <v>34</v>
      </c>
      <c r="FD97">
        <v>40.5</v>
      </c>
      <c r="FE97">
        <v>37</v>
      </c>
      <c r="FF97">
        <v>40.75</v>
      </c>
      <c r="FG97">
        <v>37</v>
      </c>
      <c r="FH97">
        <v>0</v>
      </c>
      <c r="FI97">
        <v>0</v>
      </c>
      <c r="FJ97">
        <v>0</v>
      </c>
      <c r="FK97">
        <v>9640.900000095367</v>
      </c>
      <c r="FL97">
        <v>0</v>
      </c>
      <c r="FM97">
        <v>0.784</v>
      </c>
      <c r="FN97">
        <v>-11.57615393285214</v>
      </c>
      <c r="FO97">
        <v>1.072307709998604</v>
      </c>
      <c r="FP97">
        <v>47.6784</v>
      </c>
      <c r="FQ97">
        <v>15</v>
      </c>
      <c r="FR97">
        <v>1740484041.5</v>
      </c>
      <c r="FS97" t="s">
        <v>471</v>
      </c>
      <c r="FT97">
        <v>1740484041.5</v>
      </c>
      <c r="FU97">
        <v>1740484029</v>
      </c>
      <c r="FV97">
        <v>10</v>
      </c>
      <c r="FW97">
        <v>-0.115</v>
      </c>
      <c r="FX97">
        <v>0.001</v>
      </c>
      <c r="FY97">
        <v>-0.275</v>
      </c>
      <c r="FZ97">
        <v>-0.005</v>
      </c>
      <c r="GA97">
        <v>103</v>
      </c>
      <c r="GB97">
        <v>12</v>
      </c>
      <c r="GC97">
        <v>0.21</v>
      </c>
      <c r="GD97">
        <v>0.12</v>
      </c>
      <c r="GE97">
        <v>-0.3466142914840076</v>
      </c>
      <c r="GF97">
        <v>0.01286636077840624</v>
      </c>
      <c r="GG97">
        <v>0.0636733582126872</v>
      </c>
      <c r="GH97">
        <v>1</v>
      </c>
      <c r="GI97">
        <v>-0.002996173068805412</v>
      </c>
      <c r="GJ97">
        <v>0.003278037302879959</v>
      </c>
      <c r="GK97">
        <v>0.0005029783851842749</v>
      </c>
      <c r="GL97">
        <v>1</v>
      </c>
      <c r="GM97">
        <v>2</v>
      </c>
      <c r="GN97">
        <v>2</v>
      </c>
      <c r="GO97" t="s">
        <v>440</v>
      </c>
      <c r="GP97">
        <v>2.99555</v>
      </c>
      <c r="GQ97">
        <v>2.81096</v>
      </c>
      <c r="GR97">
        <v>0.0544812</v>
      </c>
      <c r="GS97">
        <v>0.054803</v>
      </c>
      <c r="GT97">
        <v>0.06828620000000001</v>
      </c>
      <c r="GU97">
        <v>0.06927319999999999</v>
      </c>
      <c r="GV97">
        <v>25735.2</v>
      </c>
      <c r="GW97">
        <v>26867.9</v>
      </c>
      <c r="GX97">
        <v>30963.8</v>
      </c>
      <c r="GY97">
        <v>31523.6</v>
      </c>
      <c r="GZ97">
        <v>45243.6</v>
      </c>
      <c r="HA97">
        <v>42614.5</v>
      </c>
      <c r="HB97">
        <v>44858.3</v>
      </c>
      <c r="HC97">
        <v>42097.9</v>
      </c>
      <c r="HD97">
        <v>1.80152</v>
      </c>
      <c r="HE97">
        <v>2.2575</v>
      </c>
      <c r="HF97">
        <v>-0.0412315</v>
      </c>
      <c r="HG97">
        <v>0</v>
      </c>
      <c r="HH97">
        <v>19.7775</v>
      </c>
      <c r="HI97">
        <v>999.9</v>
      </c>
      <c r="HJ97">
        <v>34</v>
      </c>
      <c r="HK97">
        <v>30.6</v>
      </c>
      <c r="HL97">
        <v>14.8381</v>
      </c>
      <c r="HM97">
        <v>62.1937</v>
      </c>
      <c r="HN97">
        <v>8.10497</v>
      </c>
      <c r="HO97">
        <v>1</v>
      </c>
      <c r="HP97">
        <v>-0.122358</v>
      </c>
      <c r="HQ97">
        <v>3.21554</v>
      </c>
      <c r="HR97">
        <v>20.2164</v>
      </c>
      <c r="HS97">
        <v>5.22373</v>
      </c>
      <c r="HT97">
        <v>11.9081</v>
      </c>
      <c r="HU97">
        <v>4.9726</v>
      </c>
      <c r="HV97">
        <v>3.273</v>
      </c>
      <c r="HW97">
        <v>7927.1</v>
      </c>
      <c r="HX97">
        <v>9999</v>
      </c>
      <c r="HY97">
        <v>9999</v>
      </c>
      <c r="HZ97">
        <v>999.9</v>
      </c>
      <c r="IA97">
        <v>1.87958</v>
      </c>
      <c r="IB97">
        <v>1.87979</v>
      </c>
      <c r="IC97">
        <v>1.88186</v>
      </c>
      <c r="ID97">
        <v>1.87488</v>
      </c>
      <c r="IE97">
        <v>1.87822</v>
      </c>
      <c r="IF97">
        <v>1.87766</v>
      </c>
      <c r="IG97">
        <v>1.87475</v>
      </c>
      <c r="IH97">
        <v>1.8824</v>
      </c>
      <c r="II97">
        <v>0</v>
      </c>
      <c r="IJ97">
        <v>0</v>
      </c>
      <c r="IK97">
        <v>0</v>
      </c>
      <c r="IL97">
        <v>0</v>
      </c>
      <c r="IM97" t="s">
        <v>441</v>
      </c>
      <c r="IN97" t="s">
        <v>442</v>
      </c>
      <c r="IO97" t="s">
        <v>443</v>
      </c>
      <c r="IP97" t="s">
        <v>443</v>
      </c>
      <c r="IQ97" t="s">
        <v>443</v>
      </c>
      <c r="IR97" t="s">
        <v>443</v>
      </c>
      <c r="IS97">
        <v>0</v>
      </c>
      <c r="IT97">
        <v>100</v>
      </c>
      <c r="IU97">
        <v>100</v>
      </c>
      <c r="IV97">
        <v>-0.08599999999999999</v>
      </c>
      <c r="IW97">
        <v>-0.0046</v>
      </c>
      <c r="IX97">
        <v>-0.5145022863478105</v>
      </c>
      <c r="IY97">
        <v>0.002558256048013158</v>
      </c>
      <c r="IZ97">
        <v>-2.213187444564666E-06</v>
      </c>
      <c r="JA97">
        <v>6.313742598779326E-10</v>
      </c>
      <c r="JB97">
        <v>-0.09460829944680695</v>
      </c>
      <c r="JC97">
        <v>0.01302957520847742</v>
      </c>
      <c r="JD97">
        <v>-0.0006757729996322496</v>
      </c>
      <c r="JE97">
        <v>1.7701685355935E-05</v>
      </c>
      <c r="JF97">
        <v>15</v>
      </c>
      <c r="JG97">
        <v>2137</v>
      </c>
      <c r="JH97">
        <v>3</v>
      </c>
      <c r="JI97">
        <v>20</v>
      </c>
      <c r="JJ97">
        <v>143.5</v>
      </c>
      <c r="JK97">
        <v>143.7</v>
      </c>
      <c r="JL97">
        <v>0.59082</v>
      </c>
      <c r="JM97">
        <v>2.63184</v>
      </c>
      <c r="JN97">
        <v>1.44531</v>
      </c>
      <c r="JO97">
        <v>2.15942</v>
      </c>
      <c r="JP97">
        <v>1.54907</v>
      </c>
      <c r="JQ97">
        <v>2.48291</v>
      </c>
      <c r="JR97">
        <v>35.4986</v>
      </c>
      <c r="JS97">
        <v>24.1225</v>
      </c>
      <c r="JT97">
        <v>18</v>
      </c>
      <c r="JU97">
        <v>328.277</v>
      </c>
      <c r="JV97">
        <v>744.894</v>
      </c>
      <c r="JW97">
        <v>16.5803</v>
      </c>
      <c r="JX97">
        <v>25.4561</v>
      </c>
      <c r="JY97">
        <v>30</v>
      </c>
      <c r="JZ97">
        <v>25.5834</v>
      </c>
      <c r="KA97">
        <v>25.57</v>
      </c>
      <c r="KB97">
        <v>11.8298</v>
      </c>
      <c r="KC97">
        <v>26.6419</v>
      </c>
      <c r="KD97">
        <v>28.6505</v>
      </c>
      <c r="KE97">
        <v>16.58</v>
      </c>
      <c r="KF97">
        <v>200</v>
      </c>
      <c r="KG97">
        <v>12.0476</v>
      </c>
      <c r="KH97">
        <v>101.367</v>
      </c>
      <c r="KI97">
        <v>100.645</v>
      </c>
    </row>
    <row r="98" spans="1:295">
      <c r="A98">
        <v>82</v>
      </c>
      <c r="B98">
        <v>1740492770.6</v>
      </c>
      <c r="C98">
        <v>9762.599999904633</v>
      </c>
      <c r="D98" t="s">
        <v>614</v>
      </c>
      <c r="E98" t="s">
        <v>615</v>
      </c>
      <c r="F98" t="s">
        <v>434</v>
      </c>
      <c r="G98" t="s">
        <v>435</v>
      </c>
      <c r="J98">
        <f>EY98</f>
        <v>0</v>
      </c>
      <c r="K98">
        <v>1740492770.6</v>
      </c>
      <c r="L98">
        <f>(M98)/1000</f>
        <v>0</v>
      </c>
      <c r="M98">
        <f>IF(DR98, AP98, AJ98)</f>
        <v>0</v>
      </c>
      <c r="N98">
        <f>IF(DR98, AK98, AI98)</f>
        <v>0</v>
      </c>
      <c r="O98">
        <f>DT98 - IF(AW98&gt;1, N98*DN98*100.0/(AY98), 0)</f>
        <v>0</v>
      </c>
      <c r="P98">
        <f>((V98-L98/2)*O98-N98)/(V98+L98/2)</f>
        <v>0</v>
      </c>
      <c r="Q98">
        <f>P98*(EA98+EB98)/1000.0</f>
        <v>0</v>
      </c>
      <c r="R98">
        <f>(DT98 - IF(AW98&gt;1, N98*DN98*100.0/(AY98), 0))*(EA98+EB98)/1000.0</f>
        <v>0</v>
      </c>
      <c r="S98">
        <f>2.0/((1/U98-1/T98)+SIGN(U98)*SQRT((1/U98-1/T98)*(1/U98-1/T98) + 4*DO98/((DO98+1)*(DO98+1))*(2*1/U98*1/T98-1/T98*1/T98)))</f>
        <v>0</v>
      </c>
      <c r="T98">
        <f>IF(LEFT(DP98,1)&lt;&gt;"0",IF(LEFT(DP98,1)="1",3.0,DQ98),$D$5+$E$5*(EH98*EA98/($K$5*1000))+$F$5*(EH98*EA98/($K$5*1000))*MAX(MIN(DN98,$J$5),$I$5)*MAX(MIN(DN98,$J$5),$I$5)+$G$5*MAX(MIN(DN98,$J$5),$I$5)*(EH98*EA98/($K$5*1000))+$H$5*(EH98*EA98/($K$5*1000))*(EH98*EA98/($K$5*1000)))</f>
        <v>0</v>
      </c>
      <c r="U98">
        <f>L98*(1000-(1000*0.61365*exp(17.502*Y98/(240.97+Y98))/(EA98+EB98)+DV98)/2)/(1000*0.61365*exp(17.502*Y98/(240.97+Y98))/(EA98+EB98)-DV98)</f>
        <v>0</v>
      </c>
      <c r="V98">
        <f>1/((DO98+1)/(S98/1.6)+1/(T98/1.37)) + DO98/((DO98+1)/(S98/1.6) + DO98/(T98/1.37))</f>
        <v>0</v>
      </c>
      <c r="W98">
        <f>(DJ98*DM98)</f>
        <v>0</v>
      </c>
      <c r="X98">
        <f>(EC98+(W98+2*0.95*5.67E-8*(((EC98+$B$7)+273)^4-(EC98+273)^4)-44100*L98)/(1.84*29.3*T98+8*0.95*5.67E-8*(EC98+273)^3))</f>
        <v>0</v>
      </c>
      <c r="Y98">
        <f>($C$7*ED98+$D$7*EE98+$E$7*X98)</f>
        <v>0</v>
      </c>
      <c r="Z98">
        <f>0.61365*exp(17.502*Y98/(240.97+Y98))</f>
        <v>0</v>
      </c>
      <c r="AA98">
        <f>(AB98/AC98*100)</f>
        <v>0</v>
      </c>
      <c r="AB98">
        <f>DV98*(EA98+EB98)/1000</f>
        <v>0</v>
      </c>
      <c r="AC98">
        <f>0.61365*exp(17.502*EC98/(240.97+EC98))</f>
        <v>0</v>
      </c>
      <c r="AD98">
        <f>(Z98-DV98*(EA98+EB98)/1000)</f>
        <v>0</v>
      </c>
      <c r="AE98">
        <f>(-L98*44100)</f>
        <v>0</v>
      </c>
      <c r="AF98">
        <f>2*29.3*T98*0.92*(EC98-Y98)</f>
        <v>0</v>
      </c>
      <c r="AG98">
        <f>2*0.95*5.67E-8*(((EC98+$B$7)+273)^4-(Y98+273)^4)</f>
        <v>0</v>
      </c>
      <c r="AH98">
        <f>W98+AG98+AE98+AF98</f>
        <v>0</v>
      </c>
      <c r="AI98">
        <f>DZ98*AW98*(DU98-DT98*(1000-AW98*DW98)/(1000-AW98*DV98))/(100*DN98)</f>
        <v>0</v>
      </c>
      <c r="AJ98">
        <f>1000*DZ98*AW98*(DV98-DW98)/(100*DN98*(1000-AW98*DV98))</f>
        <v>0</v>
      </c>
      <c r="AK98">
        <f>(AL98 - AM98 - EA98*1E3/(8.314*(EC98+273.15)) * AO98/DZ98 * AN98) * DZ98/(100*DN98) * (1000 - DW98)/1000</f>
        <v>0</v>
      </c>
      <c r="AL98">
        <v>303.688359738599</v>
      </c>
      <c r="AM98">
        <v>303.9130848484847</v>
      </c>
      <c r="AN98">
        <v>0.001488475443038813</v>
      </c>
      <c r="AO98">
        <v>66.14935224974602</v>
      </c>
      <c r="AP98">
        <f>(AR98 - AQ98 + EA98*1E3/(8.314*(EC98+273.15)) * AT98/DZ98 * AS98) * DZ98/(100*DN98) * 1000/(1000 - AR98)</f>
        <v>0</v>
      </c>
      <c r="AQ98">
        <v>12.03049272634771</v>
      </c>
      <c r="AR98">
        <v>12.02613636363638</v>
      </c>
      <c r="AS98">
        <v>-8.130945640489197E-08</v>
      </c>
      <c r="AT98">
        <v>77.18284796940715</v>
      </c>
      <c r="AU98">
        <v>42</v>
      </c>
      <c r="AV98">
        <v>11</v>
      </c>
      <c r="AW98">
        <f>IF(AU98*$H$13&gt;=AY98,1.0,(AY98/(AY98-AU98*$H$13)))</f>
        <v>0</v>
      </c>
      <c r="AX98">
        <f>(AW98-1)*100</f>
        <v>0</v>
      </c>
      <c r="AY98">
        <f>MAX(0,($B$13+$C$13*EH98)/(1+$D$13*EH98)*EA98/(EC98+273)*$E$13)</f>
        <v>0</v>
      </c>
      <c r="AZ98" t="s">
        <v>437</v>
      </c>
      <c r="BA98" t="s">
        <v>437</v>
      </c>
      <c r="BB98">
        <v>0</v>
      </c>
      <c r="BC98">
        <v>0</v>
      </c>
      <c r="BD98">
        <f>1-BB98/BC98</f>
        <v>0</v>
      </c>
      <c r="BE98">
        <v>0</v>
      </c>
      <c r="BF98" t="s">
        <v>437</v>
      </c>
      <c r="BG98" t="s">
        <v>437</v>
      </c>
      <c r="BH98">
        <v>0</v>
      </c>
      <c r="BI98">
        <v>0</v>
      </c>
      <c r="BJ98">
        <f>1-BH98/BI98</f>
        <v>0</v>
      </c>
      <c r="BK98">
        <v>0.5</v>
      </c>
      <c r="BL98">
        <f>DK98</f>
        <v>0</v>
      </c>
      <c r="BM98">
        <f>N98</f>
        <v>0</v>
      </c>
      <c r="BN98">
        <f>BJ98*BK98*BL98</f>
        <v>0</v>
      </c>
      <c r="BO98">
        <f>(BM98-BE98)/BL98</f>
        <v>0</v>
      </c>
      <c r="BP98">
        <f>(BC98-BI98)/BI98</f>
        <v>0</v>
      </c>
      <c r="BQ98">
        <f>BB98/(BD98+BB98/BI98)</f>
        <v>0</v>
      </c>
      <c r="BR98" t="s">
        <v>437</v>
      </c>
      <c r="BS98">
        <v>0</v>
      </c>
      <c r="BT98">
        <f>IF(BS98&lt;&gt;0, BS98, BQ98)</f>
        <v>0</v>
      </c>
      <c r="BU98">
        <f>1-BT98/BI98</f>
        <v>0</v>
      </c>
      <c r="BV98">
        <f>(BI98-BH98)/(BI98-BT98)</f>
        <v>0</v>
      </c>
      <c r="BW98">
        <f>(BC98-BI98)/(BC98-BT98)</f>
        <v>0</v>
      </c>
      <c r="BX98">
        <f>(BI98-BH98)/(BI98-BB98)</f>
        <v>0</v>
      </c>
      <c r="BY98">
        <f>(BC98-BI98)/(BC98-BB98)</f>
        <v>0</v>
      </c>
      <c r="BZ98">
        <f>(BV98*BT98/BH98)</f>
        <v>0</v>
      </c>
      <c r="CA98">
        <f>(1-BZ98)</f>
        <v>0</v>
      </c>
      <c r="CB98">
        <v>205</v>
      </c>
      <c r="CC98">
        <v>290.0000000000001</v>
      </c>
      <c r="CD98">
        <v>1.42</v>
      </c>
      <c r="CE98">
        <v>245</v>
      </c>
      <c r="CF98">
        <v>10126.2</v>
      </c>
      <c r="CG98">
        <v>1.21</v>
      </c>
      <c r="CH98">
        <v>0.21</v>
      </c>
      <c r="CI98">
        <v>300.0000000000001</v>
      </c>
      <c r="CJ98">
        <v>23.9</v>
      </c>
      <c r="CK98">
        <v>3.425775101193484</v>
      </c>
      <c r="CL98">
        <v>2.028220428051648</v>
      </c>
      <c r="CM98">
        <v>-2.247386861494518</v>
      </c>
      <c r="CN98">
        <v>1.77933841202106</v>
      </c>
      <c r="CO98">
        <v>0.05390338325961119</v>
      </c>
      <c r="CP98">
        <v>-0.008365275417130143</v>
      </c>
      <c r="CQ98">
        <v>289.9999999999999</v>
      </c>
      <c r="CR98">
        <v>1.85</v>
      </c>
      <c r="CS98">
        <v>615</v>
      </c>
      <c r="CT98">
        <v>10122.7</v>
      </c>
      <c r="CU98">
        <v>1.21</v>
      </c>
      <c r="CV98">
        <v>0.64</v>
      </c>
      <c r="DJ98">
        <f>$B$11*EI98+$C$11*EJ98+$F$11*EU98*(1-EX98)</f>
        <v>0</v>
      </c>
      <c r="DK98">
        <f>DJ98*DL98</f>
        <v>0</v>
      </c>
      <c r="DL98">
        <f>($B$11*$D$9+$C$11*$D$9+$F$11*((FH98+EZ98)/MAX(FH98+EZ98+FI98, 0.1)*$I$9+FI98/MAX(FH98+EZ98+FI98, 0.1)*$J$9))/($B$11+$C$11+$F$11)</f>
        <v>0</v>
      </c>
      <c r="DM98">
        <f>($B$11*$K$9+$C$11*$K$9+$F$11*((FH98+EZ98)/MAX(FH98+EZ98+FI98, 0.1)*$P$9+FI98/MAX(FH98+EZ98+FI98, 0.1)*$Q$9))/($B$11+$C$11+$F$11)</f>
        <v>0</v>
      </c>
      <c r="DN98">
        <v>2</v>
      </c>
      <c r="DO98">
        <v>0.5</v>
      </c>
      <c r="DP98" t="s">
        <v>438</v>
      </c>
      <c r="DQ98">
        <v>2</v>
      </c>
      <c r="DR98" t="b">
        <v>1</v>
      </c>
      <c r="DS98">
        <v>1740492770.6</v>
      </c>
      <c r="DT98">
        <v>300.246</v>
      </c>
      <c r="DU98">
        <v>300.011</v>
      </c>
      <c r="DV98">
        <v>12.0266</v>
      </c>
      <c r="DW98">
        <v>12.0305</v>
      </c>
      <c r="DX98">
        <v>300.175</v>
      </c>
      <c r="DY98">
        <v>12.0315</v>
      </c>
      <c r="DZ98">
        <v>399.87</v>
      </c>
      <c r="EA98">
        <v>101.036</v>
      </c>
      <c r="EB98">
        <v>0.0998802</v>
      </c>
      <c r="EC98">
        <v>19.3052</v>
      </c>
      <c r="ED98">
        <v>19.0899</v>
      </c>
      <c r="EE98">
        <v>999.9</v>
      </c>
      <c r="EF98">
        <v>0</v>
      </c>
      <c r="EG98">
        <v>0</v>
      </c>
      <c r="EH98">
        <v>10053.8</v>
      </c>
      <c r="EI98">
        <v>0</v>
      </c>
      <c r="EJ98">
        <v>0.0122315</v>
      </c>
      <c r="EK98">
        <v>0.23465</v>
      </c>
      <c r="EL98">
        <v>303.901</v>
      </c>
      <c r="EM98">
        <v>303.665</v>
      </c>
      <c r="EN98">
        <v>-0.00386238</v>
      </c>
      <c r="EO98">
        <v>300.011</v>
      </c>
      <c r="EP98">
        <v>12.0305</v>
      </c>
      <c r="EQ98">
        <v>1.21512</v>
      </c>
      <c r="ER98">
        <v>1.21551</v>
      </c>
      <c r="ES98">
        <v>9.78814</v>
      </c>
      <c r="ET98">
        <v>9.79293</v>
      </c>
      <c r="EU98">
        <v>0.0499998</v>
      </c>
      <c r="EV98">
        <v>0</v>
      </c>
      <c r="EW98">
        <v>0</v>
      </c>
      <c r="EX98">
        <v>0</v>
      </c>
      <c r="EY98">
        <v>2.85</v>
      </c>
      <c r="EZ98">
        <v>0.0499998</v>
      </c>
      <c r="FA98">
        <v>48.24</v>
      </c>
      <c r="FB98">
        <v>1.03</v>
      </c>
      <c r="FC98">
        <v>34.562</v>
      </c>
      <c r="FD98">
        <v>41.375</v>
      </c>
      <c r="FE98">
        <v>37.625</v>
      </c>
      <c r="FF98">
        <v>42</v>
      </c>
      <c r="FG98">
        <v>37.562</v>
      </c>
      <c r="FH98">
        <v>0</v>
      </c>
      <c r="FI98">
        <v>0</v>
      </c>
      <c r="FJ98">
        <v>0</v>
      </c>
      <c r="FK98">
        <v>9761.5</v>
      </c>
      <c r="FL98">
        <v>0</v>
      </c>
      <c r="FM98">
        <v>2.858076923076923</v>
      </c>
      <c r="FN98">
        <v>-4.294359053656937</v>
      </c>
      <c r="FO98">
        <v>21.68034197331755</v>
      </c>
      <c r="FP98">
        <v>46.44115384615384</v>
      </c>
      <c r="FQ98">
        <v>15</v>
      </c>
      <c r="FR98">
        <v>1740484041.5</v>
      </c>
      <c r="FS98" t="s">
        <v>471</v>
      </c>
      <c r="FT98">
        <v>1740484041.5</v>
      </c>
      <c r="FU98">
        <v>1740484029</v>
      </c>
      <c r="FV98">
        <v>10</v>
      </c>
      <c r="FW98">
        <v>-0.115</v>
      </c>
      <c r="FX98">
        <v>0.001</v>
      </c>
      <c r="FY98">
        <v>-0.275</v>
      </c>
      <c r="FZ98">
        <v>-0.005</v>
      </c>
      <c r="GA98">
        <v>103</v>
      </c>
      <c r="GB98">
        <v>12</v>
      </c>
      <c r="GC98">
        <v>0.21</v>
      </c>
      <c r="GD98">
        <v>0.12</v>
      </c>
      <c r="GE98">
        <v>-0.4057438306909781</v>
      </c>
      <c r="GF98">
        <v>-0.2600706109082341</v>
      </c>
      <c r="GG98">
        <v>0.1411140587298632</v>
      </c>
      <c r="GH98">
        <v>1</v>
      </c>
      <c r="GI98">
        <v>-0.0008959564929769839</v>
      </c>
      <c r="GJ98">
        <v>-0.0001649440920016565</v>
      </c>
      <c r="GK98">
        <v>0.0001870698190855395</v>
      </c>
      <c r="GL98">
        <v>1</v>
      </c>
      <c r="GM98">
        <v>2</v>
      </c>
      <c r="GN98">
        <v>2</v>
      </c>
      <c r="GO98" t="s">
        <v>440</v>
      </c>
      <c r="GP98">
        <v>2.99537</v>
      </c>
      <c r="GQ98">
        <v>2.81095</v>
      </c>
      <c r="GR98">
        <v>0.0768199</v>
      </c>
      <c r="GS98">
        <v>0.0772987</v>
      </c>
      <c r="GT98">
        <v>0.06799429999999999</v>
      </c>
      <c r="GU98">
        <v>0.06910479999999999</v>
      </c>
      <c r="GV98">
        <v>25127.3</v>
      </c>
      <c r="GW98">
        <v>26229</v>
      </c>
      <c r="GX98">
        <v>30963.6</v>
      </c>
      <c r="GY98">
        <v>31523.9</v>
      </c>
      <c r="GZ98">
        <v>45257.7</v>
      </c>
      <c r="HA98">
        <v>42623</v>
      </c>
      <c r="HB98">
        <v>44858.1</v>
      </c>
      <c r="HC98">
        <v>42098.5</v>
      </c>
      <c r="HD98">
        <v>1.80093</v>
      </c>
      <c r="HE98">
        <v>2.25752</v>
      </c>
      <c r="HF98">
        <v>-0.0411831</v>
      </c>
      <c r="HG98">
        <v>0</v>
      </c>
      <c r="HH98">
        <v>19.7718</v>
      </c>
      <c r="HI98">
        <v>999.9</v>
      </c>
      <c r="HJ98">
        <v>33.9</v>
      </c>
      <c r="HK98">
        <v>30.6</v>
      </c>
      <c r="HL98">
        <v>14.7946</v>
      </c>
      <c r="HM98">
        <v>61.9837</v>
      </c>
      <c r="HN98">
        <v>7.90064</v>
      </c>
      <c r="HO98">
        <v>1</v>
      </c>
      <c r="HP98">
        <v>-0.122391</v>
      </c>
      <c r="HQ98">
        <v>3.22661</v>
      </c>
      <c r="HR98">
        <v>20.2162</v>
      </c>
      <c r="HS98">
        <v>5.22343</v>
      </c>
      <c r="HT98">
        <v>11.9081</v>
      </c>
      <c r="HU98">
        <v>4.97235</v>
      </c>
      <c r="HV98">
        <v>3.273</v>
      </c>
      <c r="HW98">
        <v>7930</v>
      </c>
      <c r="HX98">
        <v>9999</v>
      </c>
      <c r="HY98">
        <v>9999</v>
      </c>
      <c r="HZ98">
        <v>999.9</v>
      </c>
      <c r="IA98">
        <v>1.87958</v>
      </c>
      <c r="IB98">
        <v>1.87974</v>
      </c>
      <c r="IC98">
        <v>1.88186</v>
      </c>
      <c r="ID98">
        <v>1.87485</v>
      </c>
      <c r="IE98">
        <v>1.87823</v>
      </c>
      <c r="IF98">
        <v>1.87763</v>
      </c>
      <c r="IG98">
        <v>1.87476</v>
      </c>
      <c r="IH98">
        <v>1.88236</v>
      </c>
      <c r="II98">
        <v>0</v>
      </c>
      <c r="IJ98">
        <v>0</v>
      </c>
      <c r="IK98">
        <v>0</v>
      </c>
      <c r="IL98">
        <v>0</v>
      </c>
      <c r="IM98" t="s">
        <v>441</v>
      </c>
      <c r="IN98" t="s">
        <v>442</v>
      </c>
      <c r="IO98" t="s">
        <v>443</v>
      </c>
      <c r="IP98" t="s">
        <v>443</v>
      </c>
      <c r="IQ98" t="s">
        <v>443</v>
      </c>
      <c r="IR98" t="s">
        <v>443</v>
      </c>
      <c r="IS98">
        <v>0</v>
      </c>
      <c r="IT98">
        <v>100</v>
      </c>
      <c r="IU98">
        <v>100</v>
      </c>
      <c r="IV98">
        <v>0.07099999999999999</v>
      </c>
      <c r="IW98">
        <v>-0.0049</v>
      </c>
      <c r="IX98">
        <v>-0.5145022863478105</v>
      </c>
      <c r="IY98">
        <v>0.002558256048013158</v>
      </c>
      <c r="IZ98">
        <v>-2.213187444564666E-06</v>
      </c>
      <c r="JA98">
        <v>6.313742598779326E-10</v>
      </c>
      <c r="JB98">
        <v>-0.09460829944680695</v>
      </c>
      <c r="JC98">
        <v>0.01302957520847742</v>
      </c>
      <c r="JD98">
        <v>-0.0006757729996322496</v>
      </c>
      <c r="JE98">
        <v>1.7701685355935E-05</v>
      </c>
      <c r="JF98">
        <v>15</v>
      </c>
      <c r="JG98">
        <v>2137</v>
      </c>
      <c r="JH98">
        <v>3</v>
      </c>
      <c r="JI98">
        <v>20</v>
      </c>
      <c r="JJ98">
        <v>145.5</v>
      </c>
      <c r="JK98">
        <v>145.7</v>
      </c>
      <c r="JL98">
        <v>0.802002</v>
      </c>
      <c r="JM98">
        <v>2.61963</v>
      </c>
      <c r="JN98">
        <v>1.44531</v>
      </c>
      <c r="JO98">
        <v>2.1582</v>
      </c>
      <c r="JP98">
        <v>1.54907</v>
      </c>
      <c r="JQ98">
        <v>2.38403</v>
      </c>
      <c r="JR98">
        <v>35.4754</v>
      </c>
      <c r="JS98">
        <v>24.1225</v>
      </c>
      <c r="JT98">
        <v>18</v>
      </c>
      <c r="JU98">
        <v>327.996</v>
      </c>
      <c r="JV98">
        <v>744.856</v>
      </c>
      <c r="JW98">
        <v>16.5798</v>
      </c>
      <c r="JX98">
        <v>25.4538</v>
      </c>
      <c r="JY98">
        <v>30.0002</v>
      </c>
      <c r="JZ98">
        <v>25.5791</v>
      </c>
      <c r="KA98">
        <v>25.5657</v>
      </c>
      <c r="KB98">
        <v>16.0684</v>
      </c>
      <c r="KC98">
        <v>26.6419</v>
      </c>
      <c r="KD98">
        <v>28.6505</v>
      </c>
      <c r="KE98">
        <v>16.58</v>
      </c>
      <c r="KF98">
        <v>300</v>
      </c>
      <c r="KG98">
        <v>12.0497</v>
      </c>
      <c r="KH98">
        <v>101.366</v>
      </c>
      <c r="KI98">
        <v>100.646</v>
      </c>
    </row>
    <row r="99" spans="1:295">
      <c r="A99">
        <v>83</v>
      </c>
      <c r="B99">
        <v>1740492891.1</v>
      </c>
      <c r="C99">
        <v>9883.099999904633</v>
      </c>
      <c r="D99" t="s">
        <v>616</v>
      </c>
      <c r="E99" t="s">
        <v>617</v>
      </c>
      <c r="F99" t="s">
        <v>434</v>
      </c>
      <c r="G99" t="s">
        <v>435</v>
      </c>
      <c r="J99">
        <f>EY99</f>
        <v>0</v>
      </c>
      <c r="K99">
        <v>1740492891.1</v>
      </c>
      <c r="L99">
        <f>(M99)/1000</f>
        <v>0</v>
      </c>
      <c r="M99">
        <f>IF(DR99, AP99, AJ99)</f>
        <v>0</v>
      </c>
      <c r="N99">
        <f>IF(DR99, AK99, AI99)</f>
        <v>0</v>
      </c>
      <c r="O99">
        <f>DT99 - IF(AW99&gt;1, N99*DN99*100.0/(AY99), 0)</f>
        <v>0</v>
      </c>
      <c r="P99">
        <f>((V99-L99/2)*O99-N99)/(V99+L99/2)</f>
        <v>0</v>
      </c>
      <c r="Q99">
        <f>P99*(EA99+EB99)/1000.0</f>
        <v>0</v>
      </c>
      <c r="R99">
        <f>(DT99 - IF(AW99&gt;1, N99*DN99*100.0/(AY99), 0))*(EA99+EB99)/1000.0</f>
        <v>0</v>
      </c>
      <c r="S99">
        <f>2.0/((1/U99-1/T99)+SIGN(U99)*SQRT((1/U99-1/T99)*(1/U99-1/T99) + 4*DO99/((DO99+1)*(DO99+1))*(2*1/U99*1/T99-1/T99*1/T99)))</f>
        <v>0</v>
      </c>
      <c r="T99">
        <f>IF(LEFT(DP99,1)&lt;&gt;"0",IF(LEFT(DP99,1)="1",3.0,DQ99),$D$5+$E$5*(EH99*EA99/($K$5*1000))+$F$5*(EH99*EA99/($K$5*1000))*MAX(MIN(DN99,$J$5),$I$5)*MAX(MIN(DN99,$J$5),$I$5)+$G$5*MAX(MIN(DN99,$J$5),$I$5)*(EH99*EA99/($K$5*1000))+$H$5*(EH99*EA99/($K$5*1000))*(EH99*EA99/($K$5*1000)))</f>
        <v>0</v>
      </c>
      <c r="U99">
        <f>L99*(1000-(1000*0.61365*exp(17.502*Y99/(240.97+Y99))/(EA99+EB99)+DV99)/2)/(1000*0.61365*exp(17.502*Y99/(240.97+Y99))/(EA99+EB99)-DV99)</f>
        <v>0</v>
      </c>
      <c r="V99">
        <f>1/((DO99+1)/(S99/1.6)+1/(T99/1.37)) + DO99/((DO99+1)/(S99/1.6) + DO99/(T99/1.37))</f>
        <v>0</v>
      </c>
      <c r="W99">
        <f>(DJ99*DM99)</f>
        <v>0</v>
      </c>
      <c r="X99">
        <f>(EC99+(W99+2*0.95*5.67E-8*(((EC99+$B$7)+273)^4-(EC99+273)^4)-44100*L99)/(1.84*29.3*T99+8*0.95*5.67E-8*(EC99+273)^3))</f>
        <v>0</v>
      </c>
      <c r="Y99">
        <f>($C$7*ED99+$D$7*EE99+$E$7*X99)</f>
        <v>0</v>
      </c>
      <c r="Z99">
        <f>0.61365*exp(17.502*Y99/(240.97+Y99))</f>
        <v>0</v>
      </c>
      <c r="AA99">
        <f>(AB99/AC99*100)</f>
        <v>0</v>
      </c>
      <c r="AB99">
        <f>DV99*(EA99+EB99)/1000</f>
        <v>0</v>
      </c>
      <c r="AC99">
        <f>0.61365*exp(17.502*EC99/(240.97+EC99))</f>
        <v>0</v>
      </c>
      <c r="AD99">
        <f>(Z99-DV99*(EA99+EB99)/1000)</f>
        <v>0</v>
      </c>
      <c r="AE99">
        <f>(-L99*44100)</f>
        <v>0</v>
      </c>
      <c r="AF99">
        <f>2*29.3*T99*0.92*(EC99-Y99)</f>
        <v>0</v>
      </c>
      <c r="AG99">
        <f>2*0.95*5.67E-8*(((EC99+$B$7)+273)^4-(Y99+273)^4)</f>
        <v>0</v>
      </c>
      <c r="AH99">
        <f>W99+AG99+AE99+AF99</f>
        <v>0</v>
      </c>
      <c r="AI99">
        <f>DZ99*AW99*(DU99-DT99*(1000-AW99*DW99)/(1000-AW99*DV99))/(100*DN99)</f>
        <v>0</v>
      </c>
      <c r="AJ99">
        <f>1000*DZ99*AW99*(DV99-DW99)/(100*DN99*(1000-AW99*DV99))</f>
        <v>0</v>
      </c>
      <c r="AK99">
        <f>(AL99 - AM99 - EA99*1E3/(8.314*(EC99+273.15)) * AO99/DZ99 * AN99) * DZ99/(100*DN99) * (1000 - DW99)/1000</f>
        <v>0</v>
      </c>
      <c r="AL99">
        <v>404.8867117446669</v>
      </c>
      <c r="AM99">
        <v>405.055212121212</v>
      </c>
      <c r="AN99">
        <v>-0.0008686827879759851</v>
      </c>
      <c r="AO99">
        <v>66.14935224974602</v>
      </c>
      <c r="AP99">
        <f>(AR99 - AQ99 + EA99*1E3/(8.314*(EC99+273.15)) * AT99/DZ99 * AS99) * DZ99/(100*DN99) * 1000/(1000 - AR99)</f>
        <v>0</v>
      </c>
      <c r="AQ99">
        <v>12.10054152361425</v>
      </c>
      <c r="AR99">
        <v>12.07422517482517</v>
      </c>
      <c r="AS99">
        <v>4.07015866794562E-07</v>
      </c>
      <c r="AT99">
        <v>77.18284796940715</v>
      </c>
      <c r="AU99">
        <v>42</v>
      </c>
      <c r="AV99">
        <v>10</v>
      </c>
      <c r="AW99">
        <f>IF(AU99*$H$13&gt;=AY99,1.0,(AY99/(AY99-AU99*$H$13)))</f>
        <v>0</v>
      </c>
      <c r="AX99">
        <f>(AW99-1)*100</f>
        <v>0</v>
      </c>
      <c r="AY99">
        <f>MAX(0,($B$13+$C$13*EH99)/(1+$D$13*EH99)*EA99/(EC99+273)*$E$13)</f>
        <v>0</v>
      </c>
      <c r="AZ99" t="s">
        <v>437</v>
      </c>
      <c r="BA99" t="s">
        <v>437</v>
      </c>
      <c r="BB99">
        <v>0</v>
      </c>
      <c r="BC99">
        <v>0</v>
      </c>
      <c r="BD99">
        <f>1-BB99/BC99</f>
        <v>0</v>
      </c>
      <c r="BE99">
        <v>0</v>
      </c>
      <c r="BF99" t="s">
        <v>437</v>
      </c>
      <c r="BG99" t="s">
        <v>437</v>
      </c>
      <c r="BH99">
        <v>0</v>
      </c>
      <c r="BI99">
        <v>0</v>
      </c>
      <c r="BJ99">
        <f>1-BH99/BI99</f>
        <v>0</v>
      </c>
      <c r="BK99">
        <v>0.5</v>
      </c>
      <c r="BL99">
        <f>DK99</f>
        <v>0</v>
      </c>
      <c r="BM99">
        <f>N99</f>
        <v>0</v>
      </c>
      <c r="BN99">
        <f>BJ99*BK99*BL99</f>
        <v>0</v>
      </c>
      <c r="BO99">
        <f>(BM99-BE99)/BL99</f>
        <v>0</v>
      </c>
      <c r="BP99">
        <f>(BC99-BI99)/BI99</f>
        <v>0</v>
      </c>
      <c r="BQ99">
        <f>BB99/(BD99+BB99/BI99)</f>
        <v>0</v>
      </c>
      <c r="BR99" t="s">
        <v>437</v>
      </c>
      <c r="BS99">
        <v>0</v>
      </c>
      <c r="BT99">
        <f>IF(BS99&lt;&gt;0, BS99, BQ99)</f>
        <v>0</v>
      </c>
      <c r="BU99">
        <f>1-BT99/BI99</f>
        <v>0</v>
      </c>
      <c r="BV99">
        <f>(BI99-BH99)/(BI99-BT99)</f>
        <v>0</v>
      </c>
      <c r="BW99">
        <f>(BC99-BI99)/(BC99-BT99)</f>
        <v>0</v>
      </c>
      <c r="BX99">
        <f>(BI99-BH99)/(BI99-BB99)</f>
        <v>0</v>
      </c>
      <c r="BY99">
        <f>(BC99-BI99)/(BC99-BB99)</f>
        <v>0</v>
      </c>
      <c r="BZ99">
        <f>(BV99*BT99/BH99)</f>
        <v>0</v>
      </c>
      <c r="CA99">
        <f>(1-BZ99)</f>
        <v>0</v>
      </c>
      <c r="CB99">
        <v>205</v>
      </c>
      <c r="CC99">
        <v>290.0000000000001</v>
      </c>
      <c r="CD99">
        <v>1.42</v>
      </c>
      <c r="CE99">
        <v>245</v>
      </c>
      <c r="CF99">
        <v>10126.2</v>
      </c>
      <c r="CG99">
        <v>1.21</v>
      </c>
      <c r="CH99">
        <v>0.21</v>
      </c>
      <c r="CI99">
        <v>300.0000000000001</v>
      </c>
      <c r="CJ99">
        <v>23.9</v>
      </c>
      <c r="CK99">
        <v>3.425775101193484</v>
      </c>
      <c r="CL99">
        <v>2.028220428051648</v>
      </c>
      <c r="CM99">
        <v>-2.247386861494518</v>
      </c>
      <c r="CN99">
        <v>1.77933841202106</v>
      </c>
      <c r="CO99">
        <v>0.05390338325961119</v>
      </c>
      <c r="CP99">
        <v>-0.008365275417130143</v>
      </c>
      <c r="CQ99">
        <v>289.9999999999999</v>
      </c>
      <c r="CR99">
        <v>1.85</v>
      </c>
      <c r="CS99">
        <v>615</v>
      </c>
      <c r="CT99">
        <v>10122.7</v>
      </c>
      <c r="CU99">
        <v>1.21</v>
      </c>
      <c r="CV99">
        <v>0.64</v>
      </c>
      <c r="DJ99">
        <f>$B$11*EI99+$C$11*EJ99+$F$11*EU99*(1-EX99)</f>
        <v>0</v>
      </c>
      <c r="DK99">
        <f>DJ99*DL99</f>
        <v>0</v>
      </c>
      <c r="DL99">
        <f>($B$11*$D$9+$C$11*$D$9+$F$11*((FH99+EZ99)/MAX(FH99+EZ99+FI99, 0.1)*$I$9+FI99/MAX(FH99+EZ99+FI99, 0.1)*$J$9))/($B$11+$C$11+$F$11)</f>
        <v>0</v>
      </c>
      <c r="DM99">
        <f>($B$11*$K$9+$C$11*$K$9+$F$11*((FH99+EZ99)/MAX(FH99+EZ99+FI99, 0.1)*$P$9+FI99/MAX(FH99+EZ99+FI99, 0.1)*$Q$9))/($B$11+$C$11+$F$11)</f>
        <v>0</v>
      </c>
      <c r="DN99">
        <v>2</v>
      </c>
      <c r="DO99">
        <v>0.5</v>
      </c>
      <c r="DP99" t="s">
        <v>438</v>
      </c>
      <c r="DQ99">
        <v>2</v>
      </c>
      <c r="DR99" t="b">
        <v>1</v>
      </c>
      <c r="DS99">
        <v>1740492891.1</v>
      </c>
      <c r="DT99">
        <v>400.148</v>
      </c>
      <c r="DU99">
        <v>399.993</v>
      </c>
      <c r="DV99">
        <v>12.0744</v>
      </c>
      <c r="DW99">
        <v>12.1001</v>
      </c>
      <c r="DX99">
        <v>399.953</v>
      </c>
      <c r="DY99">
        <v>12.0791</v>
      </c>
      <c r="DZ99">
        <v>400.135</v>
      </c>
      <c r="EA99">
        <v>101.036</v>
      </c>
      <c r="EB99">
        <v>0.0999737</v>
      </c>
      <c r="EC99">
        <v>19.3031</v>
      </c>
      <c r="ED99">
        <v>19.0875</v>
      </c>
      <c r="EE99">
        <v>999.9</v>
      </c>
      <c r="EF99">
        <v>0</v>
      </c>
      <c r="EG99">
        <v>0</v>
      </c>
      <c r="EH99">
        <v>10039.4</v>
      </c>
      <c r="EI99">
        <v>0</v>
      </c>
      <c r="EJ99">
        <v>0.0122315</v>
      </c>
      <c r="EK99">
        <v>0.155609</v>
      </c>
      <c r="EL99">
        <v>405.039</v>
      </c>
      <c r="EM99">
        <v>404.892</v>
      </c>
      <c r="EN99">
        <v>-0.0256472</v>
      </c>
      <c r="EO99">
        <v>399.993</v>
      </c>
      <c r="EP99">
        <v>12.1001</v>
      </c>
      <c r="EQ99">
        <v>1.21995</v>
      </c>
      <c r="ER99">
        <v>1.22254</v>
      </c>
      <c r="ES99">
        <v>9.847250000000001</v>
      </c>
      <c r="ET99">
        <v>9.878909999999999</v>
      </c>
      <c r="EU99">
        <v>0.0499998</v>
      </c>
      <c r="EV99">
        <v>0</v>
      </c>
      <c r="EW99">
        <v>0</v>
      </c>
      <c r="EX99">
        <v>0</v>
      </c>
      <c r="EY99">
        <v>7.26</v>
      </c>
      <c r="EZ99">
        <v>0.0499998</v>
      </c>
      <c r="FA99">
        <v>51.98</v>
      </c>
      <c r="FB99">
        <v>0.71</v>
      </c>
      <c r="FC99">
        <v>33.312</v>
      </c>
      <c r="FD99">
        <v>38.062</v>
      </c>
      <c r="FE99">
        <v>35.437</v>
      </c>
      <c r="FF99">
        <v>37.437</v>
      </c>
      <c r="FG99">
        <v>35.812</v>
      </c>
      <c r="FH99">
        <v>0</v>
      </c>
      <c r="FI99">
        <v>0</v>
      </c>
      <c r="FJ99">
        <v>0</v>
      </c>
      <c r="FK99">
        <v>9882.099999904633</v>
      </c>
      <c r="FL99">
        <v>0</v>
      </c>
      <c r="FM99">
        <v>3.3196</v>
      </c>
      <c r="FN99">
        <v>11.8707691352513</v>
      </c>
      <c r="FO99">
        <v>-3.914615339177073</v>
      </c>
      <c r="FP99">
        <v>46.95719999999999</v>
      </c>
      <c r="FQ99">
        <v>15</v>
      </c>
      <c r="FR99">
        <v>1740484041.5</v>
      </c>
      <c r="FS99" t="s">
        <v>471</v>
      </c>
      <c r="FT99">
        <v>1740484041.5</v>
      </c>
      <c r="FU99">
        <v>1740484029</v>
      </c>
      <c r="FV99">
        <v>10</v>
      </c>
      <c r="FW99">
        <v>-0.115</v>
      </c>
      <c r="FX99">
        <v>0.001</v>
      </c>
      <c r="FY99">
        <v>-0.275</v>
      </c>
      <c r="FZ99">
        <v>-0.005</v>
      </c>
      <c r="GA99">
        <v>103</v>
      </c>
      <c r="GB99">
        <v>12</v>
      </c>
      <c r="GC99">
        <v>0.21</v>
      </c>
      <c r="GD99">
        <v>0.12</v>
      </c>
      <c r="GE99">
        <v>-0.3657363816862806</v>
      </c>
      <c r="GF99">
        <v>-0.02066906677126426</v>
      </c>
      <c r="GG99">
        <v>0.1278070440582542</v>
      </c>
      <c r="GH99">
        <v>1</v>
      </c>
      <c r="GI99">
        <v>-0.005186355876061657</v>
      </c>
      <c r="GJ99">
        <v>-0.006632705382615848</v>
      </c>
      <c r="GK99">
        <v>0.001741805670062747</v>
      </c>
      <c r="GL99">
        <v>1</v>
      </c>
      <c r="GM99">
        <v>2</v>
      </c>
      <c r="GN99">
        <v>2</v>
      </c>
      <c r="GO99" t="s">
        <v>440</v>
      </c>
      <c r="GP99">
        <v>2.99567</v>
      </c>
      <c r="GQ99">
        <v>2.81092</v>
      </c>
      <c r="GR99">
        <v>0.0963692</v>
      </c>
      <c r="GS99">
        <v>0.0969927</v>
      </c>
      <c r="GT99">
        <v>0.0682002</v>
      </c>
      <c r="GU99">
        <v>0.06940929999999999</v>
      </c>
      <c r="GV99">
        <v>24595.6</v>
      </c>
      <c r="GW99">
        <v>25669.2</v>
      </c>
      <c r="GX99">
        <v>30963.6</v>
      </c>
      <c r="GY99">
        <v>31523.5</v>
      </c>
      <c r="GZ99">
        <v>45248.1</v>
      </c>
      <c r="HA99">
        <v>42608.6</v>
      </c>
      <c r="HB99">
        <v>44858.4</v>
      </c>
      <c r="HC99">
        <v>42097.9</v>
      </c>
      <c r="HD99">
        <v>1.80158</v>
      </c>
      <c r="HE99">
        <v>2.25785</v>
      </c>
      <c r="HF99">
        <v>-0.0408143</v>
      </c>
      <c r="HG99">
        <v>0</v>
      </c>
      <c r="HH99">
        <v>19.7633</v>
      </c>
      <c r="HI99">
        <v>999.9</v>
      </c>
      <c r="HJ99">
        <v>33.9</v>
      </c>
      <c r="HK99">
        <v>30.6</v>
      </c>
      <c r="HL99">
        <v>14.7942</v>
      </c>
      <c r="HM99">
        <v>62.0937</v>
      </c>
      <c r="HN99">
        <v>8.15305</v>
      </c>
      <c r="HO99">
        <v>1</v>
      </c>
      <c r="HP99">
        <v>-0.122942</v>
      </c>
      <c r="HQ99">
        <v>3.22287</v>
      </c>
      <c r="HR99">
        <v>20.2146</v>
      </c>
      <c r="HS99">
        <v>5.22238</v>
      </c>
      <c r="HT99">
        <v>11.9081</v>
      </c>
      <c r="HU99">
        <v>4.97225</v>
      </c>
      <c r="HV99">
        <v>3.273</v>
      </c>
      <c r="HW99">
        <v>7933.2</v>
      </c>
      <c r="HX99">
        <v>9999</v>
      </c>
      <c r="HY99">
        <v>9999</v>
      </c>
      <c r="HZ99">
        <v>999.9</v>
      </c>
      <c r="IA99">
        <v>1.87958</v>
      </c>
      <c r="IB99">
        <v>1.87973</v>
      </c>
      <c r="IC99">
        <v>1.88187</v>
      </c>
      <c r="ID99">
        <v>1.87489</v>
      </c>
      <c r="IE99">
        <v>1.87821</v>
      </c>
      <c r="IF99">
        <v>1.87767</v>
      </c>
      <c r="IG99">
        <v>1.87479</v>
      </c>
      <c r="IH99">
        <v>1.88242</v>
      </c>
      <c r="II99">
        <v>0</v>
      </c>
      <c r="IJ99">
        <v>0</v>
      </c>
      <c r="IK99">
        <v>0</v>
      </c>
      <c r="IL99">
        <v>0</v>
      </c>
      <c r="IM99" t="s">
        <v>441</v>
      </c>
      <c r="IN99" t="s">
        <v>442</v>
      </c>
      <c r="IO99" t="s">
        <v>443</v>
      </c>
      <c r="IP99" t="s">
        <v>443</v>
      </c>
      <c r="IQ99" t="s">
        <v>443</v>
      </c>
      <c r="IR99" t="s">
        <v>443</v>
      </c>
      <c r="IS99">
        <v>0</v>
      </c>
      <c r="IT99">
        <v>100</v>
      </c>
      <c r="IU99">
        <v>100</v>
      </c>
      <c r="IV99">
        <v>0.195</v>
      </c>
      <c r="IW99">
        <v>-0.0047</v>
      </c>
      <c r="IX99">
        <v>-0.5145022863478105</v>
      </c>
      <c r="IY99">
        <v>0.002558256048013158</v>
      </c>
      <c r="IZ99">
        <v>-2.213187444564666E-06</v>
      </c>
      <c r="JA99">
        <v>6.313742598779326E-10</v>
      </c>
      <c r="JB99">
        <v>-0.09460829944680695</v>
      </c>
      <c r="JC99">
        <v>0.01302957520847742</v>
      </c>
      <c r="JD99">
        <v>-0.0006757729996322496</v>
      </c>
      <c r="JE99">
        <v>1.7701685355935E-05</v>
      </c>
      <c r="JF99">
        <v>15</v>
      </c>
      <c r="JG99">
        <v>2137</v>
      </c>
      <c r="JH99">
        <v>3</v>
      </c>
      <c r="JI99">
        <v>20</v>
      </c>
      <c r="JJ99">
        <v>147.5</v>
      </c>
      <c r="JK99">
        <v>147.7</v>
      </c>
      <c r="JL99">
        <v>1.00586</v>
      </c>
      <c r="JM99">
        <v>2.60742</v>
      </c>
      <c r="JN99">
        <v>1.44531</v>
      </c>
      <c r="JO99">
        <v>2.15942</v>
      </c>
      <c r="JP99">
        <v>1.54907</v>
      </c>
      <c r="JQ99">
        <v>2.46216</v>
      </c>
      <c r="JR99">
        <v>35.4986</v>
      </c>
      <c r="JS99">
        <v>24.1225</v>
      </c>
      <c r="JT99">
        <v>18</v>
      </c>
      <c r="JU99">
        <v>328.253</v>
      </c>
      <c r="JV99">
        <v>745.101</v>
      </c>
      <c r="JW99">
        <v>16.5798</v>
      </c>
      <c r="JX99">
        <v>25.4481</v>
      </c>
      <c r="JY99">
        <v>30.0001</v>
      </c>
      <c r="JZ99">
        <v>25.5748</v>
      </c>
      <c r="KA99">
        <v>25.5615</v>
      </c>
      <c r="KB99">
        <v>20.1398</v>
      </c>
      <c r="KC99">
        <v>26.3673</v>
      </c>
      <c r="KD99">
        <v>29.0256</v>
      </c>
      <c r="KE99">
        <v>16.58</v>
      </c>
      <c r="KF99">
        <v>400</v>
      </c>
      <c r="KG99">
        <v>12.0758</v>
      </c>
      <c r="KH99">
        <v>101.367</v>
      </c>
      <c r="KI99">
        <v>100.645</v>
      </c>
    </row>
    <row r="100" spans="1:295">
      <c r="A100">
        <v>84</v>
      </c>
      <c r="B100">
        <v>1740493011.6</v>
      </c>
      <c r="C100">
        <v>10003.59999990463</v>
      </c>
      <c r="D100" t="s">
        <v>618</v>
      </c>
      <c r="E100" t="s">
        <v>619</v>
      </c>
      <c r="F100" t="s">
        <v>434</v>
      </c>
      <c r="G100" t="s">
        <v>435</v>
      </c>
      <c r="J100">
        <f>EY100</f>
        <v>0</v>
      </c>
      <c r="K100">
        <v>1740493011.6</v>
      </c>
      <c r="L100">
        <f>(M100)/1000</f>
        <v>0</v>
      </c>
      <c r="M100">
        <f>IF(DR100, AP100, AJ100)</f>
        <v>0</v>
      </c>
      <c r="N100">
        <f>IF(DR100, AK100, AI100)</f>
        <v>0</v>
      </c>
      <c r="O100">
        <f>DT100 - IF(AW100&gt;1, N100*DN100*100.0/(AY100), 0)</f>
        <v>0</v>
      </c>
      <c r="P100">
        <f>((V100-L100/2)*O100-N100)/(V100+L100/2)</f>
        <v>0</v>
      </c>
      <c r="Q100">
        <f>P100*(EA100+EB100)/1000.0</f>
        <v>0</v>
      </c>
      <c r="R100">
        <f>(DT100 - IF(AW100&gt;1, N100*DN100*100.0/(AY100), 0))*(EA100+EB100)/1000.0</f>
        <v>0</v>
      </c>
      <c r="S100">
        <f>2.0/((1/U100-1/T100)+SIGN(U100)*SQRT((1/U100-1/T100)*(1/U100-1/T100) + 4*DO100/((DO100+1)*(DO100+1))*(2*1/U100*1/T100-1/T100*1/T100)))</f>
        <v>0</v>
      </c>
      <c r="T100">
        <f>IF(LEFT(DP100,1)&lt;&gt;"0",IF(LEFT(DP100,1)="1",3.0,DQ100),$D$5+$E$5*(EH100*EA100/($K$5*1000))+$F$5*(EH100*EA100/($K$5*1000))*MAX(MIN(DN100,$J$5),$I$5)*MAX(MIN(DN100,$J$5),$I$5)+$G$5*MAX(MIN(DN100,$J$5),$I$5)*(EH100*EA100/($K$5*1000))+$H$5*(EH100*EA100/($K$5*1000))*(EH100*EA100/($K$5*1000)))</f>
        <v>0</v>
      </c>
      <c r="U100">
        <f>L100*(1000-(1000*0.61365*exp(17.502*Y100/(240.97+Y100))/(EA100+EB100)+DV100)/2)/(1000*0.61365*exp(17.502*Y100/(240.97+Y100))/(EA100+EB100)-DV100)</f>
        <v>0</v>
      </c>
      <c r="V100">
        <f>1/((DO100+1)/(S100/1.6)+1/(T100/1.37)) + DO100/((DO100+1)/(S100/1.6) + DO100/(T100/1.37))</f>
        <v>0</v>
      </c>
      <c r="W100">
        <f>(DJ100*DM100)</f>
        <v>0</v>
      </c>
      <c r="X100">
        <f>(EC100+(W100+2*0.95*5.67E-8*(((EC100+$B$7)+273)^4-(EC100+273)^4)-44100*L100)/(1.84*29.3*T100+8*0.95*5.67E-8*(EC100+273)^3))</f>
        <v>0</v>
      </c>
      <c r="Y100">
        <f>($C$7*ED100+$D$7*EE100+$E$7*X100)</f>
        <v>0</v>
      </c>
      <c r="Z100">
        <f>0.61365*exp(17.502*Y100/(240.97+Y100))</f>
        <v>0</v>
      </c>
      <c r="AA100">
        <f>(AB100/AC100*100)</f>
        <v>0</v>
      </c>
      <c r="AB100">
        <f>DV100*(EA100+EB100)/1000</f>
        <v>0</v>
      </c>
      <c r="AC100">
        <f>0.61365*exp(17.502*EC100/(240.97+EC100))</f>
        <v>0</v>
      </c>
      <c r="AD100">
        <f>(Z100-DV100*(EA100+EB100)/1000)</f>
        <v>0</v>
      </c>
      <c r="AE100">
        <f>(-L100*44100)</f>
        <v>0</v>
      </c>
      <c r="AF100">
        <f>2*29.3*T100*0.92*(EC100-Y100)</f>
        <v>0</v>
      </c>
      <c r="AG100">
        <f>2*0.95*5.67E-8*(((EC100+$B$7)+273)^4-(Y100+273)^4)</f>
        <v>0</v>
      </c>
      <c r="AH100">
        <f>W100+AG100+AE100+AF100</f>
        <v>0</v>
      </c>
      <c r="AI100">
        <f>DZ100*AW100*(DU100-DT100*(1000-AW100*DW100)/(1000-AW100*DV100))/(100*DN100)</f>
        <v>0</v>
      </c>
      <c r="AJ100">
        <f>1000*DZ100*AW100*(DV100-DW100)/(100*DN100*(1000-AW100*DV100))</f>
        <v>0</v>
      </c>
      <c r="AK100">
        <f>(AL100 - AM100 - EA100*1E3/(8.314*(EC100+273.15)) * AO100/DZ100 * AN100) * DZ100/(100*DN100) * (1000 - DW100)/1000</f>
        <v>0</v>
      </c>
      <c r="AL100">
        <v>506.1000348009138</v>
      </c>
      <c r="AM100">
        <v>506.3059333333333</v>
      </c>
      <c r="AN100">
        <v>-0.000179427818608261</v>
      </c>
      <c r="AO100">
        <v>66.14935224974602</v>
      </c>
      <c r="AP100">
        <f>(AR100 - AQ100 + EA100*1E3/(8.314*(EC100+273.15)) * AT100/DZ100 * AS100) * DZ100/(100*DN100) * 1000/(1000 - AR100)</f>
        <v>0</v>
      </c>
      <c r="AQ100">
        <v>12.09444516417547</v>
      </c>
      <c r="AR100">
        <v>12.08516993006994</v>
      </c>
      <c r="AS100">
        <v>3.021595357490113E-08</v>
      </c>
      <c r="AT100">
        <v>77.18284796940715</v>
      </c>
      <c r="AU100">
        <v>42</v>
      </c>
      <c r="AV100">
        <v>10</v>
      </c>
      <c r="AW100">
        <f>IF(AU100*$H$13&gt;=AY100,1.0,(AY100/(AY100-AU100*$H$13)))</f>
        <v>0</v>
      </c>
      <c r="AX100">
        <f>(AW100-1)*100</f>
        <v>0</v>
      </c>
      <c r="AY100">
        <f>MAX(0,($B$13+$C$13*EH100)/(1+$D$13*EH100)*EA100/(EC100+273)*$E$13)</f>
        <v>0</v>
      </c>
      <c r="AZ100" t="s">
        <v>437</v>
      </c>
      <c r="BA100" t="s">
        <v>437</v>
      </c>
      <c r="BB100">
        <v>0</v>
      </c>
      <c r="BC100">
        <v>0</v>
      </c>
      <c r="BD100">
        <f>1-BB100/BC100</f>
        <v>0</v>
      </c>
      <c r="BE100">
        <v>0</v>
      </c>
      <c r="BF100" t="s">
        <v>437</v>
      </c>
      <c r="BG100" t="s">
        <v>437</v>
      </c>
      <c r="BH100">
        <v>0</v>
      </c>
      <c r="BI100">
        <v>0</v>
      </c>
      <c r="BJ100">
        <f>1-BH100/BI100</f>
        <v>0</v>
      </c>
      <c r="BK100">
        <v>0.5</v>
      </c>
      <c r="BL100">
        <f>DK100</f>
        <v>0</v>
      </c>
      <c r="BM100">
        <f>N100</f>
        <v>0</v>
      </c>
      <c r="BN100">
        <f>BJ100*BK100*BL100</f>
        <v>0</v>
      </c>
      <c r="BO100">
        <f>(BM100-BE100)/BL100</f>
        <v>0</v>
      </c>
      <c r="BP100">
        <f>(BC100-BI100)/BI100</f>
        <v>0</v>
      </c>
      <c r="BQ100">
        <f>BB100/(BD100+BB100/BI100)</f>
        <v>0</v>
      </c>
      <c r="BR100" t="s">
        <v>437</v>
      </c>
      <c r="BS100">
        <v>0</v>
      </c>
      <c r="BT100">
        <f>IF(BS100&lt;&gt;0, BS100, BQ100)</f>
        <v>0</v>
      </c>
      <c r="BU100">
        <f>1-BT100/BI100</f>
        <v>0</v>
      </c>
      <c r="BV100">
        <f>(BI100-BH100)/(BI100-BT100)</f>
        <v>0</v>
      </c>
      <c r="BW100">
        <f>(BC100-BI100)/(BC100-BT100)</f>
        <v>0</v>
      </c>
      <c r="BX100">
        <f>(BI100-BH100)/(BI100-BB100)</f>
        <v>0</v>
      </c>
      <c r="BY100">
        <f>(BC100-BI100)/(BC100-BB100)</f>
        <v>0</v>
      </c>
      <c r="BZ100">
        <f>(BV100*BT100/BH100)</f>
        <v>0</v>
      </c>
      <c r="CA100">
        <f>(1-BZ100)</f>
        <v>0</v>
      </c>
      <c r="CB100">
        <v>205</v>
      </c>
      <c r="CC100">
        <v>290.0000000000001</v>
      </c>
      <c r="CD100">
        <v>1.42</v>
      </c>
      <c r="CE100">
        <v>245</v>
      </c>
      <c r="CF100">
        <v>10126.2</v>
      </c>
      <c r="CG100">
        <v>1.21</v>
      </c>
      <c r="CH100">
        <v>0.21</v>
      </c>
      <c r="CI100">
        <v>300.0000000000001</v>
      </c>
      <c r="CJ100">
        <v>23.9</v>
      </c>
      <c r="CK100">
        <v>3.425775101193484</v>
      </c>
      <c r="CL100">
        <v>2.028220428051648</v>
      </c>
      <c r="CM100">
        <v>-2.247386861494518</v>
      </c>
      <c r="CN100">
        <v>1.77933841202106</v>
      </c>
      <c r="CO100">
        <v>0.05390338325961119</v>
      </c>
      <c r="CP100">
        <v>-0.008365275417130143</v>
      </c>
      <c r="CQ100">
        <v>289.9999999999999</v>
      </c>
      <c r="CR100">
        <v>1.85</v>
      </c>
      <c r="CS100">
        <v>615</v>
      </c>
      <c r="CT100">
        <v>10122.7</v>
      </c>
      <c r="CU100">
        <v>1.21</v>
      </c>
      <c r="CV100">
        <v>0.64</v>
      </c>
      <c r="DJ100">
        <f>$B$11*EI100+$C$11*EJ100+$F$11*EU100*(1-EX100)</f>
        <v>0</v>
      </c>
      <c r="DK100">
        <f>DJ100*DL100</f>
        <v>0</v>
      </c>
      <c r="DL100">
        <f>($B$11*$D$9+$C$11*$D$9+$F$11*((FH100+EZ100)/MAX(FH100+EZ100+FI100, 0.1)*$I$9+FI100/MAX(FH100+EZ100+FI100, 0.1)*$J$9))/($B$11+$C$11+$F$11)</f>
        <v>0</v>
      </c>
      <c r="DM100">
        <f>($B$11*$K$9+$C$11*$K$9+$F$11*((FH100+EZ100)/MAX(FH100+EZ100+FI100, 0.1)*$P$9+FI100/MAX(FH100+EZ100+FI100, 0.1)*$Q$9))/($B$11+$C$11+$F$11)</f>
        <v>0</v>
      </c>
      <c r="DN100">
        <v>2</v>
      </c>
      <c r="DO100">
        <v>0.5</v>
      </c>
      <c r="DP100" t="s">
        <v>438</v>
      </c>
      <c r="DQ100">
        <v>2</v>
      </c>
      <c r="DR100" t="b">
        <v>1</v>
      </c>
      <c r="DS100">
        <v>1740493011.6</v>
      </c>
      <c r="DT100">
        <v>500.208</v>
      </c>
      <c r="DU100">
        <v>500.023</v>
      </c>
      <c r="DV100">
        <v>12.0855</v>
      </c>
      <c r="DW100">
        <v>12.0935</v>
      </c>
      <c r="DX100">
        <v>499.917</v>
      </c>
      <c r="DY100">
        <v>12.0901</v>
      </c>
      <c r="DZ100">
        <v>400.08</v>
      </c>
      <c r="EA100">
        <v>101.034</v>
      </c>
      <c r="EB100">
        <v>0.100007</v>
      </c>
      <c r="EC100">
        <v>19.277</v>
      </c>
      <c r="ED100">
        <v>19.0798</v>
      </c>
      <c r="EE100">
        <v>999.9</v>
      </c>
      <c r="EF100">
        <v>0</v>
      </c>
      <c r="EG100">
        <v>0</v>
      </c>
      <c r="EH100">
        <v>10030.6</v>
      </c>
      <c r="EI100">
        <v>0</v>
      </c>
      <c r="EJ100">
        <v>0.0122315</v>
      </c>
      <c r="EK100">
        <v>0.184387</v>
      </c>
      <c r="EL100">
        <v>506.327</v>
      </c>
      <c r="EM100">
        <v>506.144</v>
      </c>
      <c r="EN100">
        <v>-0.008029939999999999</v>
      </c>
      <c r="EO100">
        <v>500.023</v>
      </c>
      <c r="EP100">
        <v>12.0935</v>
      </c>
      <c r="EQ100">
        <v>1.22105</v>
      </c>
      <c r="ER100">
        <v>1.22186</v>
      </c>
      <c r="ES100">
        <v>9.860659999999999</v>
      </c>
      <c r="ET100">
        <v>9.870570000000001</v>
      </c>
      <c r="EU100">
        <v>0.0499998</v>
      </c>
      <c r="EV100">
        <v>0</v>
      </c>
      <c r="EW100">
        <v>0</v>
      </c>
      <c r="EX100">
        <v>0</v>
      </c>
      <c r="EY100">
        <v>-12.28</v>
      </c>
      <c r="EZ100">
        <v>0.0499998</v>
      </c>
      <c r="FA100">
        <v>58.65</v>
      </c>
      <c r="FB100">
        <v>1.84</v>
      </c>
      <c r="FC100">
        <v>33.75</v>
      </c>
      <c r="FD100">
        <v>39.875</v>
      </c>
      <c r="FE100">
        <v>36.625</v>
      </c>
      <c r="FF100">
        <v>39.875</v>
      </c>
      <c r="FG100">
        <v>36.687</v>
      </c>
      <c r="FH100">
        <v>0</v>
      </c>
      <c r="FI100">
        <v>0</v>
      </c>
      <c r="FJ100">
        <v>0</v>
      </c>
      <c r="FK100">
        <v>10002.70000004768</v>
      </c>
      <c r="FL100">
        <v>0</v>
      </c>
      <c r="FM100">
        <v>1.216538461538461</v>
      </c>
      <c r="FN100">
        <v>14.42905938521125</v>
      </c>
      <c r="FO100">
        <v>0.155213902809882</v>
      </c>
      <c r="FP100">
        <v>47.91538461538462</v>
      </c>
      <c r="FQ100">
        <v>15</v>
      </c>
      <c r="FR100">
        <v>1740484041.5</v>
      </c>
      <c r="FS100" t="s">
        <v>471</v>
      </c>
      <c r="FT100">
        <v>1740484041.5</v>
      </c>
      <c r="FU100">
        <v>1740484029</v>
      </c>
      <c r="FV100">
        <v>10</v>
      </c>
      <c r="FW100">
        <v>-0.115</v>
      </c>
      <c r="FX100">
        <v>0.001</v>
      </c>
      <c r="FY100">
        <v>-0.275</v>
      </c>
      <c r="FZ100">
        <v>-0.005</v>
      </c>
      <c r="GA100">
        <v>103</v>
      </c>
      <c r="GB100">
        <v>12</v>
      </c>
      <c r="GC100">
        <v>0.21</v>
      </c>
      <c r="GD100">
        <v>0.12</v>
      </c>
      <c r="GE100">
        <v>-0.4070609062789193</v>
      </c>
      <c r="GF100">
        <v>0.3549250460876265</v>
      </c>
      <c r="GG100">
        <v>0.1325765156316349</v>
      </c>
      <c r="GH100">
        <v>1</v>
      </c>
      <c r="GI100">
        <v>-0.00179763127652364</v>
      </c>
      <c r="GJ100">
        <v>0.000752700505781057</v>
      </c>
      <c r="GK100">
        <v>0.0001992679980457698</v>
      </c>
      <c r="GL100">
        <v>1</v>
      </c>
      <c r="GM100">
        <v>2</v>
      </c>
      <c r="GN100">
        <v>2</v>
      </c>
      <c r="GO100" t="s">
        <v>440</v>
      </c>
      <c r="GP100">
        <v>2.99561</v>
      </c>
      <c r="GQ100">
        <v>2.81087</v>
      </c>
      <c r="GR100">
        <v>0.113834</v>
      </c>
      <c r="GS100">
        <v>0.114555</v>
      </c>
      <c r="GT100">
        <v>0.06824760000000001</v>
      </c>
      <c r="GU100">
        <v>0.06938039999999999</v>
      </c>
      <c r="GV100">
        <v>24120.8</v>
      </c>
      <c r="GW100">
        <v>25170.7</v>
      </c>
      <c r="GX100">
        <v>30963.9</v>
      </c>
      <c r="GY100">
        <v>31523.8</v>
      </c>
      <c r="GZ100">
        <v>45245.9</v>
      </c>
      <c r="HA100">
        <v>42611</v>
      </c>
      <c r="HB100">
        <v>44858.4</v>
      </c>
      <c r="HC100">
        <v>42098.9</v>
      </c>
      <c r="HD100">
        <v>1.8017</v>
      </c>
      <c r="HE100">
        <v>2.2584</v>
      </c>
      <c r="HF100">
        <v>-0.0425838</v>
      </c>
      <c r="HG100">
        <v>0</v>
      </c>
      <c r="HH100">
        <v>19.7849</v>
      </c>
      <c r="HI100">
        <v>999.9</v>
      </c>
      <c r="HJ100">
        <v>33.9</v>
      </c>
      <c r="HK100">
        <v>30.7</v>
      </c>
      <c r="HL100">
        <v>14.8809</v>
      </c>
      <c r="HM100">
        <v>62.1538</v>
      </c>
      <c r="HN100">
        <v>7.97676</v>
      </c>
      <c r="HO100">
        <v>1</v>
      </c>
      <c r="HP100">
        <v>-0.123122</v>
      </c>
      <c r="HQ100">
        <v>3.21069</v>
      </c>
      <c r="HR100">
        <v>20.2167</v>
      </c>
      <c r="HS100">
        <v>5.22298</v>
      </c>
      <c r="HT100">
        <v>11.9081</v>
      </c>
      <c r="HU100">
        <v>4.9723</v>
      </c>
      <c r="HV100">
        <v>3.273</v>
      </c>
      <c r="HW100">
        <v>7936.1</v>
      </c>
      <c r="HX100">
        <v>9999</v>
      </c>
      <c r="HY100">
        <v>9999</v>
      </c>
      <c r="HZ100">
        <v>999.9</v>
      </c>
      <c r="IA100">
        <v>1.87958</v>
      </c>
      <c r="IB100">
        <v>1.87973</v>
      </c>
      <c r="IC100">
        <v>1.88187</v>
      </c>
      <c r="ID100">
        <v>1.87493</v>
      </c>
      <c r="IE100">
        <v>1.87826</v>
      </c>
      <c r="IF100">
        <v>1.87763</v>
      </c>
      <c r="IG100">
        <v>1.87475</v>
      </c>
      <c r="IH100">
        <v>1.88241</v>
      </c>
      <c r="II100">
        <v>0</v>
      </c>
      <c r="IJ100">
        <v>0</v>
      </c>
      <c r="IK100">
        <v>0</v>
      </c>
      <c r="IL100">
        <v>0</v>
      </c>
      <c r="IM100" t="s">
        <v>441</v>
      </c>
      <c r="IN100" t="s">
        <v>442</v>
      </c>
      <c r="IO100" t="s">
        <v>443</v>
      </c>
      <c r="IP100" t="s">
        <v>443</v>
      </c>
      <c r="IQ100" t="s">
        <v>443</v>
      </c>
      <c r="IR100" t="s">
        <v>443</v>
      </c>
      <c r="IS100">
        <v>0</v>
      </c>
      <c r="IT100">
        <v>100</v>
      </c>
      <c r="IU100">
        <v>100</v>
      </c>
      <c r="IV100">
        <v>0.291</v>
      </c>
      <c r="IW100">
        <v>-0.0046</v>
      </c>
      <c r="IX100">
        <v>-0.5145022863478105</v>
      </c>
      <c r="IY100">
        <v>0.002558256048013158</v>
      </c>
      <c r="IZ100">
        <v>-2.213187444564666E-06</v>
      </c>
      <c r="JA100">
        <v>6.313742598779326E-10</v>
      </c>
      <c r="JB100">
        <v>-0.09460829944680695</v>
      </c>
      <c r="JC100">
        <v>0.01302957520847742</v>
      </c>
      <c r="JD100">
        <v>-0.0006757729996322496</v>
      </c>
      <c r="JE100">
        <v>1.7701685355935E-05</v>
      </c>
      <c r="JF100">
        <v>15</v>
      </c>
      <c r="JG100">
        <v>2137</v>
      </c>
      <c r="JH100">
        <v>3</v>
      </c>
      <c r="JI100">
        <v>20</v>
      </c>
      <c r="JJ100">
        <v>149.5</v>
      </c>
      <c r="JK100">
        <v>149.7</v>
      </c>
      <c r="JL100">
        <v>1.20239</v>
      </c>
      <c r="JM100">
        <v>2.59766</v>
      </c>
      <c r="JN100">
        <v>1.44531</v>
      </c>
      <c r="JO100">
        <v>2.15942</v>
      </c>
      <c r="JP100">
        <v>1.54907</v>
      </c>
      <c r="JQ100">
        <v>2.45728</v>
      </c>
      <c r="JR100">
        <v>35.4986</v>
      </c>
      <c r="JS100">
        <v>24.1225</v>
      </c>
      <c r="JT100">
        <v>18</v>
      </c>
      <c r="JU100">
        <v>328.275</v>
      </c>
      <c r="JV100">
        <v>745.55</v>
      </c>
      <c r="JW100">
        <v>16.5796</v>
      </c>
      <c r="JX100">
        <v>25.442</v>
      </c>
      <c r="JY100">
        <v>30.0001</v>
      </c>
      <c r="JZ100">
        <v>25.5683</v>
      </c>
      <c r="KA100">
        <v>25.5567</v>
      </c>
      <c r="KB100">
        <v>24.0587</v>
      </c>
      <c r="KC100">
        <v>26.3673</v>
      </c>
      <c r="KD100">
        <v>29.0256</v>
      </c>
      <c r="KE100">
        <v>16.58</v>
      </c>
      <c r="KF100">
        <v>500</v>
      </c>
      <c r="KG100">
        <v>12.0586</v>
      </c>
      <c r="KH100">
        <v>101.367</v>
      </c>
      <c r="KI100">
        <v>100.647</v>
      </c>
    </row>
    <row r="101" spans="1:295">
      <c r="A101">
        <v>85</v>
      </c>
      <c r="B101">
        <v>1740493132.1</v>
      </c>
      <c r="C101">
        <v>10124.09999990463</v>
      </c>
      <c r="D101" t="s">
        <v>620</v>
      </c>
      <c r="E101" t="s">
        <v>621</v>
      </c>
      <c r="F101" t="s">
        <v>434</v>
      </c>
      <c r="G101" t="s">
        <v>435</v>
      </c>
      <c r="J101">
        <f>EY101</f>
        <v>0</v>
      </c>
      <c r="K101">
        <v>1740493132.1</v>
      </c>
      <c r="L101">
        <f>(M101)/1000</f>
        <v>0</v>
      </c>
      <c r="M101">
        <f>IF(DR101, AP101, AJ101)</f>
        <v>0</v>
      </c>
      <c r="N101">
        <f>IF(DR101, AK101, AI101)</f>
        <v>0</v>
      </c>
      <c r="O101">
        <f>DT101 - IF(AW101&gt;1, N101*DN101*100.0/(AY101), 0)</f>
        <v>0</v>
      </c>
      <c r="P101">
        <f>((V101-L101/2)*O101-N101)/(V101+L101/2)</f>
        <v>0</v>
      </c>
      <c r="Q101">
        <f>P101*(EA101+EB101)/1000.0</f>
        <v>0</v>
      </c>
      <c r="R101">
        <f>(DT101 - IF(AW101&gt;1, N101*DN101*100.0/(AY101), 0))*(EA101+EB101)/1000.0</f>
        <v>0</v>
      </c>
      <c r="S101">
        <f>2.0/((1/U101-1/T101)+SIGN(U101)*SQRT((1/U101-1/T101)*(1/U101-1/T101) + 4*DO101/((DO101+1)*(DO101+1))*(2*1/U101*1/T101-1/T101*1/T101)))</f>
        <v>0</v>
      </c>
      <c r="T101">
        <f>IF(LEFT(DP101,1)&lt;&gt;"0",IF(LEFT(DP101,1)="1",3.0,DQ101),$D$5+$E$5*(EH101*EA101/($K$5*1000))+$F$5*(EH101*EA101/($K$5*1000))*MAX(MIN(DN101,$J$5),$I$5)*MAX(MIN(DN101,$J$5),$I$5)+$G$5*MAX(MIN(DN101,$J$5),$I$5)*(EH101*EA101/($K$5*1000))+$H$5*(EH101*EA101/($K$5*1000))*(EH101*EA101/($K$5*1000)))</f>
        <v>0</v>
      </c>
      <c r="U101">
        <f>L101*(1000-(1000*0.61365*exp(17.502*Y101/(240.97+Y101))/(EA101+EB101)+DV101)/2)/(1000*0.61365*exp(17.502*Y101/(240.97+Y101))/(EA101+EB101)-DV101)</f>
        <v>0</v>
      </c>
      <c r="V101">
        <f>1/((DO101+1)/(S101/1.6)+1/(T101/1.37)) + DO101/((DO101+1)/(S101/1.6) + DO101/(T101/1.37))</f>
        <v>0</v>
      </c>
      <c r="W101">
        <f>(DJ101*DM101)</f>
        <v>0</v>
      </c>
      <c r="X101">
        <f>(EC101+(W101+2*0.95*5.67E-8*(((EC101+$B$7)+273)^4-(EC101+273)^4)-44100*L101)/(1.84*29.3*T101+8*0.95*5.67E-8*(EC101+273)^3))</f>
        <v>0</v>
      </c>
      <c r="Y101">
        <f>($C$7*ED101+$D$7*EE101+$E$7*X101)</f>
        <v>0</v>
      </c>
      <c r="Z101">
        <f>0.61365*exp(17.502*Y101/(240.97+Y101))</f>
        <v>0</v>
      </c>
      <c r="AA101">
        <f>(AB101/AC101*100)</f>
        <v>0</v>
      </c>
      <c r="AB101">
        <f>DV101*(EA101+EB101)/1000</f>
        <v>0</v>
      </c>
      <c r="AC101">
        <f>0.61365*exp(17.502*EC101/(240.97+EC101))</f>
        <v>0</v>
      </c>
      <c r="AD101">
        <f>(Z101-DV101*(EA101+EB101)/1000)</f>
        <v>0</v>
      </c>
      <c r="AE101">
        <f>(-L101*44100)</f>
        <v>0</v>
      </c>
      <c r="AF101">
        <f>2*29.3*T101*0.92*(EC101-Y101)</f>
        <v>0</v>
      </c>
      <c r="AG101">
        <f>2*0.95*5.67E-8*(((EC101+$B$7)+273)^4-(Y101+273)^4)</f>
        <v>0</v>
      </c>
      <c r="AH101">
        <f>W101+AG101+AE101+AF101</f>
        <v>0</v>
      </c>
      <c r="AI101">
        <f>DZ101*AW101*(DU101-DT101*(1000-AW101*DW101)/(1000-AW101*DV101))/(100*DN101)</f>
        <v>0</v>
      </c>
      <c r="AJ101">
        <f>1000*DZ101*AW101*(DV101-DW101)/(100*DN101*(1000-AW101*DV101))</f>
        <v>0</v>
      </c>
      <c r="AK101">
        <f>(AL101 - AM101 - EA101*1E3/(8.314*(EC101+273.15)) * AO101/DZ101 * AN101) * DZ101/(100*DN101) * (1000 - DW101)/1000</f>
        <v>0</v>
      </c>
      <c r="AL101">
        <v>607.3349038160371</v>
      </c>
      <c r="AM101">
        <v>607.6924848484847</v>
      </c>
      <c r="AN101">
        <v>-0.0001015067329933558</v>
      </c>
      <c r="AO101">
        <v>66.14935224974602</v>
      </c>
      <c r="AP101">
        <f>(AR101 - AQ101 + EA101*1E3/(8.314*(EC101+273.15)) * AT101/DZ101 * AS101) * DZ101/(100*DN101) * 1000/(1000 - AR101)</f>
        <v>0</v>
      </c>
      <c r="AQ101">
        <v>12.07652955322394</v>
      </c>
      <c r="AR101">
        <v>12.07088601398602</v>
      </c>
      <c r="AS101">
        <v>-1.295147029304768E-07</v>
      </c>
      <c r="AT101">
        <v>77.18284796940715</v>
      </c>
      <c r="AU101">
        <v>42</v>
      </c>
      <c r="AV101">
        <v>11</v>
      </c>
      <c r="AW101">
        <f>IF(AU101*$H$13&gt;=AY101,1.0,(AY101/(AY101-AU101*$H$13)))</f>
        <v>0</v>
      </c>
      <c r="AX101">
        <f>(AW101-1)*100</f>
        <v>0</v>
      </c>
      <c r="AY101">
        <f>MAX(0,($B$13+$C$13*EH101)/(1+$D$13*EH101)*EA101/(EC101+273)*$E$13)</f>
        <v>0</v>
      </c>
      <c r="AZ101" t="s">
        <v>437</v>
      </c>
      <c r="BA101" t="s">
        <v>437</v>
      </c>
      <c r="BB101">
        <v>0</v>
      </c>
      <c r="BC101">
        <v>0</v>
      </c>
      <c r="BD101">
        <f>1-BB101/BC101</f>
        <v>0</v>
      </c>
      <c r="BE101">
        <v>0</v>
      </c>
      <c r="BF101" t="s">
        <v>437</v>
      </c>
      <c r="BG101" t="s">
        <v>437</v>
      </c>
      <c r="BH101">
        <v>0</v>
      </c>
      <c r="BI101">
        <v>0</v>
      </c>
      <c r="BJ101">
        <f>1-BH101/BI101</f>
        <v>0</v>
      </c>
      <c r="BK101">
        <v>0.5</v>
      </c>
      <c r="BL101">
        <f>DK101</f>
        <v>0</v>
      </c>
      <c r="BM101">
        <f>N101</f>
        <v>0</v>
      </c>
      <c r="BN101">
        <f>BJ101*BK101*BL101</f>
        <v>0</v>
      </c>
      <c r="BO101">
        <f>(BM101-BE101)/BL101</f>
        <v>0</v>
      </c>
      <c r="BP101">
        <f>(BC101-BI101)/BI101</f>
        <v>0</v>
      </c>
      <c r="BQ101">
        <f>BB101/(BD101+BB101/BI101)</f>
        <v>0</v>
      </c>
      <c r="BR101" t="s">
        <v>437</v>
      </c>
      <c r="BS101">
        <v>0</v>
      </c>
      <c r="BT101">
        <f>IF(BS101&lt;&gt;0, BS101, BQ101)</f>
        <v>0</v>
      </c>
      <c r="BU101">
        <f>1-BT101/BI101</f>
        <v>0</v>
      </c>
      <c r="BV101">
        <f>(BI101-BH101)/(BI101-BT101)</f>
        <v>0</v>
      </c>
      <c r="BW101">
        <f>(BC101-BI101)/(BC101-BT101)</f>
        <v>0</v>
      </c>
      <c r="BX101">
        <f>(BI101-BH101)/(BI101-BB101)</f>
        <v>0</v>
      </c>
      <c r="BY101">
        <f>(BC101-BI101)/(BC101-BB101)</f>
        <v>0</v>
      </c>
      <c r="BZ101">
        <f>(BV101*BT101/BH101)</f>
        <v>0</v>
      </c>
      <c r="CA101">
        <f>(1-BZ101)</f>
        <v>0</v>
      </c>
      <c r="CB101">
        <v>205</v>
      </c>
      <c r="CC101">
        <v>290.0000000000001</v>
      </c>
      <c r="CD101">
        <v>1.42</v>
      </c>
      <c r="CE101">
        <v>245</v>
      </c>
      <c r="CF101">
        <v>10126.2</v>
      </c>
      <c r="CG101">
        <v>1.21</v>
      </c>
      <c r="CH101">
        <v>0.21</v>
      </c>
      <c r="CI101">
        <v>300.0000000000001</v>
      </c>
      <c r="CJ101">
        <v>23.9</v>
      </c>
      <c r="CK101">
        <v>3.425775101193484</v>
      </c>
      <c r="CL101">
        <v>2.028220428051648</v>
      </c>
      <c r="CM101">
        <v>-2.247386861494518</v>
      </c>
      <c r="CN101">
        <v>1.77933841202106</v>
      </c>
      <c r="CO101">
        <v>0.05390338325961119</v>
      </c>
      <c r="CP101">
        <v>-0.008365275417130143</v>
      </c>
      <c r="CQ101">
        <v>289.9999999999999</v>
      </c>
      <c r="CR101">
        <v>1.85</v>
      </c>
      <c r="CS101">
        <v>615</v>
      </c>
      <c r="CT101">
        <v>10122.7</v>
      </c>
      <c r="CU101">
        <v>1.21</v>
      </c>
      <c r="CV101">
        <v>0.64</v>
      </c>
      <c r="DJ101">
        <f>$B$11*EI101+$C$11*EJ101+$F$11*EU101*(1-EX101)</f>
        <v>0</v>
      </c>
      <c r="DK101">
        <f>DJ101*DL101</f>
        <v>0</v>
      </c>
      <c r="DL101">
        <f>($B$11*$D$9+$C$11*$D$9+$F$11*((FH101+EZ101)/MAX(FH101+EZ101+FI101, 0.1)*$I$9+FI101/MAX(FH101+EZ101+FI101, 0.1)*$J$9))/($B$11+$C$11+$F$11)</f>
        <v>0</v>
      </c>
      <c r="DM101">
        <f>($B$11*$K$9+$C$11*$K$9+$F$11*((FH101+EZ101)/MAX(FH101+EZ101+FI101, 0.1)*$P$9+FI101/MAX(FH101+EZ101+FI101, 0.1)*$Q$9))/($B$11+$C$11+$F$11)</f>
        <v>0</v>
      </c>
      <c r="DN101">
        <v>2</v>
      </c>
      <c r="DO101">
        <v>0.5</v>
      </c>
      <c r="DP101" t="s">
        <v>438</v>
      </c>
      <c r="DQ101">
        <v>2</v>
      </c>
      <c r="DR101" t="b">
        <v>1</v>
      </c>
      <c r="DS101">
        <v>1740493132.1</v>
      </c>
      <c r="DT101">
        <v>600.356</v>
      </c>
      <c r="DU101">
        <v>600.005</v>
      </c>
      <c r="DV101">
        <v>12.0709</v>
      </c>
      <c r="DW101">
        <v>12.074</v>
      </c>
      <c r="DX101">
        <v>599.996</v>
      </c>
      <c r="DY101">
        <v>12.0755</v>
      </c>
      <c r="DZ101">
        <v>399.973</v>
      </c>
      <c r="EA101">
        <v>101.033</v>
      </c>
      <c r="EB101">
        <v>0.100065</v>
      </c>
      <c r="EC101">
        <v>19.2915</v>
      </c>
      <c r="ED101">
        <v>19.0873</v>
      </c>
      <c r="EE101">
        <v>999.9</v>
      </c>
      <c r="EF101">
        <v>0</v>
      </c>
      <c r="EG101">
        <v>0</v>
      </c>
      <c r="EH101">
        <v>10046.9</v>
      </c>
      <c r="EI101">
        <v>0</v>
      </c>
      <c r="EJ101">
        <v>0.0122315</v>
      </c>
      <c r="EK101">
        <v>0.351562</v>
      </c>
      <c r="EL101">
        <v>607.692</v>
      </c>
      <c r="EM101">
        <v>607.338</v>
      </c>
      <c r="EN101">
        <v>-0.0030899</v>
      </c>
      <c r="EO101">
        <v>600.005</v>
      </c>
      <c r="EP101">
        <v>12.074</v>
      </c>
      <c r="EQ101">
        <v>1.21955</v>
      </c>
      <c r="ER101">
        <v>1.21986</v>
      </c>
      <c r="ES101">
        <v>9.84239</v>
      </c>
      <c r="ET101">
        <v>9.846209999999999</v>
      </c>
      <c r="EU101">
        <v>0.0499998</v>
      </c>
      <c r="EV101">
        <v>0</v>
      </c>
      <c r="EW101">
        <v>0</v>
      </c>
      <c r="EX101">
        <v>0</v>
      </c>
      <c r="EY101">
        <v>5.84</v>
      </c>
      <c r="EZ101">
        <v>0.0499998</v>
      </c>
      <c r="FA101">
        <v>44.45</v>
      </c>
      <c r="FB101">
        <v>1.32</v>
      </c>
      <c r="FC101">
        <v>34.312</v>
      </c>
      <c r="FD101">
        <v>41</v>
      </c>
      <c r="FE101">
        <v>37.312</v>
      </c>
      <c r="FF101">
        <v>41.5</v>
      </c>
      <c r="FG101">
        <v>37.312</v>
      </c>
      <c r="FH101">
        <v>0</v>
      </c>
      <c r="FI101">
        <v>0</v>
      </c>
      <c r="FJ101">
        <v>0</v>
      </c>
      <c r="FK101">
        <v>10123.29999995232</v>
      </c>
      <c r="FL101">
        <v>0</v>
      </c>
      <c r="FM101">
        <v>3.700799999999999</v>
      </c>
      <c r="FN101">
        <v>-6.318461456660911</v>
      </c>
      <c r="FO101">
        <v>2.315384431788349</v>
      </c>
      <c r="FP101">
        <v>45.84480000000001</v>
      </c>
      <c r="FQ101">
        <v>15</v>
      </c>
      <c r="FR101">
        <v>1740484041.5</v>
      </c>
      <c r="FS101" t="s">
        <v>471</v>
      </c>
      <c r="FT101">
        <v>1740484041.5</v>
      </c>
      <c r="FU101">
        <v>1740484029</v>
      </c>
      <c r="FV101">
        <v>10</v>
      </c>
      <c r="FW101">
        <v>-0.115</v>
      </c>
      <c r="FX101">
        <v>0.001</v>
      </c>
      <c r="FY101">
        <v>-0.275</v>
      </c>
      <c r="FZ101">
        <v>-0.005</v>
      </c>
      <c r="GA101">
        <v>103</v>
      </c>
      <c r="GB101">
        <v>12</v>
      </c>
      <c r="GC101">
        <v>0.21</v>
      </c>
      <c r="GD101">
        <v>0.12</v>
      </c>
      <c r="GE101">
        <v>-0.588190933809288</v>
      </c>
      <c r="GF101">
        <v>-0.1797264604818806</v>
      </c>
      <c r="GG101">
        <v>0.1519005013438689</v>
      </c>
      <c r="GH101">
        <v>1</v>
      </c>
      <c r="GI101">
        <v>-0.0009089857332856951</v>
      </c>
      <c r="GJ101">
        <v>0.0001840859025997862</v>
      </c>
      <c r="GK101">
        <v>0.0001922471675023662</v>
      </c>
      <c r="GL101">
        <v>1</v>
      </c>
      <c r="GM101">
        <v>2</v>
      </c>
      <c r="GN101">
        <v>2</v>
      </c>
      <c r="GO101" t="s">
        <v>440</v>
      </c>
      <c r="GP101">
        <v>2.99549</v>
      </c>
      <c r="GQ101">
        <v>2.81107</v>
      </c>
      <c r="GR101">
        <v>0.129695</v>
      </c>
      <c r="GS101">
        <v>0.130479</v>
      </c>
      <c r="GT101">
        <v>0.06818539999999999</v>
      </c>
      <c r="GU101">
        <v>0.06929539999999999</v>
      </c>
      <c r="GV101">
        <v>23689.8</v>
      </c>
      <c r="GW101">
        <v>24719.3</v>
      </c>
      <c r="GX101">
        <v>30964.3</v>
      </c>
      <c r="GY101">
        <v>31524.9</v>
      </c>
      <c r="GZ101">
        <v>45249.4</v>
      </c>
      <c r="HA101">
        <v>42615.8</v>
      </c>
      <c r="HB101">
        <v>44858.8</v>
      </c>
      <c r="HC101">
        <v>42099.7</v>
      </c>
      <c r="HD101">
        <v>1.80175</v>
      </c>
      <c r="HE101">
        <v>2.25882</v>
      </c>
      <c r="HF101">
        <v>-0.0430197</v>
      </c>
      <c r="HG101">
        <v>0</v>
      </c>
      <c r="HH101">
        <v>19.7996</v>
      </c>
      <c r="HI101">
        <v>999.9</v>
      </c>
      <c r="HJ101">
        <v>33.9</v>
      </c>
      <c r="HK101">
        <v>30.7</v>
      </c>
      <c r="HL101">
        <v>14.8808</v>
      </c>
      <c r="HM101">
        <v>62.1738</v>
      </c>
      <c r="HN101">
        <v>7.94872</v>
      </c>
      <c r="HO101">
        <v>1</v>
      </c>
      <c r="HP101">
        <v>-0.124423</v>
      </c>
      <c r="HQ101">
        <v>3.20586</v>
      </c>
      <c r="HR101">
        <v>20.2168</v>
      </c>
      <c r="HS101">
        <v>5.22238</v>
      </c>
      <c r="HT101">
        <v>11.9081</v>
      </c>
      <c r="HU101">
        <v>4.97185</v>
      </c>
      <c r="HV101">
        <v>3.273</v>
      </c>
      <c r="HW101">
        <v>7939.3</v>
      </c>
      <c r="HX101">
        <v>9999</v>
      </c>
      <c r="HY101">
        <v>9999</v>
      </c>
      <c r="HZ101">
        <v>999.9</v>
      </c>
      <c r="IA101">
        <v>1.87958</v>
      </c>
      <c r="IB101">
        <v>1.87973</v>
      </c>
      <c r="IC101">
        <v>1.88187</v>
      </c>
      <c r="ID101">
        <v>1.87488</v>
      </c>
      <c r="IE101">
        <v>1.87826</v>
      </c>
      <c r="IF101">
        <v>1.87763</v>
      </c>
      <c r="IG101">
        <v>1.87477</v>
      </c>
      <c r="IH101">
        <v>1.88238</v>
      </c>
      <c r="II101">
        <v>0</v>
      </c>
      <c r="IJ101">
        <v>0</v>
      </c>
      <c r="IK101">
        <v>0</v>
      </c>
      <c r="IL101">
        <v>0</v>
      </c>
      <c r="IM101" t="s">
        <v>441</v>
      </c>
      <c r="IN101" t="s">
        <v>442</v>
      </c>
      <c r="IO101" t="s">
        <v>443</v>
      </c>
      <c r="IP101" t="s">
        <v>443</v>
      </c>
      <c r="IQ101" t="s">
        <v>443</v>
      </c>
      <c r="IR101" t="s">
        <v>443</v>
      </c>
      <c r="IS101">
        <v>0</v>
      </c>
      <c r="IT101">
        <v>100</v>
      </c>
      <c r="IU101">
        <v>100</v>
      </c>
      <c r="IV101">
        <v>0.36</v>
      </c>
      <c r="IW101">
        <v>-0.0046</v>
      </c>
      <c r="IX101">
        <v>-0.5145022863478105</v>
      </c>
      <c r="IY101">
        <v>0.002558256048013158</v>
      </c>
      <c r="IZ101">
        <v>-2.213187444564666E-06</v>
      </c>
      <c r="JA101">
        <v>6.313742598779326E-10</v>
      </c>
      <c r="JB101">
        <v>-0.09460829944680695</v>
      </c>
      <c r="JC101">
        <v>0.01302957520847742</v>
      </c>
      <c r="JD101">
        <v>-0.0006757729996322496</v>
      </c>
      <c r="JE101">
        <v>1.7701685355935E-05</v>
      </c>
      <c r="JF101">
        <v>15</v>
      </c>
      <c r="JG101">
        <v>2137</v>
      </c>
      <c r="JH101">
        <v>3</v>
      </c>
      <c r="JI101">
        <v>20</v>
      </c>
      <c r="JJ101">
        <v>151.5</v>
      </c>
      <c r="JK101">
        <v>151.7</v>
      </c>
      <c r="JL101">
        <v>1.39282</v>
      </c>
      <c r="JM101">
        <v>2.59521</v>
      </c>
      <c r="JN101">
        <v>1.44531</v>
      </c>
      <c r="JO101">
        <v>2.15942</v>
      </c>
      <c r="JP101">
        <v>1.55029</v>
      </c>
      <c r="JQ101">
        <v>2.45972</v>
      </c>
      <c r="JR101">
        <v>35.4754</v>
      </c>
      <c r="JS101">
        <v>24.1225</v>
      </c>
      <c r="JT101">
        <v>18</v>
      </c>
      <c r="JU101">
        <v>328.251</v>
      </c>
      <c r="JV101">
        <v>745.8339999999999</v>
      </c>
      <c r="JW101">
        <v>16.5798</v>
      </c>
      <c r="JX101">
        <v>25.4303</v>
      </c>
      <c r="JY101">
        <v>30</v>
      </c>
      <c r="JZ101">
        <v>25.5598</v>
      </c>
      <c r="KA101">
        <v>25.5487</v>
      </c>
      <c r="KB101">
        <v>27.8563</v>
      </c>
      <c r="KC101">
        <v>26.3673</v>
      </c>
      <c r="KD101">
        <v>29.0256</v>
      </c>
      <c r="KE101">
        <v>16.58</v>
      </c>
      <c r="KF101">
        <v>600</v>
      </c>
      <c r="KG101">
        <v>12.0585</v>
      </c>
      <c r="KH101">
        <v>101.368</v>
      </c>
      <c r="KI101">
        <v>100.649</v>
      </c>
    </row>
    <row r="102" spans="1:295">
      <c r="A102">
        <v>86</v>
      </c>
      <c r="B102">
        <v>1740493252.6</v>
      </c>
      <c r="C102">
        <v>10244.59999990463</v>
      </c>
      <c r="D102" t="s">
        <v>622</v>
      </c>
      <c r="E102" t="s">
        <v>623</v>
      </c>
      <c r="F102" t="s">
        <v>434</v>
      </c>
      <c r="G102" t="s">
        <v>435</v>
      </c>
      <c r="J102">
        <f>EY102</f>
        <v>0</v>
      </c>
      <c r="K102">
        <v>1740493252.6</v>
      </c>
      <c r="L102">
        <f>(M102)/1000</f>
        <v>0</v>
      </c>
      <c r="M102">
        <f>IF(DR102, AP102, AJ102)</f>
        <v>0</v>
      </c>
      <c r="N102">
        <f>IF(DR102, AK102, AI102)</f>
        <v>0</v>
      </c>
      <c r="O102">
        <f>DT102 - IF(AW102&gt;1, N102*DN102*100.0/(AY102), 0)</f>
        <v>0</v>
      </c>
      <c r="P102">
        <f>((V102-L102/2)*O102-N102)/(V102+L102/2)</f>
        <v>0</v>
      </c>
      <c r="Q102">
        <f>P102*(EA102+EB102)/1000.0</f>
        <v>0</v>
      </c>
      <c r="R102">
        <f>(DT102 - IF(AW102&gt;1, N102*DN102*100.0/(AY102), 0))*(EA102+EB102)/1000.0</f>
        <v>0</v>
      </c>
      <c r="S102">
        <f>2.0/((1/U102-1/T102)+SIGN(U102)*SQRT((1/U102-1/T102)*(1/U102-1/T102) + 4*DO102/((DO102+1)*(DO102+1))*(2*1/U102*1/T102-1/T102*1/T102)))</f>
        <v>0</v>
      </c>
      <c r="T102">
        <f>IF(LEFT(DP102,1)&lt;&gt;"0",IF(LEFT(DP102,1)="1",3.0,DQ102),$D$5+$E$5*(EH102*EA102/($K$5*1000))+$F$5*(EH102*EA102/($K$5*1000))*MAX(MIN(DN102,$J$5),$I$5)*MAX(MIN(DN102,$J$5),$I$5)+$G$5*MAX(MIN(DN102,$J$5),$I$5)*(EH102*EA102/($K$5*1000))+$H$5*(EH102*EA102/($K$5*1000))*(EH102*EA102/($K$5*1000)))</f>
        <v>0</v>
      </c>
      <c r="U102">
        <f>L102*(1000-(1000*0.61365*exp(17.502*Y102/(240.97+Y102))/(EA102+EB102)+DV102)/2)/(1000*0.61365*exp(17.502*Y102/(240.97+Y102))/(EA102+EB102)-DV102)</f>
        <v>0</v>
      </c>
      <c r="V102">
        <f>1/((DO102+1)/(S102/1.6)+1/(T102/1.37)) + DO102/((DO102+1)/(S102/1.6) + DO102/(T102/1.37))</f>
        <v>0</v>
      </c>
      <c r="W102">
        <f>(DJ102*DM102)</f>
        <v>0</v>
      </c>
      <c r="X102">
        <f>(EC102+(W102+2*0.95*5.67E-8*(((EC102+$B$7)+273)^4-(EC102+273)^4)-44100*L102)/(1.84*29.3*T102+8*0.95*5.67E-8*(EC102+273)^3))</f>
        <v>0</v>
      </c>
      <c r="Y102">
        <f>($C$7*ED102+$D$7*EE102+$E$7*X102)</f>
        <v>0</v>
      </c>
      <c r="Z102">
        <f>0.61365*exp(17.502*Y102/(240.97+Y102))</f>
        <v>0</v>
      </c>
      <c r="AA102">
        <f>(AB102/AC102*100)</f>
        <v>0</v>
      </c>
      <c r="AB102">
        <f>DV102*(EA102+EB102)/1000</f>
        <v>0</v>
      </c>
      <c r="AC102">
        <f>0.61365*exp(17.502*EC102/(240.97+EC102))</f>
        <v>0</v>
      </c>
      <c r="AD102">
        <f>(Z102-DV102*(EA102+EB102)/1000)</f>
        <v>0</v>
      </c>
      <c r="AE102">
        <f>(-L102*44100)</f>
        <v>0</v>
      </c>
      <c r="AF102">
        <f>2*29.3*T102*0.92*(EC102-Y102)</f>
        <v>0</v>
      </c>
      <c r="AG102">
        <f>2*0.95*5.67E-8*(((EC102+$B$7)+273)^4-(Y102+273)^4)</f>
        <v>0</v>
      </c>
      <c r="AH102">
        <f>W102+AG102+AE102+AF102</f>
        <v>0</v>
      </c>
      <c r="AI102">
        <f>DZ102*AW102*(DU102-DT102*(1000-AW102*DW102)/(1000-AW102*DV102))/(100*DN102)</f>
        <v>0</v>
      </c>
      <c r="AJ102">
        <f>1000*DZ102*AW102*(DV102-DW102)/(100*DN102*(1000-AW102*DV102))</f>
        <v>0</v>
      </c>
      <c r="AK102">
        <f>(AL102 - AM102 - EA102*1E3/(8.314*(EC102+273.15)) * AO102/DZ102 * AN102) * DZ102/(100*DN102) * (1000 - DW102)/1000</f>
        <v>0</v>
      </c>
      <c r="AL102">
        <v>506.1107431066532</v>
      </c>
      <c r="AM102">
        <v>506.5230060606059</v>
      </c>
      <c r="AN102">
        <v>0.01597605147284053</v>
      </c>
      <c r="AO102">
        <v>66.14935224974602</v>
      </c>
      <c r="AP102">
        <f>(AR102 - AQ102 + EA102*1E3/(8.314*(EC102+273.15)) * AT102/DZ102 * AS102) * DZ102/(100*DN102) * 1000/(1000 - AR102)</f>
        <v>0</v>
      </c>
      <c r="AQ102">
        <v>12.04472311816167</v>
      </c>
      <c r="AR102">
        <v>12.04034405594406</v>
      </c>
      <c r="AS102">
        <v>7.661025974952883E-09</v>
      </c>
      <c r="AT102">
        <v>77.18284796940715</v>
      </c>
      <c r="AU102">
        <v>42</v>
      </c>
      <c r="AV102">
        <v>10</v>
      </c>
      <c r="AW102">
        <f>IF(AU102*$H$13&gt;=AY102,1.0,(AY102/(AY102-AU102*$H$13)))</f>
        <v>0</v>
      </c>
      <c r="AX102">
        <f>(AW102-1)*100</f>
        <v>0</v>
      </c>
      <c r="AY102">
        <f>MAX(0,($B$13+$C$13*EH102)/(1+$D$13*EH102)*EA102/(EC102+273)*$E$13)</f>
        <v>0</v>
      </c>
      <c r="AZ102" t="s">
        <v>437</v>
      </c>
      <c r="BA102" t="s">
        <v>437</v>
      </c>
      <c r="BB102">
        <v>0</v>
      </c>
      <c r="BC102">
        <v>0</v>
      </c>
      <c r="BD102">
        <f>1-BB102/BC102</f>
        <v>0</v>
      </c>
      <c r="BE102">
        <v>0</v>
      </c>
      <c r="BF102" t="s">
        <v>437</v>
      </c>
      <c r="BG102" t="s">
        <v>437</v>
      </c>
      <c r="BH102">
        <v>0</v>
      </c>
      <c r="BI102">
        <v>0</v>
      </c>
      <c r="BJ102">
        <f>1-BH102/BI102</f>
        <v>0</v>
      </c>
      <c r="BK102">
        <v>0.5</v>
      </c>
      <c r="BL102">
        <f>DK102</f>
        <v>0</v>
      </c>
      <c r="BM102">
        <f>N102</f>
        <v>0</v>
      </c>
      <c r="BN102">
        <f>BJ102*BK102*BL102</f>
        <v>0</v>
      </c>
      <c r="BO102">
        <f>(BM102-BE102)/BL102</f>
        <v>0</v>
      </c>
      <c r="BP102">
        <f>(BC102-BI102)/BI102</f>
        <v>0</v>
      </c>
      <c r="BQ102">
        <f>BB102/(BD102+BB102/BI102)</f>
        <v>0</v>
      </c>
      <c r="BR102" t="s">
        <v>437</v>
      </c>
      <c r="BS102">
        <v>0</v>
      </c>
      <c r="BT102">
        <f>IF(BS102&lt;&gt;0, BS102, BQ102)</f>
        <v>0</v>
      </c>
      <c r="BU102">
        <f>1-BT102/BI102</f>
        <v>0</v>
      </c>
      <c r="BV102">
        <f>(BI102-BH102)/(BI102-BT102)</f>
        <v>0</v>
      </c>
      <c r="BW102">
        <f>(BC102-BI102)/(BC102-BT102)</f>
        <v>0</v>
      </c>
      <c r="BX102">
        <f>(BI102-BH102)/(BI102-BB102)</f>
        <v>0</v>
      </c>
      <c r="BY102">
        <f>(BC102-BI102)/(BC102-BB102)</f>
        <v>0</v>
      </c>
      <c r="BZ102">
        <f>(BV102*BT102/BH102)</f>
        <v>0</v>
      </c>
      <c r="CA102">
        <f>(1-BZ102)</f>
        <v>0</v>
      </c>
      <c r="CB102">
        <v>205</v>
      </c>
      <c r="CC102">
        <v>290.0000000000001</v>
      </c>
      <c r="CD102">
        <v>1.42</v>
      </c>
      <c r="CE102">
        <v>245</v>
      </c>
      <c r="CF102">
        <v>10126.2</v>
      </c>
      <c r="CG102">
        <v>1.21</v>
      </c>
      <c r="CH102">
        <v>0.21</v>
      </c>
      <c r="CI102">
        <v>300.0000000000001</v>
      </c>
      <c r="CJ102">
        <v>23.9</v>
      </c>
      <c r="CK102">
        <v>3.425775101193484</v>
      </c>
      <c r="CL102">
        <v>2.028220428051648</v>
      </c>
      <c r="CM102">
        <v>-2.247386861494518</v>
      </c>
      <c r="CN102">
        <v>1.77933841202106</v>
      </c>
      <c r="CO102">
        <v>0.05390338325961119</v>
      </c>
      <c r="CP102">
        <v>-0.008365275417130143</v>
      </c>
      <c r="CQ102">
        <v>289.9999999999999</v>
      </c>
      <c r="CR102">
        <v>1.85</v>
      </c>
      <c r="CS102">
        <v>615</v>
      </c>
      <c r="CT102">
        <v>10122.7</v>
      </c>
      <c r="CU102">
        <v>1.21</v>
      </c>
      <c r="CV102">
        <v>0.64</v>
      </c>
      <c r="DJ102">
        <f>$B$11*EI102+$C$11*EJ102+$F$11*EU102*(1-EX102)</f>
        <v>0</v>
      </c>
      <c r="DK102">
        <f>DJ102*DL102</f>
        <v>0</v>
      </c>
      <c r="DL102">
        <f>($B$11*$D$9+$C$11*$D$9+$F$11*((FH102+EZ102)/MAX(FH102+EZ102+FI102, 0.1)*$I$9+FI102/MAX(FH102+EZ102+FI102, 0.1)*$J$9))/($B$11+$C$11+$F$11)</f>
        <v>0</v>
      </c>
      <c r="DM102">
        <f>($B$11*$K$9+$C$11*$K$9+$F$11*((FH102+EZ102)/MAX(FH102+EZ102+FI102, 0.1)*$P$9+FI102/MAX(FH102+EZ102+FI102, 0.1)*$Q$9))/($B$11+$C$11+$F$11)</f>
        <v>0</v>
      </c>
      <c r="DN102">
        <v>2</v>
      </c>
      <c r="DO102">
        <v>0.5</v>
      </c>
      <c r="DP102" t="s">
        <v>438</v>
      </c>
      <c r="DQ102">
        <v>2</v>
      </c>
      <c r="DR102" t="b">
        <v>1</v>
      </c>
      <c r="DS102">
        <v>1740493252.6</v>
      </c>
      <c r="DT102">
        <v>500.4</v>
      </c>
      <c r="DU102">
        <v>499.993</v>
      </c>
      <c r="DV102">
        <v>12.0402</v>
      </c>
      <c r="DW102">
        <v>12.0432</v>
      </c>
      <c r="DX102">
        <v>500.11</v>
      </c>
      <c r="DY102">
        <v>12.0449</v>
      </c>
      <c r="DZ102">
        <v>400.034</v>
      </c>
      <c r="EA102">
        <v>101.033</v>
      </c>
      <c r="EB102">
        <v>0.100146</v>
      </c>
      <c r="EC102">
        <v>19.3074</v>
      </c>
      <c r="ED102">
        <v>19.0884</v>
      </c>
      <c r="EE102">
        <v>999.9</v>
      </c>
      <c r="EF102">
        <v>0</v>
      </c>
      <c r="EG102">
        <v>0</v>
      </c>
      <c r="EH102">
        <v>10027.5</v>
      </c>
      <c r="EI102">
        <v>0</v>
      </c>
      <c r="EJ102">
        <v>0.0122315</v>
      </c>
      <c r="EK102">
        <v>0.40744</v>
      </c>
      <c r="EL102">
        <v>506.499</v>
      </c>
      <c r="EM102">
        <v>506.088</v>
      </c>
      <c r="EN102">
        <v>-0.00304794</v>
      </c>
      <c r="EO102">
        <v>499.993</v>
      </c>
      <c r="EP102">
        <v>12.0432</v>
      </c>
      <c r="EQ102">
        <v>1.21646</v>
      </c>
      <c r="ER102">
        <v>1.21676</v>
      </c>
      <c r="ES102">
        <v>9.80447</v>
      </c>
      <c r="ET102">
        <v>9.808249999999999</v>
      </c>
      <c r="EU102">
        <v>0.0499998</v>
      </c>
      <c r="EV102">
        <v>0</v>
      </c>
      <c r="EW102">
        <v>0</v>
      </c>
      <c r="EX102">
        <v>0</v>
      </c>
      <c r="EY102">
        <v>-1.42</v>
      </c>
      <c r="EZ102">
        <v>0.0499998</v>
      </c>
      <c r="FA102">
        <v>46.18</v>
      </c>
      <c r="FB102">
        <v>1.11</v>
      </c>
      <c r="FC102">
        <v>33.937</v>
      </c>
      <c r="FD102">
        <v>39.125</v>
      </c>
      <c r="FE102">
        <v>36.187</v>
      </c>
      <c r="FF102">
        <v>38.812</v>
      </c>
      <c r="FG102">
        <v>36.437</v>
      </c>
      <c r="FH102">
        <v>0</v>
      </c>
      <c r="FI102">
        <v>0</v>
      </c>
      <c r="FJ102">
        <v>0</v>
      </c>
      <c r="FK102">
        <v>10243.90000009537</v>
      </c>
      <c r="FL102">
        <v>0</v>
      </c>
      <c r="FM102">
        <v>3.796153846153846</v>
      </c>
      <c r="FN102">
        <v>-23.36205115572233</v>
      </c>
      <c r="FO102">
        <v>10.47794857641702</v>
      </c>
      <c r="FP102">
        <v>45.32769230769231</v>
      </c>
      <c r="FQ102">
        <v>15</v>
      </c>
      <c r="FR102">
        <v>1740484041.5</v>
      </c>
      <c r="FS102" t="s">
        <v>471</v>
      </c>
      <c r="FT102">
        <v>1740484041.5</v>
      </c>
      <c r="FU102">
        <v>1740484029</v>
      </c>
      <c r="FV102">
        <v>10</v>
      </c>
      <c r="FW102">
        <v>-0.115</v>
      </c>
      <c r="FX102">
        <v>0.001</v>
      </c>
      <c r="FY102">
        <v>-0.275</v>
      </c>
      <c r="FZ102">
        <v>-0.005</v>
      </c>
      <c r="GA102">
        <v>103</v>
      </c>
      <c r="GB102">
        <v>12</v>
      </c>
      <c r="GC102">
        <v>0.21</v>
      </c>
      <c r="GD102">
        <v>0.12</v>
      </c>
      <c r="GE102">
        <v>-0.7263410654730157</v>
      </c>
      <c r="GF102">
        <v>0.0670697053101105</v>
      </c>
      <c r="GG102">
        <v>0.09556595265730727</v>
      </c>
      <c r="GH102">
        <v>1</v>
      </c>
      <c r="GI102">
        <v>-0.0006640656358592543</v>
      </c>
      <c r="GJ102">
        <v>0.0004779931200115083</v>
      </c>
      <c r="GK102">
        <v>0.0002639916092270525</v>
      </c>
      <c r="GL102">
        <v>1</v>
      </c>
      <c r="GM102">
        <v>2</v>
      </c>
      <c r="GN102">
        <v>2</v>
      </c>
      <c r="GO102" t="s">
        <v>440</v>
      </c>
      <c r="GP102">
        <v>2.99556</v>
      </c>
      <c r="GQ102">
        <v>2.81099</v>
      </c>
      <c r="GR102">
        <v>0.113868</v>
      </c>
      <c r="GS102">
        <v>0.114553</v>
      </c>
      <c r="GT102">
        <v>0.06805460000000001</v>
      </c>
      <c r="GU102">
        <v>0.0691625</v>
      </c>
      <c r="GV102">
        <v>24119.8</v>
      </c>
      <c r="GW102">
        <v>25171.4</v>
      </c>
      <c r="GX102">
        <v>30963.7</v>
      </c>
      <c r="GY102">
        <v>31524.6</v>
      </c>
      <c r="GZ102">
        <v>45255</v>
      </c>
      <c r="HA102">
        <v>42621.6</v>
      </c>
      <c r="HB102">
        <v>44858.1</v>
      </c>
      <c r="HC102">
        <v>42099.6</v>
      </c>
      <c r="HD102">
        <v>1.80217</v>
      </c>
      <c r="HE102">
        <v>2.25837</v>
      </c>
      <c r="HF102">
        <v>-0.0407621</v>
      </c>
      <c r="HG102">
        <v>0</v>
      </c>
      <c r="HH102">
        <v>19.7633</v>
      </c>
      <c r="HI102">
        <v>999.9</v>
      </c>
      <c r="HJ102">
        <v>33.8</v>
      </c>
      <c r="HK102">
        <v>30.7</v>
      </c>
      <c r="HL102">
        <v>14.8365</v>
      </c>
      <c r="HM102">
        <v>62.1438</v>
      </c>
      <c r="HN102">
        <v>8.068910000000001</v>
      </c>
      <c r="HO102">
        <v>1</v>
      </c>
      <c r="HP102">
        <v>-0.124794</v>
      </c>
      <c r="HQ102">
        <v>3.20139</v>
      </c>
      <c r="HR102">
        <v>20.215</v>
      </c>
      <c r="HS102">
        <v>5.22253</v>
      </c>
      <c r="HT102">
        <v>11.9081</v>
      </c>
      <c r="HU102">
        <v>4.97175</v>
      </c>
      <c r="HV102">
        <v>3.273</v>
      </c>
      <c r="HW102">
        <v>7942.2</v>
      </c>
      <c r="HX102">
        <v>9999</v>
      </c>
      <c r="HY102">
        <v>9999</v>
      </c>
      <c r="HZ102">
        <v>999.9</v>
      </c>
      <c r="IA102">
        <v>1.87958</v>
      </c>
      <c r="IB102">
        <v>1.87973</v>
      </c>
      <c r="IC102">
        <v>1.88187</v>
      </c>
      <c r="ID102">
        <v>1.87488</v>
      </c>
      <c r="IE102">
        <v>1.87827</v>
      </c>
      <c r="IF102">
        <v>1.87764</v>
      </c>
      <c r="IG102">
        <v>1.87475</v>
      </c>
      <c r="IH102">
        <v>1.88238</v>
      </c>
      <c r="II102">
        <v>0</v>
      </c>
      <c r="IJ102">
        <v>0</v>
      </c>
      <c r="IK102">
        <v>0</v>
      </c>
      <c r="IL102">
        <v>0</v>
      </c>
      <c r="IM102" t="s">
        <v>441</v>
      </c>
      <c r="IN102" t="s">
        <v>442</v>
      </c>
      <c r="IO102" t="s">
        <v>443</v>
      </c>
      <c r="IP102" t="s">
        <v>443</v>
      </c>
      <c r="IQ102" t="s">
        <v>443</v>
      </c>
      <c r="IR102" t="s">
        <v>443</v>
      </c>
      <c r="IS102">
        <v>0</v>
      </c>
      <c r="IT102">
        <v>100</v>
      </c>
      <c r="IU102">
        <v>100</v>
      </c>
      <c r="IV102">
        <v>0.29</v>
      </c>
      <c r="IW102">
        <v>-0.0047</v>
      </c>
      <c r="IX102">
        <v>-0.5145022863478105</v>
      </c>
      <c r="IY102">
        <v>0.002558256048013158</v>
      </c>
      <c r="IZ102">
        <v>-2.213187444564666E-06</v>
      </c>
      <c r="JA102">
        <v>6.313742598779326E-10</v>
      </c>
      <c r="JB102">
        <v>-0.09460829944680695</v>
      </c>
      <c r="JC102">
        <v>0.01302957520847742</v>
      </c>
      <c r="JD102">
        <v>-0.0006757729996322496</v>
      </c>
      <c r="JE102">
        <v>1.7701685355935E-05</v>
      </c>
      <c r="JF102">
        <v>15</v>
      </c>
      <c r="JG102">
        <v>2137</v>
      </c>
      <c r="JH102">
        <v>3</v>
      </c>
      <c r="JI102">
        <v>20</v>
      </c>
      <c r="JJ102">
        <v>153.5</v>
      </c>
      <c r="JK102">
        <v>153.7</v>
      </c>
      <c r="JL102">
        <v>1.20117</v>
      </c>
      <c r="JM102">
        <v>2.57202</v>
      </c>
      <c r="JN102">
        <v>1.44531</v>
      </c>
      <c r="JO102">
        <v>2.1582</v>
      </c>
      <c r="JP102">
        <v>1.54907</v>
      </c>
      <c r="JQ102">
        <v>2.45728</v>
      </c>
      <c r="JR102">
        <v>35.4754</v>
      </c>
      <c r="JS102">
        <v>24.1225</v>
      </c>
      <c r="JT102">
        <v>18</v>
      </c>
      <c r="JU102">
        <v>328.413</v>
      </c>
      <c r="JV102">
        <v>745.323</v>
      </c>
      <c r="JW102">
        <v>16.5799</v>
      </c>
      <c r="JX102">
        <v>25.426</v>
      </c>
      <c r="JY102">
        <v>30.0001</v>
      </c>
      <c r="JZ102">
        <v>25.5555</v>
      </c>
      <c r="KA102">
        <v>25.5423</v>
      </c>
      <c r="KB102">
        <v>24.0503</v>
      </c>
      <c r="KC102">
        <v>26.3673</v>
      </c>
      <c r="KD102">
        <v>29.0256</v>
      </c>
      <c r="KE102">
        <v>16.58</v>
      </c>
      <c r="KF102">
        <v>500</v>
      </c>
      <c r="KG102">
        <v>12.0585</v>
      </c>
      <c r="KH102">
        <v>101.366</v>
      </c>
      <c r="KI102">
        <v>100.648</v>
      </c>
    </row>
    <row r="103" spans="1:295">
      <c r="A103">
        <v>87</v>
      </c>
      <c r="B103">
        <v>1740493373.1</v>
      </c>
      <c r="C103">
        <v>10365.09999990463</v>
      </c>
      <c r="D103" t="s">
        <v>624</v>
      </c>
      <c r="E103" t="s">
        <v>625</v>
      </c>
      <c r="F103" t="s">
        <v>434</v>
      </c>
      <c r="G103" t="s">
        <v>435</v>
      </c>
      <c r="J103">
        <f>EY103</f>
        <v>0</v>
      </c>
      <c r="K103">
        <v>1740493373.1</v>
      </c>
      <c r="L103">
        <f>(M103)/1000</f>
        <v>0</v>
      </c>
      <c r="M103">
        <f>IF(DR103, AP103, AJ103)</f>
        <v>0</v>
      </c>
      <c r="N103">
        <f>IF(DR103, AK103, AI103)</f>
        <v>0</v>
      </c>
      <c r="O103">
        <f>DT103 - IF(AW103&gt;1, N103*DN103*100.0/(AY103), 0)</f>
        <v>0</v>
      </c>
      <c r="P103">
        <f>((V103-L103/2)*O103-N103)/(V103+L103/2)</f>
        <v>0</v>
      </c>
      <c r="Q103">
        <f>P103*(EA103+EB103)/1000.0</f>
        <v>0</v>
      </c>
      <c r="R103">
        <f>(DT103 - IF(AW103&gt;1, N103*DN103*100.0/(AY103), 0))*(EA103+EB103)/1000.0</f>
        <v>0</v>
      </c>
      <c r="S103">
        <f>2.0/((1/U103-1/T103)+SIGN(U103)*SQRT((1/U103-1/T103)*(1/U103-1/T103) + 4*DO103/((DO103+1)*(DO103+1))*(2*1/U103*1/T103-1/T103*1/T103)))</f>
        <v>0</v>
      </c>
      <c r="T103">
        <f>IF(LEFT(DP103,1)&lt;&gt;"0",IF(LEFT(DP103,1)="1",3.0,DQ103),$D$5+$E$5*(EH103*EA103/($K$5*1000))+$F$5*(EH103*EA103/($K$5*1000))*MAX(MIN(DN103,$J$5),$I$5)*MAX(MIN(DN103,$J$5),$I$5)+$G$5*MAX(MIN(DN103,$J$5),$I$5)*(EH103*EA103/($K$5*1000))+$H$5*(EH103*EA103/($K$5*1000))*(EH103*EA103/($K$5*1000)))</f>
        <v>0</v>
      </c>
      <c r="U103">
        <f>L103*(1000-(1000*0.61365*exp(17.502*Y103/(240.97+Y103))/(EA103+EB103)+DV103)/2)/(1000*0.61365*exp(17.502*Y103/(240.97+Y103))/(EA103+EB103)-DV103)</f>
        <v>0</v>
      </c>
      <c r="V103">
        <f>1/((DO103+1)/(S103/1.6)+1/(T103/1.37)) + DO103/((DO103+1)/(S103/1.6) + DO103/(T103/1.37))</f>
        <v>0</v>
      </c>
      <c r="W103">
        <f>(DJ103*DM103)</f>
        <v>0</v>
      </c>
      <c r="X103">
        <f>(EC103+(W103+2*0.95*5.67E-8*(((EC103+$B$7)+273)^4-(EC103+273)^4)-44100*L103)/(1.84*29.3*T103+8*0.95*5.67E-8*(EC103+273)^3))</f>
        <v>0</v>
      </c>
      <c r="Y103">
        <f>($C$7*ED103+$D$7*EE103+$E$7*X103)</f>
        <v>0</v>
      </c>
      <c r="Z103">
        <f>0.61365*exp(17.502*Y103/(240.97+Y103))</f>
        <v>0</v>
      </c>
      <c r="AA103">
        <f>(AB103/AC103*100)</f>
        <v>0</v>
      </c>
      <c r="AB103">
        <f>DV103*(EA103+EB103)/1000</f>
        <v>0</v>
      </c>
      <c r="AC103">
        <f>0.61365*exp(17.502*EC103/(240.97+EC103))</f>
        <v>0</v>
      </c>
      <c r="AD103">
        <f>(Z103-DV103*(EA103+EB103)/1000)</f>
        <v>0</v>
      </c>
      <c r="AE103">
        <f>(-L103*44100)</f>
        <v>0</v>
      </c>
      <c r="AF103">
        <f>2*29.3*T103*0.92*(EC103-Y103)</f>
        <v>0</v>
      </c>
      <c r="AG103">
        <f>2*0.95*5.67E-8*(((EC103+$B$7)+273)^4-(Y103+273)^4)</f>
        <v>0</v>
      </c>
      <c r="AH103">
        <f>W103+AG103+AE103+AF103</f>
        <v>0</v>
      </c>
      <c r="AI103">
        <f>DZ103*AW103*(DU103-DT103*(1000-AW103*DW103)/(1000-AW103*DV103))/(100*DN103)</f>
        <v>0</v>
      </c>
      <c r="AJ103">
        <f>1000*DZ103*AW103*(DV103-DW103)/(100*DN103*(1000-AW103*DV103))</f>
        <v>0</v>
      </c>
      <c r="AK103">
        <f>(AL103 - AM103 - EA103*1E3/(8.314*(EC103+273.15)) * AO103/DZ103 * AN103) * DZ103/(100*DN103) * (1000 - DW103)/1000</f>
        <v>0</v>
      </c>
      <c r="AL103">
        <v>404.8961533007744</v>
      </c>
      <c r="AM103">
        <v>405.2715030303029</v>
      </c>
      <c r="AN103">
        <v>0.0001728052436799875</v>
      </c>
      <c r="AO103">
        <v>66.14935224974602</v>
      </c>
      <c r="AP103">
        <f>(AR103 - AQ103 + EA103*1E3/(8.314*(EC103+273.15)) * AT103/DZ103 * AS103) * DZ103/(100*DN103) * 1000/(1000 - AR103)</f>
        <v>0</v>
      </c>
      <c r="AQ103">
        <v>12.07477979807868</v>
      </c>
      <c r="AR103">
        <v>12.04552517482518</v>
      </c>
      <c r="AS103">
        <v>5.003433146479204E-07</v>
      </c>
      <c r="AT103">
        <v>77.18284796940715</v>
      </c>
      <c r="AU103">
        <v>42</v>
      </c>
      <c r="AV103">
        <v>11</v>
      </c>
      <c r="AW103">
        <f>IF(AU103*$H$13&gt;=AY103,1.0,(AY103/(AY103-AU103*$H$13)))</f>
        <v>0</v>
      </c>
      <c r="AX103">
        <f>(AW103-1)*100</f>
        <v>0</v>
      </c>
      <c r="AY103">
        <f>MAX(0,($B$13+$C$13*EH103)/(1+$D$13*EH103)*EA103/(EC103+273)*$E$13)</f>
        <v>0</v>
      </c>
      <c r="AZ103" t="s">
        <v>437</v>
      </c>
      <c r="BA103" t="s">
        <v>437</v>
      </c>
      <c r="BB103">
        <v>0</v>
      </c>
      <c r="BC103">
        <v>0</v>
      </c>
      <c r="BD103">
        <f>1-BB103/BC103</f>
        <v>0</v>
      </c>
      <c r="BE103">
        <v>0</v>
      </c>
      <c r="BF103" t="s">
        <v>437</v>
      </c>
      <c r="BG103" t="s">
        <v>437</v>
      </c>
      <c r="BH103">
        <v>0</v>
      </c>
      <c r="BI103">
        <v>0</v>
      </c>
      <c r="BJ103">
        <f>1-BH103/BI103</f>
        <v>0</v>
      </c>
      <c r="BK103">
        <v>0.5</v>
      </c>
      <c r="BL103">
        <f>DK103</f>
        <v>0</v>
      </c>
      <c r="BM103">
        <f>N103</f>
        <v>0</v>
      </c>
      <c r="BN103">
        <f>BJ103*BK103*BL103</f>
        <v>0</v>
      </c>
      <c r="BO103">
        <f>(BM103-BE103)/BL103</f>
        <v>0</v>
      </c>
      <c r="BP103">
        <f>(BC103-BI103)/BI103</f>
        <v>0</v>
      </c>
      <c r="BQ103">
        <f>BB103/(BD103+BB103/BI103)</f>
        <v>0</v>
      </c>
      <c r="BR103" t="s">
        <v>437</v>
      </c>
      <c r="BS103">
        <v>0</v>
      </c>
      <c r="BT103">
        <f>IF(BS103&lt;&gt;0, BS103, BQ103)</f>
        <v>0</v>
      </c>
      <c r="BU103">
        <f>1-BT103/BI103</f>
        <v>0</v>
      </c>
      <c r="BV103">
        <f>(BI103-BH103)/(BI103-BT103)</f>
        <v>0</v>
      </c>
      <c r="BW103">
        <f>(BC103-BI103)/(BC103-BT103)</f>
        <v>0</v>
      </c>
      <c r="BX103">
        <f>(BI103-BH103)/(BI103-BB103)</f>
        <v>0</v>
      </c>
      <c r="BY103">
        <f>(BC103-BI103)/(BC103-BB103)</f>
        <v>0</v>
      </c>
      <c r="BZ103">
        <f>(BV103*BT103/BH103)</f>
        <v>0</v>
      </c>
      <c r="CA103">
        <f>(1-BZ103)</f>
        <v>0</v>
      </c>
      <c r="CB103">
        <v>205</v>
      </c>
      <c r="CC103">
        <v>290.0000000000001</v>
      </c>
      <c r="CD103">
        <v>1.42</v>
      </c>
      <c r="CE103">
        <v>245</v>
      </c>
      <c r="CF103">
        <v>10126.2</v>
      </c>
      <c r="CG103">
        <v>1.21</v>
      </c>
      <c r="CH103">
        <v>0.21</v>
      </c>
      <c r="CI103">
        <v>300.0000000000001</v>
      </c>
      <c r="CJ103">
        <v>23.9</v>
      </c>
      <c r="CK103">
        <v>3.425775101193484</v>
      </c>
      <c r="CL103">
        <v>2.028220428051648</v>
      </c>
      <c r="CM103">
        <v>-2.247386861494518</v>
      </c>
      <c r="CN103">
        <v>1.77933841202106</v>
      </c>
      <c r="CO103">
        <v>0.05390338325961119</v>
      </c>
      <c r="CP103">
        <v>-0.008365275417130143</v>
      </c>
      <c r="CQ103">
        <v>289.9999999999999</v>
      </c>
      <c r="CR103">
        <v>1.85</v>
      </c>
      <c r="CS103">
        <v>615</v>
      </c>
      <c r="CT103">
        <v>10122.7</v>
      </c>
      <c r="CU103">
        <v>1.21</v>
      </c>
      <c r="CV103">
        <v>0.64</v>
      </c>
      <c r="DJ103">
        <f>$B$11*EI103+$C$11*EJ103+$F$11*EU103*(1-EX103)</f>
        <v>0</v>
      </c>
      <c r="DK103">
        <f>DJ103*DL103</f>
        <v>0</v>
      </c>
      <c r="DL103">
        <f>($B$11*$D$9+$C$11*$D$9+$F$11*((FH103+EZ103)/MAX(FH103+EZ103+FI103, 0.1)*$I$9+FI103/MAX(FH103+EZ103+FI103, 0.1)*$J$9))/($B$11+$C$11+$F$11)</f>
        <v>0</v>
      </c>
      <c r="DM103">
        <f>($B$11*$K$9+$C$11*$K$9+$F$11*((FH103+EZ103)/MAX(FH103+EZ103+FI103, 0.1)*$P$9+FI103/MAX(FH103+EZ103+FI103, 0.1)*$Q$9))/($B$11+$C$11+$F$11)</f>
        <v>0</v>
      </c>
      <c r="DN103">
        <v>2</v>
      </c>
      <c r="DO103">
        <v>0.5</v>
      </c>
      <c r="DP103" t="s">
        <v>438</v>
      </c>
      <c r="DQ103">
        <v>2</v>
      </c>
      <c r="DR103" t="b">
        <v>1</v>
      </c>
      <c r="DS103">
        <v>1740493373.1</v>
      </c>
      <c r="DT103">
        <v>400.38</v>
      </c>
      <c r="DU103">
        <v>399.963</v>
      </c>
      <c r="DV103">
        <v>12.0461</v>
      </c>
      <c r="DW103">
        <v>12.0769</v>
      </c>
      <c r="DX103">
        <v>400.185</v>
      </c>
      <c r="DY103">
        <v>12.0508</v>
      </c>
      <c r="DZ103">
        <v>399.967</v>
      </c>
      <c r="EA103">
        <v>101.033</v>
      </c>
      <c r="EB103">
        <v>0.100003</v>
      </c>
      <c r="EC103">
        <v>19.2592</v>
      </c>
      <c r="ED103">
        <v>19.0866</v>
      </c>
      <c r="EE103">
        <v>999.9</v>
      </c>
      <c r="EF103">
        <v>0</v>
      </c>
      <c r="EG103">
        <v>0</v>
      </c>
      <c r="EH103">
        <v>10050</v>
      </c>
      <c r="EI103">
        <v>0</v>
      </c>
      <c r="EJ103">
        <v>0.0122315</v>
      </c>
      <c r="EK103">
        <v>0.417603</v>
      </c>
      <c r="EL103">
        <v>405.262</v>
      </c>
      <c r="EM103">
        <v>404.852</v>
      </c>
      <c r="EN103">
        <v>-0.0308399</v>
      </c>
      <c r="EO103">
        <v>399.963</v>
      </c>
      <c r="EP103">
        <v>12.0769</v>
      </c>
      <c r="EQ103">
        <v>1.21706</v>
      </c>
      <c r="ER103">
        <v>1.22017</v>
      </c>
      <c r="ES103">
        <v>9.811820000000001</v>
      </c>
      <c r="ET103">
        <v>9.849959999999999</v>
      </c>
      <c r="EU103">
        <v>0.0499998</v>
      </c>
      <c r="EV103">
        <v>0</v>
      </c>
      <c r="EW103">
        <v>0</v>
      </c>
      <c r="EX103">
        <v>0</v>
      </c>
      <c r="EY103">
        <v>7.21</v>
      </c>
      <c r="EZ103">
        <v>0.0499998</v>
      </c>
      <c r="FA103">
        <v>46.28</v>
      </c>
      <c r="FB103">
        <v>1.49</v>
      </c>
      <c r="FC103">
        <v>33.5</v>
      </c>
      <c r="FD103">
        <v>39.25</v>
      </c>
      <c r="FE103">
        <v>36.187</v>
      </c>
      <c r="FF103">
        <v>38.937</v>
      </c>
      <c r="FG103">
        <v>36.375</v>
      </c>
      <c r="FH103">
        <v>0</v>
      </c>
      <c r="FI103">
        <v>0</v>
      </c>
      <c r="FJ103">
        <v>0</v>
      </c>
      <c r="FK103">
        <v>10363.90000009537</v>
      </c>
      <c r="FL103">
        <v>0</v>
      </c>
      <c r="FM103">
        <v>2.848076923076923</v>
      </c>
      <c r="FN103">
        <v>12.45504260948294</v>
      </c>
      <c r="FO103">
        <v>-8.035213642153813</v>
      </c>
      <c r="FP103">
        <v>46.14807692307692</v>
      </c>
      <c r="FQ103">
        <v>15</v>
      </c>
      <c r="FR103">
        <v>1740484041.5</v>
      </c>
      <c r="FS103" t="s">
        <v>471</v>
      </c>
      <c r="FT103">
        <v>1740484041.5</v>
      </c>
      <c r="FU103">
        <v>1740484029</v>
      </c>
      <c r="FV103">
        <v>10</v>
      </c>
      <c r="FW103">
        <v>-0.115</v>
      </c>
      <c r="FX103">
        <v>0.001</v>
      </c>
      <c r="FY103">
        <v>-0.275</v>
      </c>
      <c r="FZ103">
        <v>-0.005</v>
      </c>
      <c r="GA103">
        <v>103</v>
      </c>
      <c r="GB103">
        <v>12</v>
      </c>
      <c r="GC103">
        <v>0.21</v>
      </c>
      <c r="GD103">
        <v>0.12</v>
      </c>
      <c r="GE103">
        <v>-0.7782091723012134</v>
      </c>
      <c r="GF103">
        <v>0.1841307427279734</v>
      </c>
      <c r="GG103">
        <v>0.06487532534305096</v>
      </c>
      <c r="GH103">
        <v>1</v>
      </c>
      <c r="GI103">
        <v>-0.002373927750065115</v>
      </c>
      <c r="GJ103">
        <v>-0.01259002420911391</v>
      </c>
      <c r="GK103">
        <v>0.002314432823677898</v>
      </c>
      <c r="GL103">
        <v>1</v>
      </c>
      <c r="GM103">
        <v>2</v>
      </c>
      <c r="GN103">
        <v>2</v>
      </c>
      <c r="GO103" t="s">
        <v>440</v>
      </c>
      <c r="GP103">
        <v>2.99549</v>
      </c>
      <c r="GQ103">
        <v>2.81104</v>
      </c>
      <c r="GR103">
        <v>0.0964158</v>
      </c>
      <c r="GS103">
        <v>0.0969906</v>
      </c>
      <c r="GT103">
        <v>0.0680813</v>
      </c>
      <c r="GU103">
        <v>0.0693107</v>
      </c>
      <c r="GV103">
        <v>24596.1</v>
      </c>
      <c r="GW103">
        <v>25672</v>
      </c>
      <c r="GX103">
        <v>30965.7</v>
      </c>
      <c r="GY103">
        <v>31526.7</v>
      </c>
      <c r="GZ103">
        <v>45256.4</v>
      </c>
      <c r="HA103">
        <v>42617.5</v>
      </c>
      <c r="HB103">
        <v>44860.9</v>
      </c>
      <c r="HC103">
        <v>42102.3</v>
      </c>
      <c r="HD103">
        <v>1.80173</v>
      </c>
      <c r="HE103">
        <v>2.25845</v>
      </c>
      <c r="HF103">
        <v>-0.0395775</v>
      </c>
      <c r="HG103">
        <v>0</v>
      </c>
      <c r="HH103">
        <v>19.742</v>
      </c>
      <c r="HI103">
        <v>999.9</v>
      </c>
      <c r="HJ103">
        <v>33.8</v>
      </c>
      <c r="HK103">
        <v>30.7</v>
      </c>
      <c r="HL103">
        <v>14.8363</v>
      </c>
      <c r="HM103">
        <v>61.9238</v>
      </c>
      <c r="HN103">
        <v>7.70834</v>
      </c>
      <c r="HO103">
        <v>1</v>
      </c>
      <c r="HP103">
        <v>-0.126136</v>
      </c>
      <c r="HQ103">
        <v>3.18581</v>
      </c>
      <c r="HR103">
        <v>20.2173</v>
      </c>
      <c r="HS103">
        <v>5.22253</v>
      </c>
      <c r="HT103">
        <v>11.9081</v>
      </c>
      <c r="HU103">
        <v>4.97175</v>
      </c>
      <c r="HV103">
        <v>3.273</v>
      </c>
      <c r="HW103">
        <v>7945.4</v>
      </c>
      <c r="HX103">
        <v>9999</v>
      </c>
      <c r="HY103">
        <v>9999</v>
      </c>
      <c r="HZ103">
        <v>999.9</v>
      </c>
      <c r="IA103">
        <v>1.87958</v>
      </c>
      <c r="IB103">
        <v>1.87974</v>
      </c>
      <c r="IC103">
        <v>1.88187</v>
      </c>
      <c r="ID103">
        <v>1.87486</v>
      </c>
      <c r="IE103">
        <v>1.87822</v>
      </c>
      <c r="IF103">
        <v>1.8777</v>
      </c>
      <c r="IG103">
        <v>1.87475</v>
      </c>
      <c r="IH103">
        <v>1.88234</v>
      </c>
      <c r="II103">
        <v>0</v>
      </c>
      <c r="IJ103">
        <v>0</v>
      </c>
      <c r="IK103">
        <v>0</v>
      </c>
      <c r="IL103">
        <v>0</v>
      </c>
      <c r="IM103" t="s">
        <v>441</v>
      </c>
      <c r="IN103" t="s">
        <v>442</v>
      </c>
      <c r="IO103" t="s">
        <v>443</v>
      </c>
      <c r="IP103" t="s">
        <v>443</v>
      </c>
      <c r="IQ103" t="s">
        <v>443</v>
      </c>
      <c r="IR103" t="s">
        <v>443</v>
      </c>
      <c r="IS103">
        <v>0</v>
      </c>
      <c r="IT103">
        <v>100</v>
      </c>
      <c r="IU103">
        <v>100</v>
      </c>
      <c r="IV103">
        <v>0.195</v>
      </c>
      <c r="IW103">
        <v>-0.0047</v>
      </c>
      <c r="IX103">
        <v>-0.5145022863478105</v>
      </c>
      <c r="IY103">
        <v>0.002558256048013158</v>
      </c>
      <c r="IZ103">
        <v>-2.213187444564666E-06</v>
      </c>
      <c r="JA103">
        <v>6.313742598779326E-10</v>
      </c>
      <c r="JB103">
        <v>-0.09460829944680695</v>
      </c>
      <c r="JC103">
        <v>0.01302957520847742</v>
      </c>
      <c r="JD103">
        <v>-0.0006757729996322496</v>
      </c>
      <c r="JE103">
        <v>1.7701685355935E-05</v>
      </c>
      <c r="JF103">
        <v>15</v>
      </c>
      <c r="JG103">
        <v>2137</v>
      </c>
      <c r="JH103">
        <v>3</v>
      </c>
      <c r="JI103">
        <v>20</v>
      </c>
      <c r="JJ103">
        <v>155.5</v>
      </c>
      <c r="JK103">
        <v>155.7</v>
      </c>
      <c r="JL103">
        <v>1.00586</v>
      </c>
      <c r="JM103">
        <v>2.59277</v>
      </c>
      <c r="JN103">
        <v>1.44531</v>
      </c>
      <c r="JO103">
        <v>2.1582</v>
      </c>
      <c r="JP103">
        <v>1.54907</v>
      </c>
      <c r="JQ103">
        <v>2.38281</v>
      </c>
      <c r="JR103">
        <v>35.4754</v>
      </c>
      <c r="JS103">
        <v>24.1225</v>
      </c>
      <c r="JT103">
        <v>18</v>
      </c>
      <c r="JU103">
        <v>328.186</v>
      </c>
      <c r="JV103">
        <v>745.332</v>
      </c>
      <c r="JW103">
        <v>16.5798</v>
      </c>
      <c r="JX103">
        <v>25.4198</v>
      </c>
      <c r="JY103">
        <v>30</v>
      </c>
      <c r="JZ103">
        <v>25.5491</v>
      </c>
      <c r="KA103">
        <v>25.538</v>
      </c>
      <c r="KB103">
        <v>20.1306</v>
      </c>
      <c r="KC103">
        <v>26.3673</v>
      </c>
      <c r="KD103">
        <v>29.3972</v>
      </c>
      <c r="KE103">
        <v>16.58</v>
      </c>
      <c r="KF103">
        <v>400</v>
      </c>
      <c r="KG103">
        <v>12.0627</v>
      </c>
      <c r="KH103">
        <v>101.373</v>
      </c>
      <c r="KI103">
        <v>100.655</v>
      </c>
    </row>
    <row r="104" spans="1:295">
      <c r="A104">
        <v>88</v>
      </c>
      <c r="B104">
        <v>1740493493.6</v>
      </c>
      <c r="C104">
        <v>10485.59999990463</v>
      </c>
      <c r="D104" t="s">
        <v>626</v>
      </c>
      <c r="E104" t="s">
        <v>627</v>
      </c>
      <c r="F104" t="s">
        <v>434</v>
      </c>
      <c r="G104" t="s">
        <v>435</v>
      </c>
      <c r="J104">
        <f>EY104</f>
        <v>0</v>
      </c>
      <c r="K104">
        <v>1740493493.6</v>
      </c>
      <c r="L104">
        <f>(M104)/1000</f>
        <v>0</v>
      </c>
      <c r="M104">
        <f>IF(DR104, AP104, AJ104)</f>
        <v>0</v>
      </c>
      <c r="N104">
        <f>IF(DR104, AK104, AI104)</f>
        <v>0</v>
      </c>
      <c r="O104">
        <f>DT104 - IF(AW104&gt;1, N104*DN104*100.0/(AY104), 0)</f>
        <v>0</v>
      </c>
      <c r="P104">
        <f>((V104-L104/2)*O104-N104)/(V104+L104/2)</f>
        <v>0</v>
      </c>
      <c r="Q104">
        <f>P104*(EA104+EB104)/1000.0</f>
        <v>0</v>
      </c>
      <c r="R104">
        <f>(DT104 - IF(AW104&gt;1, N104*DN104*100.0/(AY104), 0))*(EA104+EB104)/1000.0</f>
        <v>0</v>
      </c>
      <c r="S104">
        <f>2.0/((1/U104-1/T104)+SIGN(U104)*SQRT((1/U104-1/T104)*(1/U104-1/T104) + 4*DO104/((DO104+1)*(DO104+1))*(2*1/U104*1/T104-1/T104*1/T104)))</f>
        <v>0</v>
      </c>
      <c r="T104">
        <f>IF(LEFT(DP104,1)&lt;&gt;"0",IF(LEFT(DP104,1)="1",3.0,DQ104),$D$5+$E$5*(EH104*EA104/($K$5*1000))+$F$5*(EH104*EA104/($K$5*1000))*MAX(MIN(DN104,$J$5),$I$5)*MAX(MIN(DN104,$J$5),$I$5)+$G$5*MAX(MIN(DN104,$J$5),$I$5)*(EH104*EA104/($K$5*1000))+$H$5*(EH104*EA104/($K$5*1000))*(EH104*EA104/($K$5*1000)))</f>
        <v>0</v>
      </c>
      <c r="U104">
        <f>L104*(1000-(1000*0.61365*exp(17.502*Y104/(240.97+Y104))/(EA104+EB104)+DV104)/2)/(1000*0.61365*exp(17.502*Y104/(240.97+Y104))/(EA104+EB104)-DV104)</f>
        <v>0</v>
      </c>
      <c r="V104">
        <f>1/((DO104+1)/(S104/1.6)+1/(T104/1.37)) + DO104/((DO104+1)/(S104/1.6) + DO104/(T104/1.37))</f>
        <v>0</v>
      </c>
      <c r="W104">
        <f>(DJ104*DM104)</f>
        <v>0</v>
      </c>
      <c r="X104">
        <f>(EC104+(W104+2*0.95*5.67E-8*(((EC104+$B$7)+273)^4-(EC104+273)^4)-44100*L104)/(1.84*29.3*T104+8*0.95*5.67E-8*(EC104+273)^3))</f>
        <v>0</v>
      </c>
      <c r="Y104">
        <f>($C$7*ED104+$D$7*EE104+$E$7*X104)</f>
        <v>0</v>
      </c>
      <c r="Z104">
        <f>0.61365*exp(17.502*Y104/(240.97+Y104))</f>
        <v>0</v>
      </c>
      <c r="AA104">
        <f>(AB104/AC104*100)</f>
        <v>0</v>
      </c>
      <c r="AB104">
        <f>DV104*(EA104+EB104)/1000</f>
        <v>0</v>
      </c>
      <c r="AC104">
        <f>0.61365*exp(17.502*EC104/(240.97+EC104))</f>
        <v>0</v>
      </c>
      <c r="AD104">
        <f>(Z104-DV104*(EA104+EB104)/1000)</f>
        <v>0</v>
      </c>
      <c r="AE104">
        <f>(-L104*44100)</f>
        <v>0</v>
      </c>
      <c r="AF104">
        <f>2*29.3*T104*0.92*(EC104-Y104)</f>
        <v>0</v>
      </c>
      <c r="AG104">
        <f>2*0.95*5.67E-8*(((EC104+$B$7)+273)^4-(Y104+273)^4)</f>
        <v>0</v>
      </c>
      <c r="AH104">
        <f>W104+AG104+AE104+AF104</f>
        <v>0</v>
      </c>
      <c r="AI104">
        <f>DZ104*AW104*(DU104-DT104*(1000-AW104*DW104)/(1000-AW104*DV104))/(100*DN104)</f>
        <v>0</v>
      </c>
      <c r="AJ104">
        <f>1000*DZ104*AW104*(DV104-DW104)/(100*DN104*(1000-AW104*DV104))</f>
        <v>0</v>
      </c>
      <c r="AK104">
        <f>(AL104 - AM104 - EA104*1E3/(8.314*(EC104+273.15)) * AO104/DZ104 * AN104) * DZ104/(100*DN104) * (1000 - DW104)/1000</f>
        <v>0</v>
      </c>
      <c r="AL104">
        <v>303.6122570563195</v>
      </c>
      <c r="AM104">
        <v>304.0716424242424</v>
      </c>
      <c r="AN104">
        <v>-0.0007212618521474152</v>
      </c>
      <c r="AO104">
        <v>66.14935224974602</v>
      </c>
      <c r="AP104">
        <f>(AR104 - AQ104 + EA104*1E3/(8.314*(EC104+273.15)) * AT104/DZ104 * AS104) * DZ104/(100*DN104) * 1000/(1000 - AR104)</f>
        <v>0</v>
      </c>
      <c r="AQ104">
        <v>11.98745442507005</v>
      </c>
      <c r="AR104">
        <v>11.99251958041959</v>
      </c>
      <c r="AS104">
        <v>-3.491579271452381E-08</v>
      </c>
      <c r="AT104">
        <v>77.18284796940715</v>
      </c>
      <c r="AU104">
        <v>42</v>
      </c>
      <c r="AV104">
        <v>10</v>
      </c>
      <c r="AW104">
        <f>IF(AU104*$H$13&gt;=AY104,1.0,(AY104/(AY104-AU104*$H$13)))</f>
        <v>0</v>
      </c>
      <c r="AX104">
        <f>(AW104-1)*100</f>
        <v>0</v>
      </c>
      <c r="AY104">
        <f>MAX(0,($B$13+$C$13*EH104)/(1+$D$13*EH104)*EA104/(EC104+273)*$E$13)</f>
        <v>0</v>
      </c>
      <c r="AZ104" t="s">
        <v>437</v>
      </c>
      <c r="BA104" t="s">
        <v>437</v>
      </c>
      <c r="BB104">
        <v>0</v>
      </c>
      <c r="BC104">
        <v>0</v>
      </c>
      <c r="BD104">
        <f>1-BB104/BC104</f>
        <v>0</v>
      </c>
      <c r="BE104">
        <v>0</v>
      </c>
      <c r="BF104" t="s">
        <v>437</v>
      </c>
      <c r="BG104" t="s">
        <v>437</v>
      </c>
      <c r="BH104">
        <v>0</v>
      </c>
      <c r="BI104">
        <v>0</v>
      </c>
      <c r="BJ104">
        <f>1-BH104/BI104</f>
        <v>0</v>
      </c>
      <c r="BK104">
        <v>0.5</v>
      </c>
      <c r="BL104">
        <f>DK104</f>
        <v>0</v>
      </c>
      <c r="BM104">
        <f>N104</f>
        <v>0</v>
      </c>
      <c r="BN104">
        <f>BJ104*BK104*BL104</f>
        <v>0</v>
      </c>
      <c r="BO104">
        <f>(BM104-BE104)/BL104</f>
        <v>0</v>
      </c>
      <c r="BP104">
        <f>(BC104-BI104)/BI104</f>
        <v>0</v>
      </c>
      <c r="BQ104">
        <f>BB104/(BD104+BB104/BI104)</f>
        <v>0</v>
      </c>
      <c r="BR104" t="s">
        <v>437</v>
      </c>
      <c r="BS104">
        <v>0</v>
      </c>
      <c r="BT104">
        <f>IF(BS104&lt;&gt;0, BS104, BQ104)</f>
        <v>0</v>
      </c>
      <c r="BU104">
        <f>1-BT104/BI104</f>
        <v>0</v>
      </c>
      <c r="BV104">
        <f>(BI104-BH104)/(BI104-BT104)</f>
        <v>0</v>
      </c>
      <c r="BW104">
        <f>(BC104-BI104)/(BC104-BT104)</f>
        <v>0</v>
      </c>
      <c r="BX104">
        <f>(BI104-BH104)/(BI104-BB104)</f>
        <v>0</v>
      </c>
      <c r="BY104">
        <f>(BC104-BI104)/(BC104-BB104)</f>
        <v>0</v>
      </c>
      <c r="BZ104">
        <f>(BV104*BT104/BH104)</f>
        <v>0</v>
      </c>
      <c r="CA104">
        <f>(1-BZ104)</f>
        <v>0</v>
      </c>
      <c r="CB104">
        <v>205</v>
      </c>
      <c r="CC104">
        <v>290.0000000000001</v>
      </c>
      <c r="CD104">
        <v>1.42</v>
      </c>
      <c r="CE104">
        <v>245</v>
      </c>
      <c r="CF104">
        <v>10126.2</v>
      </c>
      <c r="CG104">
        <v>1.21</v>
      </c>
      <c r="CH104">
        <v>0.21</v>
      </c>
      <c r="CI104">
        <v>300.0000000000001</v>
      </c>
      <c r="CJ104">
        <v>23.9</v>
      </c>
      <c r="CK104">
        <v>3.425775101193484</v>
      </c>
      <c r="CL104">
        <v>2.028220428051648</v>
      </c>
      <c r="CM104">
        <v>-2.247386861494518</v>
      </c>
      <c r="CN104">
        <v>1.77933841202106</v>
      </c>
      <c r="CO104">
        <v>0.05390338325961119</v>
      </c>
      <c r="CP104">
        <v>-0.008365275417130143</v>
      </c>
      <c r="CQ104">
        <v>289.9999999999999</v>
      </c>
      <c r="CR104">
        <v>1.85</v>
      </c>
      <c r="CS104">
        <v>615</v>
      </c>
      <c r="CT104">
        <v>10122.7</v>
      </c>
      <c r="CU104">
        <v>1.21</v>
      </c>
      <c r="CV104">
        <v>0.64</v>
      </c>
      <c r="DJ104">
        <f>$B$11*EI104+$C$11*EJ104+$F$11*EU104*(1-EX104)</f>
        <v>0</v>
      </c>
      <c r="DK104">
        <f>DJ104*DL104</f>
        <v>0</v>
      </c>
      <c r="DL104">
        <f>($B$11*$D$9+$C$11*$D$9+$F$11*((FH104+EZ104)/MAX(FH104+EZ104+FI104, 0.1)*$I$9+FI104/MAX(FH104+EZ104+FI104, 0.1)*$J$9))/($B$11+$C$11+$F$11)</f>
        <v>0</v>
      </c>
      <c r="DM104">
        <f>($B$11*$K$9+$C$11*$K$9+$F$11*((FH104+EZ104)/MAX(FH104+EZ104+FI104, 0.1)*$P$9+FI104/MAX(FH104+EZ104+FI104, 0.1)*$Q$9))/($B$11+$C$11+$F$11)</f>
        <v>0</v>
      </c>
      <c r="DN104">
        <v>2</v>
      </c>
      <c r="DO104">
        <v>0.5</v>
      </c>
      <c r="DP104" t="s">
        <v>438</v>
      </c>
      <c r="DQ104">
        <v>2</v>
      </c>
      <c r="DR104" t="b">
        <v>1</v>
      </c>
      <c r="DS104">
        <v>1740493493.6</v>
      </c>
      <c r="DT104">
        <v>300.42</v>
      </c>
      <c r="DU104">
        <v>299.989</v>
      </c>
      <c r="DV104">
        <v>11.9921</v>
      </c>
      <c r="DW104">
        <v>11.9875</v>
      </c>
      <c r="DX104">
        <v>300.349</v>
      </c>
      <c r="DY104">
        <v>11.997</v>
      </c>
      <c r="DZ104">
        <v>400</v>
      </c>
      <c r="EA104">
        <v>101.032</v>
      </c>
      <c r="EB104">
        <v>0.099976</v>
      </c>
      <c r="EC104">
        <v>19.2683</v>
      </c>
      <c r="ED104">
        <v>19.0615</v>
      </c>
      <c r="EE104">
        <v>999.9</v>
      </c>
      <c r="EF104">
        <v>0</v>
      </c>
      <c r="EG104">
        <v>0</v>
      </c>
      <c r="EH104">
        <v>10046.9</v>
      </c>
      <c r="EI104">
        <v>0</v>
      </c>
      <c r="EJ104">
        <v>0.0122315</v>
      </c>
      <c r="EK104">
        <v>0.430847</v>
      </c>
      <c r="EL104">
        <v>304.066</v>
      </c>
      <c r="EM104">
        <v>303.629</v>
      </c>
      <c r="EN104">
        <v>0.00450325</v>
      </c>
      <c r="EO104">
        <v>299.989</v>
      </c>
      <c r="EP104">
        <v>11.9875</v>
      </c>
      <c r="EQ104">
        <v>1.21158</v>
      </c>
      <c r="ER104">
        <v>1.21112</v>
      </c>
      <c r="ES104">
        <v>9.74455</v>
      </c>
      <c r="ET104">
        <v>9.738950000000001</v>
      </c>
      <c r="EU104">
        <v>0.0499998</v>
      </c>
      <c r="EV104">
        <v>0</v>
      </c>
      <c r="EW104">
        <v>0</v>
      </c>
      <c r="EX104">
        <v>0</v>
      </c>
      <c r="EY104">
        <v>3.93</v>
      </c>
      <c r="EZ104">
        <v>0.0499998</v>
      </c>
      <c r="FA104">
        <v>43.54</v>
      </c>
      <c r="FB104">
        <v>0.8</v>
      </c>
      <c r="FC104">
        <v>34.062</v>
      </c>
      <c r="FD104">
        <v>40.625</v>
      </c>
      <c r="FE104">
        <v>37.062</v>
      </c>
      <c r="FF104">
        <v>40.937</v>
      </c>
      <c r="FG104">
        <v>37.062</v>
      </c>
      <c r="FH104">
        <v>0</v>
      </c>
      <c r="FI104">
        <v>0</v>
      </c>
      <c r="FJ104">
        <v>0</v>
      </c>
      <c r="FK104">
        <v>10484.5</v>
      </c>
      <c r="FL104">
        <v>0</v>
      </c>
      <c r="FM104">
        <v>1.6456</v>
      </c>
      <c r="FN104">
        <v>-5.533076917351607</v>
      </c>
      <c r="FO104">
        <v>16.3561536778663</v>
      </c>
      <c r="FP104">
        <v>48.1876</v>
      </c>
      <c r="FQ104">
        <v>15</v>
      </c>
      <c r="FR104">
        <v>1740484041.5</v>
      </c>
      <c r="FS104" t="s">
        <v>471</v>
      </c>
      <c r="FT104">
        <v>1740484041.5</v>
      </c>
      <c r="FU104">
        <v>1740484029</v>
      </c>
      <c r="FV104">
        <v>10</v>
      </c>
      <c r="FW104">
        <v>-0.115</v>
      </c>
      <c r="FX104">
        <v>0.001</v>
      </c>
      <c r="FY104">
        <v>-0.275</v>
      </c>
      <c r="FZ104">
        <v>-0.005</v>
      </c>
      <c r="GA104">
        <v>103</v>
      </c>
      <c r="GB104">
        <v>12</v>
      </c>
      <c r="GC104">
        <v>0.21</v>
      </c>
      <c r="GD104">
        <v>0.12</v>
      </c>
      <c r="GE104">
        <v>-0.9187827729889251</v>
      </c>
      <c r="GF104">
        <v>-0.08282550285110159</v>
      </c>
      <c r="GG104">
        <v>0.109530415809364</v>
      </c>
      <c r="GH104">
        <v>1</v>
      </c>
      <c r="GI104">
        <v>0.002935689689366852</v>
      </c>
      <c r="GJ104">
        <v>-0.008870118954245627</v>
      </c>
      <c r="GK104">
        <v>0.001601598723170924</v>
      </c>
      <c r="GL104">
        <v>1</v>
      </c>
      <c r="GM104">
        <v>2</v>
      </c>
      <c r="GN104">
        <v>2</v>
      </c>
      <c r="GO104" t="s">
        <v>440</v>
      </c>
      <c r="GP104">
        <v>2.99551</v>
      </c>
      <c r="GQ104">
        <v>2.81099</v>
      </c>
      <c r="GR104">
        <v>0.07685930000000001</v>
      </c>
      <c r="GS104">
        <v>0.07729659999999999</v>
      </c>
      <c r="GT104">
        <v>0.0678482</v>
      </c>
      <c r="GU104">
        <v>0.0689191</v>
      </c>
      <c r="GV104">
        <v>25127.6</v>
      </c>
      <c r="GW104">
        <v>26231.3</v>
      </c>
      <c r="GX104">
        <v>30965.1</v>
      </c>
      <c r="GY104">
        <v>31526.4</v>
      </c>
      <c r="GZ104">
        <v>45267.2</v>
      </c>
      <c r="HA104">
        <v>42634.9</v>
      </c>
      <c r="HB104">
        <v>44860.4</v>
      </c>
      <c r="HC104">
        <v>42101.8</v>
      </c>
      <c r="HD104">
        <v>1.80212</v>
      </c>
      <c r="HE104">
        <v>2.25815</v>
      </c>
      <c r="HF104">
        <v>-0.0406429</v>
      </c>
      <c r="HG104">
        <v>0</v>
      </c>
      <c r="HH104">
        <v>19.7345</v>
      </c>
      <c r="HI104">
        <v>999.9</v>
      </c>
      <c r="HJ104">
        <v>33.9</v>
      </c>
      <c r="HK104">
        <v>30.7</v>
      </c>
      <c r="HL104">
        <v>14.8816</v>
      </c>
      <c r="HM104">
        <v>61.8639</v>
      </c>
      <c r="HN104">
        <v>8.036860000000001</v>
      </c>
      <c r="HO104">
        <v>1</v>
      </c>
      <c r="HP104">
        <v>-0.126105</v>
      </c>
      <c r="HQ104">
        <v>3.20727</v>
      </c>
      <c r="HR104">
        <v>20.217</v>
      </c>
      <c r="HS104">
        <v>5.22253</v>
      </c>
      <c r="HT104">
        <v>11.9081</v>
      </c>
      <c r="HU104">
        <v>4.9726</v>
      </c>
      <c r="HV104">
        <v>3.273</v>
      </c>
      <c r="HW104">
        <v>7948.3</v>
      </c>
      <c r="HX104">
        <v>9999</v>
      </c>
      <c r="HY104">
        <v>9999</v>
      </c>
      <c r="HZ104">
        <v>999.9</v>
      </c>
      <c r="IA104">
        <v>1.87958</v>
      </c>
      <c r="IB104">
        <v>1.87973</v>
      </c>
      <c r="IC104">
        <v>1.88187</v>
      </c>
      <c r="ID104">
        <v>1.87487</v>
      </c>
      <c r="IE104">
        <v>1.87826</v>
      </c>
      <c r="IF104">
        <v>1.87766</v>
      </c>
      <c r="IG104">
        <v>1.87471</v>
      </c>
      <c r="IH104">
        <v>1.8824</v>
      </c>
      <c r="II104">
        <v>0</v>
      </c>
      <c r="IJ104">
        <v>0</v>
      </c>
      <c r="IK104">
        <v>0</v>
      </c>
      <c r="IL104">
        <v>0</v>
      </c>
      <c r="IM104" t="s">
        <v>441</v>
      </c>
      <c r="IN104" t="s">
        <v>442</v>
      </c>
      <c r="IO104" t="s">
        <v>443</v>
      </c>
      <c r="IP104" t="s">
        <v>443</v>
      </c>
      <c r="IQ104" t="s">
        <v>443</v>
      </c>
      <c r="IR104" t="s">
        <v>443</v>
      </c>
      <c r="IS104">
        <v>0</v>
      </c>
      <c r="IT104">
        <v>100</v>
      </c>
      <c r="IU104">
        <v>100</v>
      </c>
      <c r="IV104">
        <v>0.07099999999999999</v>
      </c>
      <c r="IW104">
        <v>-0.0049</v>
      </c>
      <c r="IX104">
        <v>-0.5145022863478105</v>
      </c>
      <c r="IY104">
        <v>0.002558256048013158</v>
      </c>
      <c r="IZ104">
        <v>-2.213187444564666E-06</v>
      </c>
      <c r="JA104">
        <v>6.313742598779326E-10</v>
      </c>
      <c r="JB104">
        <v>-0.09460829944680695</v>
      </c>
      <c r="JC104">
        <v>0.01302957520847742</v>
      </c>
      <c r="JD104">
        <v>-0.0006757729996322496</v>
      </c>
      <c r="JE104">
        <v>1.7701685355935E-05</v>
      </c>
      <c r="JF104">
        <v>15</v>
      </c>
      <c r="JG104">
        <v>2137</v>
      </c>
      <c r="JH104">
        <v>3</v>
      </c>
      <c r="JI104">
        <v>20</v>
      </c>
      <c r="JJ104">
        <v>157.5</v>
      </c>
      <c r="JK104">
        <v>157.7</v>
      </c>
      <c r="JL104">
        <v>0.800781</v>
      </c>
      <c r="JM104">
        <v>2.59033</v>
      </c>
      <c r="JN104">
        <v>1.44531</v>
      </c>
      <c r="JO104">
        <v>2.1582</v>
      </c>
      <c r="JP104">
        <v>1.54907</v>
      </c>
      <c r="JQ104">
        <v>2.43286</v>
      </c>
      <c r="JR104">
        <v>35.4754</v>
      </c>
      <c r="JS104">
        <v>24.1225</v>
      </c>
      <c r="JT104">
        <v>18</v>
      </c>
      <c r="JU104">
        <v>328.347</v>
      </c>
      <c r="JV104">
        <v>745.021</v>
      </c>
      <c r="JW104">
        <v>16.5799</v>
      </c>
      <c r="JX104">
        <v>25.4196</v>
      </c>
      <c r="JY104">
        <v>30</v>
      </c>
      <c r="JZ104">
        <v>25.5469</v>
      </c>
      <c r="KA104">
        <v>25.5359</v>
      </c>
      <c r="KB104">
        <v>16.0481</v>
      </c>
      <c r="KC104">
        <v>27.2126</v>
      </c>
      <c r="KD104">
        <v>29.3972</v>
      </c>
      <c r="KE104">
        <v>16.58</v>
      </c>
      <c r="KF104">
        <v>300</v>
      </c>
      <c r="KG104">
        <v>11.9977</v>
      </c>
      <c r="KH104">
        <v>101.371</v>
      </c>
      <c r="KI104">
        <v>100.654</v>
      </c>
    </row>
    <row r="105" spans="1:295">
      <c r="A105">
        <v>89</v>
      </c>
      <c r="B105">
        <v>1740493614.1</v>
      </c>
      <c r="C105">
        <v>10606.09999990463</v>
      </c>
      <c r="D105" t="s">
        <v>628</v>
      </c>
      <c r="E105" t="s">
        <v>629</v>
      </c>
      <c r="F105" t="s">
        <v>434</v>
      </c>
      <c r="G105" t="s">
        <v>435</v>
      </c>
      <c r="J105">
        <f>EY105</f>
        <v>0</v>
      </c>
      <c r="K105">
        <v>1740493614.1</v>
      </c>
      <c r="L105">
        <f>(M105)/1000</f>
        <v>0</v>
      </c>
      <c r="M105">
        <f>IF(DR105, AP105, AJ105)</f>
        <v>0</v>
      </c>
      <c r="N105">
        <f>IF(DR105, AK105, AI105)</f>
        <v>0</v>
      </c>
      <c r="O105">
        <f>DT105 - IF(AW105&gt;1, N105*DN105*100.0/(AY105), 0)</f>
        <v>0</v>
      </c>
      <c r="P105">
        <f>((V105-L105/2)*O105-N105)/(V105+L105/2)</f>
        <v>0</v>
      </c>
      <c r="Q105">
        <f>P105*(EA105+EB105)/1000.0</f>
        <v>0</v>
      </c>
      <c r="R105">
        <f>(DT105 - IF(AW105&gt;1, N105*DN105*100.0/(AY105), 0))*(EA105+EB105)/1000.0</f>
        <v>0</v>
      </c>
      <c r="S105">
        <f>2.0/((1/U105-1/T105)+SIGN(U105)*SQRT((1/U105-1/T105)*(1/U105-1/T105) + 4*DO105/((DO105+1)*(DO105+1))*(2*1/U105*1/T105-1/T105*1/T105)))</f>
        <v>0</v>
      </c>
      <c r="T105">
        <f>IF(LEFT(DP105,1)&lt;&gt;"0",IF(LEFT(DP105,1)="1",3.0,DQ105),$D$5+$E$5*(EH105*EA105/($K$5*1000))+$F$5*(EH105*EA105/($K$5*1000))*MAX(MIN(DN105,$J$5),$I$5)*MAX(MIN(DN105,$J$5),$I$5)+$G$5*MAX(MIN(DN105,$J$5),$I$5)*(EH105*EA105/($K$5*1000))+$H$5*(EH105*EA105/($K$5*1000))*(EH105*EA105/($K$5*1000)))</f>
        <v>0</v>
      </c>
      <c r="U105">
        <f>L105*(1000-(1000*0.61365*exp(17.502*Y105/(240.97+Y105))/(EA105+EB105)+DV105)/2)/(1000*0.61365*exp(17.502*Y105/(240.97+Y105))/(EA105+EB105)-DV105)</f>
        <v>0</v>
      </c>
      <c r="V105">
        <f>1/((DO105+1)/(S105/1.6)+1/(T105/1.37)) + DO105/((DO105+1)/(S105/1.6) + DO105/(T105/1.37))</f>
        <v>0</v>
      </c>
      <c r="W105">
        <f>(DJ105*DM105)</f>
        <v>0</v>
      </c>
      <c r="X105">
        <f>(EC105+(W105+2*0.95*5.67E-8*(((EC105+$B$7)+273)^4-(EC105+273)^4)-44100*L105)/(1.84*29.3*T105+8*0.95*5.67E-8*(EC105+273)^3))</f>
        <v>0</v>
      </c>
      <c r="Y105">
        <f>($C$7*ED105+$D$7*EE105+$E$7*X105)</f>
        <v>0</v>
      </c>
      <c r="Z105">
        <f>0.61365*exp(17.502*Y105/(240.97+Y105))</f>
        <v>0</v>
      </c>
      <c r="AA105">
        <f>(AB105/AC105*100)</f>
        <v>0</v>
      </c>
      <c r="AB105">
        <f>DV105*(EA105+EB105)/1000</f>
        <v>0</v>
      </c>
      <c r="AC105">
        <f>0.61365*exp(17.502*EC105/(240.97+EC105))</f>
        <v>0</v>
      </c>
      <c r="AD105">
        <f>(Z105-DV105*(EA105+EB105)/1000)</f>
        <v>0</v>
      </c>
      <c r="AE105">
        <f>(-L105*44100)</f>
        <v>0</v>
      </c>
      <c r="AF105">
        <f>2*29.3*T105*0.92*(EC105-Y105)</f>
        <v>0</v>
      </c>
      <c r="AG105">
        <f>2*0.95*5.67E-8*(((EC105+$B$7)+273)^4-(Y105+273)^4)</f>
        <v>0</v>
      </c>
      <c r="AH105">
        <f>W105+AG105+AE105+AF105</f>
        <v>0</v>
      </c>
      <c r="AI105">
        <f>DZ105*AW105*(DU105-DT105*(1000-AW105*DW105)/(1000-AW105*DV105))/(100*DN105)</f>
        <v>0</v>
      </c>
      <c r="AJ105">
        <f>1000*DZ105*AW105*(DV105-DW105)/(100*DN105*(1000-AW105*DV105))</f>
        <v>0</v>
      </c>
      <c r="AK105">
        <f>(AL105 - AM105 - EA105*1E3/(8.314*(EC105+273.15)) * AO105/DZ105 * AN105) * DZ105/(100*DN105) * (1000 - DW105)/1000</f>
        <v>0</v>
      </c>
      <c r="AL105">
        <v>202.4281757419736</v>
      </c>
      <c r="AM105">
        <v>202.8534181818181</v>
      </c>
      <c r="AN105">
        <v>-0.000183425029048252</v>
      </c>
      <c r="AO105">
        <v>66.14935224974602</v>
      </c>
      <c r="AP105">
        <f>(AR105 - AQ105 + EA105*1E3/(8.314*(EC105+273.15)) * AT105/DZ105 * AS105) * DZ105/(100*DN105) * 1000/(1000 - AR105)</f>
        <v>0</v>
      </c>
      <c r="AQ105">
        <v>11.99175757877247</v>
      </c>
      <c r="AR105">
        <v>11.98573286713287</v>
      </c>
      <c r="AS105">
        <v>2.34318229349777E-08</v>
      </c>
      <c r="AT105">
        <v>77.18284796940715</v>
      </c>
      <c r="AU105">
        <v>42</v>
      </c>
      <c r="AV105">
        <v>11</v>
      </c>
      <c r="AW105">
        <f>IF(AU105*$H$13&gt;=AY105,1.0,(AY105/(AY105-AU105*$H$13)))</f>
        <v>0</v>
      </c>
      <c r="AX105">
        <f>(AW105-1)*100</f>
        <v>0</v>
      </c>
      <c r="AY105">
        <f>MAX(0,($B$13+$C$13*EH105)/(1+$D$13*EH105)*EA105/(EC105+273)*$E$13)</f>
        <v>0</v>
      </c>
      <c r="AZ105" t="s">
        <v>437</v>
      </c>
      <c r="BA105" t="s">
        <v>437</v>
      </c>
      <c r="BB105">
        <v>0</v>
      </c>
      <c r="BC105">
        <v>0</v>
      </c>
      <c r="BD105">
        <f>1-BB105/BC105</f>
        <v>0</v>
      </c>
      <c r="BE105">
        <v>0</v>
      </c>
      <c r="BF105" t="s">
        <v>437</v>
      </c>
      <c r="BG105" t="s">
        <v>437</v>
      </c>
      <c r="BH105">
        <v>0</v>
      </c>
      <c r="BI105">
        <v>0</v>
      </c>
      <c r="BJ105">
        <f>1-BH105/BI105</f>
        <v>0</v>
      </c>
      <c r="BK105">
        <v>0.5</v>
      </c>
      <c r="BL105">
        <f>DK105</f>
        <v>0</v>
      </c>
      <c r="BM105">
        <f>N105</f>
        <v>0</v>
      </c>
      <c r="BN105">
        <f>BJ105*BK105*BL105</f>
        <v>0</v>
      </c>
      <c r="BO105">
        <f>(BM105-BE105)/BL105</f>
        <v>0</v>
      </c>
      <c r="BP105">
        <f>(BC105-BI105)/BI105</f>
        <v>0</v>
      </c>
      <c r="BQ105">
        <f>BB105/(BD105+BB105/BI105)</f>
        <v>0</v>
      </c>
      <c r="BR105" t="s">
        <v>437</v>
      </c>
      <c r="BS105">
        <v>0</v>
      </c>
      <c r="BT105">
        <f>IF(BS105&lt;&gt;0, BS105, BQ105)</f>
        <v>0</v>
      </c>
      <c r="BU105">
        <f>1-BT105/BI105</f>
        <v>0</v>
      </c>
      <c r="BV105">
        <f>(BI105-BH105)/(BI105-BT105)</f>
        <v>0</v>
      </c>
      <c r="BW105">
        <f>(BC105-BI105)/(BC105-BT105)</f>
        <v>0</v>
      </c>
      <c r="BX105">
        <f>(BI105-BH105)/(BI105-BB105)</f>
        <v>0</v>
      </c>
      <c r="BY105">
        <f>(BC105-BI105)/(BC105-BB105)</f>
        <v>0</v>
      </c>
      <c r="BZ105">
        <f>(BV105*BT105/BH105)</f>
        <v>0</v>
      </c>
      <c r="CA105">
        <f>(1-BZ105)</f>
        <v>0</v>
      </c>
      <c r="CB105">
        <v>205</v>
      </c>
      <c r="CC105">
        <v>290.0000000000001</v>
      </c>
      <c r="CD105">
        <v>1.42</v>
      </c>
      <c r="CE105">
        <v>245</v>
      </c>
      <c r="CF105">
        <v>10126.2</v>
      </c>
      <c r="CG105">
        <v>1.21</v>
      </c>
      <c r="CH105">
        <v>0.21</v>
      </c>
      <c r="CI105">
        <v>300.0000000000001</v>
      </c>
      <c r="CJ105">
        <v>23.9</v>
      </c>
      <c r="CK105">
        <v>3.425775101193484</v>
      </c>
      <c r="CL105">
        <v>2.028220428051648</v>
      </c>
      <c r="CM105">
        <v>-2.247386861494518</v>
      </c>
      <c r="CN105">
        <v>1.77933841202106</v>
      </c>
      <c r="CO105">
        <v>0.05390338325961119</v>
      </c>
      <c r="CP105">
        <v>-0.008365275417130143</v>
      </c>
      <c r="CQ105">
        <v>289.9999999999999</v>
      </c>
      <c r="CR105">
        <v>1.85</v>
      </c>
      <c r="CS105">
        <v>615</v>
      </c>
      <c r="CT105">
        <v>10122.7</v>
      </c>
      <c r="CU105">
        <v>1.21</v>
      </c>
      <c r="CV105">
        <v>0.64</v>
      </c>
      <c r="DJ105">
        <f>$B$11*EI105+$C$11*EJ105+$F$11*EU105*(1-EX105)</f>
        <v>0</v>
      </c>
      <c r="DK105">
        <f>DJ105*DL105</f>
        <v>0</v>
      </c>
      <c r="DL105">
        <f>($B$11*$D$9+$C$11*$D$9+$F$11*((FH105+EZ105)/MAX(FH105+EZ105+FI105, 0.1)*$I$9+FI105/MAX(FH105+EZ105+FI105, 0.1)*$J$9))/($B$11+$C$11+$F$11)</f>
        <v>0</v>
      </c>
      <c r="DM105">
        <f>($B$11*$K$9+$C$11*$K$9+$F$11*((FH105+EZ105)/MAX(FH105+EZ105+FI105, 0.1)*$P$9+FI105/MAX(FH105+EZ105+FI105, 0.1)*$Q$9))/($B$11+$C$11+$F$11)</f>
        <v>0</v>
      </c>
      <c r="DN105">
        <v>2</v>
      </c>
      <c r="DO105">
        <v>0.5</v>
      </c>
      <c r="DP105" t="s">
        <v>438</v>
      </c>
      <c r="DQ105">
        <v>2</v>
      </c>
      <c r="DR105" t="b">
        <v>1</v>
      </c>
      <c r="DS105">
        <v>1740493614.1</v>
      </c>
      <c r="DT105">
        <v>200.426</v>
      </c>
      <c r="DU105">
        <v>200.006</v>
      </c>
      <c r="DV105">
        <v>11.9859</v>
      </c>
      <c r="DW105">
        <v>11.9913</v>
      </c>
      <c r="DX105">
        <v>200.512</v>
      </c>
      <c r="DY105">
        <v>11.9909</v>
      </c>
      <c r="DZ105">
        <v>399.963</v>
      </c>
      <c r="EA105">
        <v>101.034</v>
      </c>
      <c r="EB105">
        <v>0.100062</v>
      </c>
      <c r="EC105">
        <v>19.2998</v>
      </c>
      <c r="ED105">
        <v>19.0864</v>
      </c>
      <c r="EE105">
        <v>999.9</v>
      </c>
      <c r="EF105">
        <v>0</v>
      </c>
      <c r="EG105">
        <v>0</v>
      </c>
      <c r="EH105">
        <v>10057.5</v>
      </c>
      <c r="EI105">
        <v>0</v>
      </c>
      <c r="EJ105">
        <v>0.0122315</v>
      </c>
      <c r="EK105">
        <v>0.42009</v>
      </c>
      <c r="EL105">
        <v>202.857</v>
      </c>
      <c r="EM105">
        <v>202.433</v>
      </c>
      <c r="EN105">
        <v>-0.00536537</v>
      </c>
      <c r="EO105">
        <v>200.006</v>
      </c>
      <c r="EP105">
        <v>11.9913</v>
      </c>
      <c r="EQ105">
        <v>1.21098</v>
      </c>
      <c r="ER105">
        <v>1.21152</v>
      </c>
      <c r="ES105">
        <v>9.737259999999999</v>
      </c>
      <c r="ET105">
        <v>9.743930000000001</v>
      </c>
      <c r="EU105">
        <v>0.0499998</v>
      </c>
      <c r="EV105">
        <v>0</v>
      </c>
      <c r="EW105">
        <v>0</v>
      </c>
      <c r="EX105">
        <v>0</v>
      </c>
      <c r="EY105">
        <v>-0.8100000000000001</v>
      </c>
      <c r="EZ105">
        <v>0.0499998</v>
      </c>
      <c r="FA105">
        <v>49.65</v>
      </c>
      <c r="FB105">
        <v>1.31</v>
      </c>
      <c r="FC105">
        <v>34.562</v>
      </c>
      <c r="FD105">
        <v>41.125</v>
      </c>
      <c r="FE105">
        <v>37.375</v>
      </c>
      <c r="FF105">
        <v>41.5</v>
      </c>
      <c r="FG105">
        <v>37.437</v>
      </c>
      <c r="FH105">
        <v>0</v>
      </c>
      <c r="FI105">
        <v>0</v>
      </c>
      <c r="FJ105">
        <v>0</v>
      </c>
      <c r="FK105">
        <v>10605.09999990463</v>
      </c>
      <c r="FL105">
        <v>0</v>
      </c>
      <c r="FM105">
        <v>1.527692307692308</v>
      </c>
      <c r="FN105">
        <v>10.28649599757498</v>
      </c>
      <c r="FO105">
        <v>-3.116581365421158</v>
      </c>
      <c r="FP105">
        <v>47.60461538461539</v>
      </c>
      <c r="FQ105">
        <v>15</v>
      </c>
      <c r="FR105">
        <v>1740484041.5</v>
      </c>
      <c r="FS105" t="s">
        <v>471</v>
      </c>
      <c r="FT105">
        <v>1740484041.5</v>
      </c>
      <c r="FU105">
        <v>1740484029</v>
      </c>
      <c r="FV105">
        <v>10</v>
      </c>
      <c r="FW105">
        <v>-0.115</v>
      </c>
      <c r="FX105">
        <v>0.001</v>
      </c>
      <c r="FY105">
        <v>-0.275</v>
      </c>
      <c r="FZ105">
        <v>-0.005</v>
      </c>
      <c r="GA105">
        <v>103</v>
      </c>
      <c r="GB105">
        <v>12</v>
      </c>
      <c r="GC105">
        <v>0.21</v>
      </c>
      <c r="GD105">
        <v>0.12</v>
      </c>
      <c r="GE105">
        <v>-0.8571554530113022</v>
      </c>
      <c r="GF105">
        <v>0.08088097347709509</v>
      </c>
      <c r="GG105">
        <v>0.07406777920548992</v>
      </c>
      <c r="GH105">
        <v>1</v>
      </c>
      <c r="GI105">
        <v>-0.00105904818824818</v>
      </c>
      <c r="GJ105">
        <v>-0.0001695285921449201</v>
      </c>
      <c r="GK105">
        <v>0.000237531470096276</v>
      </c>
      <c r="GL105">
        <v>1</v>
      </c>
      <c r="GM105">
        <v>2</v>
      </c>
      <c r="GN105">
        <v>2</v>
      </c>
      <c r="GO105" t="s">
        <v>440</v>
      </c>
      <c r="GP105">
        <v>2.99547</v>
      </c>
      <c r="GQ105">
        <v>2.81116</v>
      </c>
      <c r="GR105">
        <v>0.0545286</v>
      </c>
      <c r="GS105">
        <v>0.0547899</v>
      </c>
      <c r="GT105">
        <v>0.06782290000000001</v>
      </c>
      <c r="GU105">
        <v>0.0689366</v>
      </c>
      <c r="GV105">
        <v>25734.1</v>
      </c>
      <c r="GW105">
        <v>26869.7</v>
      </c>
      <c r="GX105">
        <v>30963.8</v>
      </c>
      <c r="GY105">
        <v>31525</v>
      </c>
      <c r="GZ105">
        <v>45266.3</v>
      </c>
      <c r="HA105">
        <v>42631.9</v>
      </c>
      <c r="HB105">
        <v>44858.4</v>
      </c>
      <c r="HC105">
        <v>42099.8</v>
      </c>
      <c r="HD105">
        <v>1.80135</v>
      </c>
      <c r="HE105">
        <v>2.25802</v>
      </c>
      <c r="HF105">
        <v>-0.0390261</v>
      </c>
      <c r="HG105">
        <v>0</v>
      </c>
      <c r="HH105">
        <v>19.7327</v>
      </c>
      <c r="HI105">
        <v>999.9</v>
      </c>
      <c r="HJ105">
        <v>33.9</v>
      </c>
      <c r="HK105">
        <v>30.7</v>
      </c>
      <c r="HL105">
        <v>14.8809</v>
      </c>
      <c r="HM105">
        <v>61.9139</v>
      </c>
      <c r="HN105">
        <v>7.88461</v>
      </c>
      <c r="HO105">
        <v>1</v>
      </c>
      <c r="HP105">
        <v>-0.124924</v>
      </c>
      <c r="HQ105">
        <v>3.19897</v>
      </c>
      <c r="HR105">
        <v>20.215</v>
      </c>
      <c r="HS105">
        <v>5.22253</v>
      </c>
      <c r="HT105">
        <v>11.9081</v>
      </c>
      <c r="HU105">
        <v>4.97235</v>
      </c>
      <c r="HV105">
        <v>3.273</v>
      </c>
      <c r="HW105">
        <v>7951.5</v>
      </c>
      <c r="HX105">
        <v>9999</v>
      </c>
      <c r="HY105">
        <v>9999</v>
      </c>
      <c r="HZ105">
        <v>999.9</v>
      </c>
      <c r="IA105">
        <v>1.87958</v>
      </c>
      <c r="IB105">
        <v>1.87973</v>
      </c>
      <c r="IC105">
        <v>1.88185</v>
      </c>
      <c r="ID105">
        <v>1.87489</v>
      </c>
      <c r="IE105">
        <v>1.87823</v>
      </c>
      <c r="IF105">
        <v>1.87764</v>
      </c>
      <c r="IG105">
        <v>1.87472</v>
      </c>
      <c r="IH105">
        <v>1.88239</v>
      </c>
      <c r="II105">
        <v>0</v>
      </c>
      <c r="IJ105">
        <v>0</v>
      </c>
      <c r="IK105">
        <v>0</v>
      </c>
      <c r="IL105">
        <v>0</v>
      </c>
      <c r="IM105" t="s">
        <v>441</v>
      </c>
      <c r="IN105" t="s">
        <v>442</v>
      </c>
      <c r="IO105" t="s">
        <v>443</v>
      </c>
      <c r="IP105" t="s">
        <v>443</v>
      </c>
      <c r="IQ105" t="s">
        <v>443</v>
      </c>
      <c r="IR105" t="s">
        <v>443</v>
      </c>
      <c r="IS105">
        <v>0</v>
      </c>
      <c r="IT105">
        <v>100</v>
      </c>
      <c r="IU105">
        <v>100</v>
      </c>
      <c r="IV105">
        <v>-0.08599999999999999</v>
      </c>
      <c r="IW105">
        <v>-0.005</v>
      </c>
      <c r="IX105">
        <v>-0.5145022863478105</v>
      </c>
      <c r="IY105">
        <v>0.002558256048013158</v>
      </c>
      <c r="IZ105">
        <v>-2.213187444564666E-06</v>
      </c>
      <c r="JA105">
        <v>6.313742598779326E-10</v>
      </c>
      <c r="JB105">
        <v>-0.09460829944680695</v>
      </c>
      <c r="JC105">
        <v>0.01302957520847742</v>
      </c>
      <c r="JD105">
        <v>-0.0006757729996322496</v>
      </c>
      <c r="JE105">
        <v>1.7701685355935E-05</v>
      </c>
      <c r="JF105">
        <v>15</v>
      </c>
      <c r="JG105">
        <v>2137</v>
      </c>
      <c r="JH105">
        <v>3</v>
      </c>
      <c r="JI105">
        <v>20</v>
      </c>
      <c r="JJ105">
        <v>159.5</v>
      </c>
      <c r="JK105">
        <v>159.8</v>
      </c>
      <c r="JL105">
        <v>0.588379</v>
      </c>
      <c r="JM105">
        <v>2.60498</v>
      </c>
      <c r="JN105">
        <v>1.44531</v>
      </c>
      <c r="JO105">
        <v>2.1582</v>
      </c>
      <c r="JP105">
        <v>1.54907</v>
      </c>
      <c r="JQ105">
        <v>2.45605</v>
      </c>
      <c r="JR105">
        <v>35.4754</v>
      </c>
      <c r="JS105">
        <v>24.1225</v>
      </c>
      <c r="JT105">
        <v>18</v>
      </c>
      <c r="JU105">
        <v>328.025</v>
      </c>
      <c r="JV105">
        <v>744.934</v>
      </c>
      <c r="JW105">
        <v>16.5799</v>
      </c>
      <c r="JX105">
        <v>25.4238</v>
      </c>
      <c r="JY105">
        <v>30</v>
      </c>
      <c r="JZ105">
        <v>25.5491</v>
      </c>
      <c r="KA105">
        <v>25.538</v>
      </c>
      <c r="KB105">
        <v>11.7844</v>
      </c>
      <c r="KC105">
        <v>27.2126</v>
      </c>
      <c r="KD105">
        <v>29.3972</v>
      </c>
      <c r="KE105">
        <v>16.58</v>
      </c>
      <c r="KF105">
        <v>200</v>
      </c>
      <c r="KG105">
        <v>11.9977</v>
      </c>
      <c r="KH105">
        <v>101.367</v>
      </c>
      <c r="KI105">
        <v>100.649</v>
      </c>
    </row>
    <row r="106" spans="1:295">
      <c r="A106">
        <v>90</v>
      </c>
      <c r="B106">
        <v>1740493734.6</v>
      </c>
      <c r="C106">
        <v>10726.59999990463</v>
      </c>
      <c r="D106" t="s">
        <v>630</v>
      </c>
      <c r="E106" t="s">
        <v>631</v>
      </c>
      <c r="F106" t="s">
        <v>434</v>
      </c>
      <c r="G106" t="s">
        <v>435</v>
      </c>
      <c r="J106">
        <f>EY106</f>
        <v>0</v>
      </c>
      <c r="K106">
        <v>1740493734.6</v>
      </c>
      <c r="L106">
        <f>(M106)/1000</f>
        <v>0</v>
      </c>
      <c r="M106">
        <f>IF(DR106, AP106, AJ106)</f>
        <v>0</v>
      </c>
      <c r="N106">
        <f>IF(DR106, AK106, AI106)</f>
        <v>0</v>
      </c>
      <c r="O106">
        <f>DT106 - IF(AW106&gt;1, N106*DN106*100.0/(AY106), 0)</f>
        <v>0</v>
      </c>
      <c r="P106">
        <f>((V106-L106/2)*O106-N106)/(V106+L106/2)</f>
        <v>0</v>
      </c>
      <c r="Q106">
        <f>P106*(EA106+EB106)/1000.0</f>
        <v>0</v>
      </c>
      <c r="R106">
        <f>(DT106 - IF(AW106&gt;1, N106*DN106*100.0/(AY106), 0))*(EA106+EB106)/1000.0</f>
        <v>0</v>
      </c>
      <c r="S106">
        <f>2.0/((1/U106-1/T106)+SIGN(U106)*SQRT((1/U106-1/T106)*(1/U106-1/T106) + 4*DO106/((DO106+1)*(DO106+1))*(2*1/U106*1/T106-1/T106*1/T106)))</f>
        <v>0</v>
      </c>
      <c r="T106">
        <f>IF(LEFT(DP106,1)&lt;&gt;"0",IF(LEFT(DP106,1)="1",3.0,DQ106),$D$5+$E$5*(EH106*EA106/($K$5*1000))+$F$5*(EH106*EA106/($K$5*1000))*MAX(MIN(DN106,$J$5),$I$5)*MAX(MIN(DN106,$J$5),$I$5)+$G$5*MAX(MIN(DN106,$J$5),$I$5)*(EH106*EA106/($K$5*1000))+$H$5*(EH106*EA106/($K$5*1000))*(EH106*EA106/($K$5*1000)))</f>
        <v>0</v>
      </c>
      <c r="U106">
        <f>L106*(1000-(1000*0.61365*exp(17.502*Y106/(240.97+Y106))/(EA106+EB106)+DV106)/2)/(1000*0.61365*exp(17.502*Y106/(240.97+Y106))/(EA106+EB106)-DV106)</f>
        <v>0</v>
      </c>
      <c r="V106">
        <f>1/((DO106+1)/(S106/1.6)+1/(T106/1.37)) + DO106/((DO106+1)/(S106/1.6) + DO106/(T106/1.37))</f>
        <v>0</v>
      </c>
      <c r="W106">
        <f>(DJ106*DM106)</f>
        <v>0</v>
      </c>
      <c r="X106">
        <f>(EC106+(W106+2*0.95*5.67E-8*(((EC106+$B$7)+273)^4-(EC106+273)^4)-44100*L106)/(1.84*29.3*T106+8*0.95*5.67E-8*(EC106+273)^3))</f>
        <v>0</v>
      </c>
      <c r="Y106">
        <f>($C$7*ED106+$D$7*EE106+$E$7*X106)</f>
        <v>0</v>
      </c>
      <c r="Z106">
        <f>0.61365*exp(17.502*Y106/(240.97+Y106))</f>
        <v>0</v>
      </c>
      <c r="AA106">
        <f>(AB106/AC106*100)</f>
        <v>0</v>
      </c>
      <c r="AB106">
        <f>DV106*(EA106+EB106)/1000</f>
        <v>0</v>
      </c>
      <c r="AC106">
        <f>0.61365*exp(17.502*EC106/(240.97+EC106))</f>
        <v>0</v>
      </c>
      <c r="AD106">
        <f>(Z106-DV106*(EA106+EB106)/1000)</f>
        <v>0</v>
      </c>
      <c r="AE106">
        <f>(-L106*44100)</f>
        <v>0</v>
      </c>
      <c r="AF106">
        <f>2*29.3*T106*0.92*(EC106-Y106)</f>
        <v>0</v>
      </c>
      <c r="AG106">
        <f>2*0.95*5.67E-8*(((EC106+$B$7)+273)^4-(Y106+273)^4)</f>
        <v>0</v>
      </c>
      <c r="AH106">
        <f>W106+AG106+AE106+AF106</f>
        <v>0</v>
      </c>
      <c r="AI106">
        <f>DZ106*AW106*(DU106-DT106*(1000-AW106*DW106)/(1000-AW106*DV106))/(100*DN106)</f>
        <v>0</v>
      </c>
      <c r="AJ106">
        <f>1000*DZ106*AW106*(DV106-DW106)/(100*DN106*(1000-AW106*DV106))</f>
        <v>0</v>
      </c>
      <c r="AK106">
        <f>(AL106 - AM106 - EA106*1E3/(8.314*(EC106+273.15)) * AO106/DZ106 * AN106) * DZ106/(100*DN106) * (1000 - DW106)/1000</f>
        <v>0</v>
      </c>
      <c r="AL106">
        <v>101.2365715927492</v>
      </c>
      <c r="AM106">
        <v>101.446903030303</v>
      </c>
      <c r="AN106">
        <v>0.0002482067675115314</v>
      </c>
      <c r="AO106">
        <v>66.14935224974602</v>
      </c>
      <c r="AP106">
        <f>(AR106 - AQ106 + EA106*1E3/(8.314*(EC106+273.15)) * AT106/DZ106 * AS106) * DZ106/(100*DN106) * 1000/(1000 - AR106)</f>
        <v>0</v>
      </c>
      <c r="AQ106">
        <v>11.99154207527073</v>
      </c>
      <c r="AR106">
        <v>11.98847062937064</v>
      </c>
      <c r="AS106">
        <v>7.229312680535384E-09</v>
      </c>
      <c r="AT106">
        <v>77.18284796940715</v>
      </c>
      <c r="AU106">
        <v>42</v>
      </c>
      <c r="AV106">
        <v>10</v>
      </c>
      <c r="AW106">
        <f>IF(AU106*$H$13&gt;=AY106,1.0,(AY106/(AY106-AU106*$H$13)))</f>
        <v>0</v>
      </c>
      <c r="AX106">
        <f>(AW106-1)*100</f>
        <v>0</v>
      </c>
      <c r="AY106">
        <f>MAX(0,($B$13+$C$13*EH106)/(1+$D$13*EH106)*EA106/(EC106+273)*$E$13)</f>
        <v>0</v>
      </c>
      <c r="AZ106" t="s">
        <v>437</v>
      </c>
      <c r="BA106" t="s">
        <v>437</v>
      </c>
      <c r="BB106">
        <v>0</v>
      </c>
      <c r="BC106">
        <v>0</v>
      </c>
      <c r="BD106">
        <f>1-BB106/BC106</f>
        <v>0</v>
      </c>
      <c r="BE106">
        <v>0</v>
      </c>
      <c r="BF106" t="s">
        <v>437</v>
      </c>
      <c r="BG106" t="s">
        <v>437</v>
      </c>
      <c r="BH106">
        <v>0</v>
      </c>
      <c r="BI106">
        <v>0</v>
      </c>
      <c r="BJ106">
        <f>1-BH106/BI106</f>
        <v>0</v>
      </c>
      <c r="BK106">
        <v>0.5</v>
      </c>
      <c r="BL106">
        <f>DK106</f>
        <v>0</v>
      </c>
      <c r="BM106">
        <f>N106</f>
        <v>0</v>
      </c>
      <c r="BN106">
        <f>BJ106*BK106*BL106</f>
        <v>0</v>
      </c>
      <c r="BO106">
        <f>(BM106-BE106)/BL106</f>
        <v>0</v>
      </c>
      <c r="BP106">
        <f>(BC106-BI106)/BI106</f>
        <v>0</v>
      </c>
      <c r="BQ106">
        <f>BB106/(BD106+BB106/BI106)</f>
        <v>0</v>
      </c>
      <c r="BR106" t="s">
        <v>437</v>
      </c>
      <c r="BS106">
        <v>0</v>
      </c>
      <c r="BT106">
        <f>IF(BS106&lt;&gt;0, BS106, BQ106)</f>
        <v>0</v>
      </c>
      <c r="BU106">
        <f>1-BT106/BI106</f>
        <v>0</v>
      </c>
      <c r="BV106">
        <f>(BI106-BH106)/(BI106-BT106)</f>
        <v>0</v>
      </c>
      <c r="BW106">
        <f>(BC106-BI106)/(BC106-BT106)</f>
        <v>0</v>
      </c>
      <c r="BX106">
        <f>(BI106-BH106)/(BI106-BB106)</f>
        <v>0</v>
      </c>
      <c r="BY106">
        <f>(BC106-BI106)/(BC106-BB106)</f>
        <v>0</v>
      </c>
      <c r="BZ106">
        <f>(BV106*BT106/BH106)</f>
        <v>0</v>
      </c>
      <c r="CA106">
        <f>(1-BZ106)</f>
        <v>0</v>
      </c>
      <c r="CB106">
        <v>205</v>
      </c>
      <c r="CC106">
        <v>290.0000000000001</v>
      </c>
      <c r="CD106">
        <v>1.42</v>
      </c>
      <c r="CE106">
        <v>245</v>
      </c>
      <c r="CF106">
        <v>10126.2</v>
      </c>
      <c r="CG106">
        <v>1.21</v>
      </c>
      <c r="CH106">
        <v>0.21</v>
      </c>
      <c r="CI106">
        <v>300.0000000000001</v>
      </c>
      <c r="CJ106">
        <v>23.9</v>
      </c>
      <c r="CK106">
        <v>3.425775101193484</v>
      </c>
      <c r="CL106">
        <v>2.028220428051648</v>
      </c>
      <c r="CM106">
        <v>-2.247386861494518</v>
      </c>
      <c r="CN106">
        <v>1.77933841202106</v>
      </c>
      <c r="CO106">
        <v>0.05390338325961119</v>
      </c>
      <c r="CP106">
        <v>-0.008365275417130143</v>
      </c>
      <c r="CQ106">
        <v>289.9999999999999</v>
      </c>
      <c r="CR106">
        <v>1.85</v>
      </c>
      <c r="CS106">
        <v>615</v>
      </c>
      <c r="CT106">
        <v>10122.7</v>
      </c>
      <c r="CU106">
        <v>1.21</v>
      </c>
      <c r="CV106">
        <v>0.64</v>
      </c>
      <c r="DJ106">
        <f>$B$11*EI106+$C$11*EJ106+$F$11*EU106*(1-EX106)</f>
        <v>0</v>
      </c>
      <c r="DK106">
        <f>DJ106*DL106</f>
        <v>0</v>
      </c>
      <c r="DL106">
        <f>($B$11*$D$9+$C$11*$D$9+$F$11*((FH106+EZ106)/MAX(FH106+EZ106+FI106, 0.1)*$I$9+FI106/MAX(FH106+EZ106+FI106, 0.1)*$J$9))/($B$11+$C$11+$F$11)</f>
        <v>0</v>
      </c>
      <c r="DM106">
        <f>($B$11*$K$9+$C$11*$K$9+$F$11*((FH106+EZ106)/MAX(FH106+EZ106+FI106, 0.1)*$P$9+FI106/MAX(FH106+EZ106+FI106, 0.1)*$Q$9))/($B$11+$C$11+$F$11)</f>
        <v>0</v>
      </c>
      <c r="DN106">
        <v>2</v>
      </c>
      <c r="DO106">
        <v>0.5</v>
      </c>
      <c r="DP106" t="s">
        <v>438</v>
      </c>
      <c r="DQ106">
        <v>2</v>
      </c>
      <c r="DR106" t="b">
        <v>1</v>
      </c>
      <c r="DS106">
        <v>1740493734.6</v>
      </c>
      <c r="DT106">
        <v>100.23</v>
      </c>
      <c r="DU106">
        <v>100</v>
      </c>
      <c r="DV106">
        <v>11.9886</v>
      </c>
      <c r="DW106">
        <v>11.9912</v>
      </c>
      <c r="DX106">
        <v>100.509</v>
      </c>
      <c r="DY106">
        <v>11.9937</v>
      </c>
      <c r="DZ106">
        <v>400.018</v>
      </c>
      <c r="EA106">
        <v>101.034</v>
      </c>
      <c r="EB106">
        <v>0.100058</v>
      </c>
      <c r="EC106">
        <v>19.2901</v>
      </c>
      <c r="ED106">
        <v>19.0869</v>
      </c>
      <c r="EE106">
        <v>999.9</v>
      </c>
      <c r="EF106">
        <v>0</v>
      </c>
      <c r="EG106">
        <v>0</v>
      </c>
      <c r="EH106">
        <v>10046.2</v>
      </c>
      <c r="EI106">
        <v>0</v>
      </c>
      <c r="EJ106">
        <v>0.0122315</v>
      </c>
      <c r="EK106">
        <v>0.230003</v>
      </c>
      <c r="EL106">
        <v>101.446</v>
      </c>
      <c r="EM106">
        <v>101.214</v>
      </c>
      <c r="EN106">
        <v>-0.00250626</v>
      </c>
      <c r="EO106">
        <v>100</v>
      </c>
      <c r="EP106">
        <v>11.9912</v>
      </c>
      <c r="EQ106">
        <v>1.21126</v>
      </c>
      <c r="ER106">
        <v>1.21151</v>
      </c>
      <c r="ES106">
        <v>9.740640000000001</v>
      </c>
      <c r="ET106">
        <v>9.74375</v>
      </c>
      <c r="EU106">
        <v>0.0499998</v>
      </c>
      <c r="EV106">
        <v>0</v>
      </c>
      <c r="EW106">
        <v>0</v>
      </c>
      <c r="EX106">
        <v>0</v>
      </c>
      <c r="EY106">
        <v>3.5</v>
      </c>
      <c r="EZ106">
        <v>0.0499998</v>
      </c>
      <c r="FA106">
        <v>43.41</v>
      </c>
      <c r="FB106">
        <v>0.62</v>
      </c>
      <c r="FC106">
        <v>33.25</v>
      </c>
      <c r="FD106">
        <v>38.125</v>
      </c>
      <c r="FE106">
        <v>35.562</v>
      </c>
      <c r="FF106">
        <v>37.562</v>
      </c>
      <c r="FG106">
        <v>35.812</v>
      </c>
      <c r="FH106">
        <v>0</v>
      </c>
      <c r="FI106">
        <v>0</v>
      </c>
      <c r="FJ106">
        <v>0</v>
      </c>
      <c r="FK106">
        <v>10725.70000004768</v>
      </c>
      <c r="FL106">
        <v>0</v>
      </c>
      <c r="FM106">
        <v>3.3312</v>
      </c>
      <c r="FN106">
        <v>23.01846101589692</v>
      </c>
      <c r="FO106">
        <v>-12.46692295288427</v>
      </c>
      <c r="FP106">
        <v>46.30160000000001</v>
      </c>
      <c r="FQ106">
        <v>15</v>
      </c>
      <c r="FR106">
        <v>1740484041.5</v>
      </c>
      <c r="FS106" t="s">
        <v>471</v>
      </c>
      <c r="FT106">
        <v>1740484041.5</v>
      </c>
      <c r="FU106">
        <v>1740484029</v>
      </c>
      <c r="FV106">
        <v>10</v>
      </c>
      <c r="FW106">
        <v>-0.115</v>
      </c>
      <c r="FX106">
        <v>0.001</v>
      </c>
      <c r="FY106">
        <v>-0.275</v>
      </c>
      <c r="FZ106">
        <v>-0.005</v>
      </c>
      <c r="GA106">
        <v>103</v>
      </c>
      <c r="GB106">
        <v>12</v>
      </c>
      <c r="GC106">
        <v>0.21</v>
      </c>
      <c r="GD106">
        <v>0.12</v>
      </c>
      <c r="GE106">
        <v>-0.4775075313080872</v>
      </c>
      <c r="GF106">
        <v>0.09976684532603468</v>
      </c>
      <c r="GG106">
        <v>0.054764558898884</v>
      </c>
      <c r="GH106">
        <v>1</v>
      </c>
      <c r="GI106">
        <v>-0.000674819223975947</v>
      </c>
      <c r="GJ106">
        <v>0.001516929440065164</v>
      </c>
      <c r="GK106">
        <v>0.0002918104791928439</v>
      </c>
      <c r="GL106">
        <v>1</v>
      </c>
      <c r="GM106">
        <v>2</v>
      </c>
      <c r="GN106">
        <v>2</v>
      </c>
      <c r="GO106" t="s">
        <v>440</v>
      </c>
      <c r="GP106">
        <v>2.99553</v>
      </c>
      <c r="GQ106">
        <v>2.81106</v>
      </c>
      <c r="GR106">
        <v>0.0287643</v>
      </c>
      <c r="GS106">
        <v>0.0288346</v>
      </c>
      <c r="GT106">
        <v>0.06783450000000001</v>
      </c>
      <c r="GU106">
        <v>0.06893630000000001</v>
      </c>
      <c r="GV106">
        <v>26435.1</v>
      </c>
      <c r="GW106">
        <v>27607.1</v>
      </c>
      <c r="GX106">
        <v>30963.6</v>
      </c>
      <c r="GY106">
        <v>31524.7</v>
      </c>
      <c r="GZ106">
        <v>45265.2</v>
      </c>
      <c r="HA106">
        <v>42631.4</v>
      </c>
      <c r="HB106">
        <v>44858.1</v>
      </c>
      <c r="HC106">
        <v>42099.4</v>
      </c>
      <c r="HD106">
        <v>1.80217</v>
      </c>
      <c r="HE106">
        <v>2.25745</v>
      </c>
      <c r="HF106">
        <v>-0.0398308</v>
      </c>
      <c r="HG106">
        <v>0</v>
      </c>
      <c r="HH106">
        <v>19.7464</v>
      </c>
      <c r="HI106">
        <v>999.9</v>
      </c>
      <c r="HJ106">
        <v>33.9</v>
      </c>
      <c r="HK106">
        <v>30.7</v>
      </c>
      <c r="HL106">
        <v>14.8797</v>
      </c>
      <c r="HM106">
        <v>62.0639</v>
      </c>
      <c r="HN106">
        <v>7.70032</v>
      </c>
      <c r="HO106">
        <v>1</v>
      </c>
      <c r="HP106">
        <v>-0.125257</v>
      </c>
      <c r="HQ106">
        <v>3.21038</v>
      </c>
      <c r="HR106">
        <v>20.2169</v>
      </c>
      <c r="HS106">
        <v>5.22298</v>
      </c>
      <c r="HT106">
        <v>11.9081</v>
      </c>
      <c r="HU106">
        <v>4.97255</v>
      </c>
      <c r="HV106">
        <v>3.273</v>
      </c>
      <c r="HW106">
        <v>7954.4</v>
      </c>
      <c r="HX106">
        <v>9999</v>
      </c>
      <c r="HY106">
        <v>9999</v>
      </c>
      <c r="HZ106">
        <v>999.9</v>
      </c>
      <c r="IA106">
        <v>1.87958</v>
      </c>
      <c r="IB106">
        <v>1.87973</v>
      </c>
      <c r="IC106">
        <v>1.88186</v>
      </c>
      <c r="ID106">
        <v>1.87486</v>
      </c>
      <c r="IE106">
        <v>1.8782</v>
      </c>
      <c r="IF106">
        <v>1.87764</v>
      </c>
      <c r="IG106">
        <v>1.8747</v>
      </c>
      <c r="IH106">
        <v>1.88235</v>
      </c>
      <c r="II106">
        <v>0</v>
      </c>
      <c r="IJ106">
        <v>0</v>
      </c>
      <c r="IK106">
        <v>0</v>
      </c>
      <c r="IL106">
        <v>0</v>
      </c>
      <c r="IM106" t="s">
        <v>441</v>
      </c>
      <c r="IN106" t="s">
        <v>442</v>
      </c>
      <c r="IO106" t="s">
        <v>443</v>
      </c>
      <c r="IP106" t="s">
        <v>443</v>
      </c>
      <c r="IQ106" t="s">
        <v>443</v>
      </c>
      <c r="IR106" t="s">
        <v>443</v>
      </c>
      <c r="IS106">
        <v>0</v>
      </c>
      <c r="IT106">
        <v>100</v>
      </c>
      <c r="IU106">
        <v>100</v>
      </c>
      <c r="IV106">
        <v>-0.279</v>
      </c>
      <c r="IW106">
        <v>-0.0051</v>
      </c>
      <c r="IX106">
        <v>-0.5145022863478105</v>
      </c>
      <c r="IY106">
        <v>0.002558256048013158</v>
      </c>
      <c r="IZ106">
        <v>-2.213187444564666E-06</v>
      </c>
      <c r="JA106">
        <v>6.313742598779326E-10</v>
      </c>
      <c r="JB106">
        <v>-0.09460829944680695</v>
      </c>
      <c r="JC106">
        <v>0.01302957520847742</v>
      </c>
      <c r="JD106">
        <v>-0.0006757729996322496</v>
      </c>
      <c r="JE106">
        <v>1.7701685355935E-05</v>
      </c>
      <c r="JF106">
        <v>15</v>
      </c>
      <c r="JG106">
        <v>2137</v>
      </c>
      <c r="JH106">
        <v>3</v>
      </c>
      <c r="JI106">
        <v>20</v>
      </c>
      <c r="JJ106">
        <v>161.6</v>
      </c>
      <c r="JK106">
        <v>161.8</v>
      </c>
      <c r="JL106">
        <v>0.368652</v>
      </c>
      <c r="JM106">
        <v>2.63306</v>
      </c>
      <c r="JN106">
        <v>1.44531</v>
      </c>
      <c r="JO106">
        <v>2.1582</v>
      </c>
      <c r="JP106">
        <v>1.54907</v>
      </c>
      <c r="JQ106">
        <v>2.3645</v>
      </c>
      <c r="JR106">
        <v>35.4754</v>
      </c>
      <c r="JS106">
        <v>24.1225</v>
      </c>
      <c r="JT106">
        <v>18</v>
      </c>
      <c r="JU106">
        <v>328.379</v>
      </c>
      <c r="JV106">
        <v>744.366</v>
      </c>
      <c r="JW106">
        <v>16.5801</v>
      </c>
      <c r="JX106">
        <v>25.4217</v>
      </c>
      <c r="JY106">
        <v>30</v>
      </c>
      <c r="JZ106">
        <v>25.5491</v>
      </c>
      <c r="KA106">
        <v>25.5359</v>
      </c>
      <c r="KB106">
        <v>7.38812</v>
      </c>
      <c r="KC106">
        <v>27.2126</v>
      </c>
      <c r="KD106">
        <v>29.3972</v>
      </c>
      <c r="KE106">
        <v>16.58</v>
      </c>
      <c r="KF106">
        <v>100</v>
      </c>
      <c r="KG106">
        <v>11.9977</v>
      </c>
      <c r="KH106">
        <v>101.366</v>
      </c>
      <c r="KI106">
        <v>100.648</v>
      </c>
    </row>
    <row r="107" spans="1:295">
      <c r="A107">
        <v>91</v>
      </c>
      <c r="B107">
        <v>1740493855.1</v>
      </c>
      <c r="C107">
        <v>10847.09999990463</v>
      </c>
      <c r="D107" t="s">
        <v>632</v>
      </c>
      <c r="E107" t="s">
        <v>633</v>
      </c>
      <c r="F107" t="s">
        <v>434</v>
      </c>
      <c r="G107" t="s">
        <v>435</v>
      </c>
      <c r="J107">
        <f>EY107</f>
        <v>0</v>
      </c>
      <c r="K107">
        <v>1740493855.1</v>
      </c>
      <c r="L107">
        <f>(M107)/1000</f>
        <v>0</v>
      </c>
      <c r="M107">
        <f>IF(DR107, AP107, AJ107)</f>
        <v>0</v>
      </c>
      <c r="N107">
        <f>IF(DR107, AK107, AI107)</f>
        <v>0</v>
      </c>
      <c r="O107">
        <f>DT107 - IF(AW107&gt;1, N107*DN107*100.0/(AY107), 0)</f>
        <v>0</v>
      </c>
      <c r="P107">
        <f>((V107-L107/2)*O107-N107)/(V107+L107/2)</f>
        <v>0</v>
      </c>
      <c r="Q107">
        <f>P107*(EA107+EB107)/1000.0</f>
        <v>0</v>
      </c>
      <c r="R107">
        <f>(DT107 - IF(AW107&gt;1, N107*DN107*100.0/(AY107), 0))*(EA107+EB107)/1000.0</f>
        <v>0</v>
      </c>
      <c r="S107">
        <f>2.0/((1/U107-1/T107)+SIGN(U107)*SQRT((1/U107-1/T107)*(1/U107-1/T107) + 4*DO107/((DO107+1)*(DO107+1))*(2*1/U107*1/T107-1/T107*1/T107)))</f>
        <v>0</v>
      </c>
      <c r="T107">
        <f>IF(LEFT(DP107,1)&lt;&gt;"0",IF(LEFT(DP107,1)="1",3.0,DQ107),$D$5+$E$5*(EH107*EA107/($K$5*1000))+$F$5*(EH107*EA107/($K$5*1000))*MAX(MIN(DN107,$J$5),$I$5)*MAX(MIN(DN107,$J$5),$I$5)+$G$5*MAX(MIN(DN107,$J$5),$I$5)*(EH107*EA107/($K$5*1000))+$H$5*(EH107*EA107/($K$5*1000))*(EH107*EA107/($K$5*1000)))</f>
        <v>0</v>
      </c>
      <c r="U107">
        <f>L107*(1000-(1000*0.61365*exp(17.502*Y107/(240.97+Y107))/(EA107+EB107)+DV107)/2)/(1000*0.61365*exp(17.502*Y107/(240.97+Y107))/(EA107+EB107)-DV107)</f>
        <v>0</v>
      </c>
      <c r="V107">
        <f>1/((DO107+1)/(S107/1.6)+1/(T107/1.37)) + DO107/((DO107+1)/(S107/1.6) + DO107/(T107/1.37))</f>
        <v>0</v>
      </c>
      <c r="W107">
        <f>(DJ107*DM107)</f>
        <v>0</v>
      </c>
      <c r="X107">
        <f>(EC107+(W107+2*0.95*5.67E-8*(((EC107+$B$7)+273)^4-(EC107+273)^4)-44100*L107)/(1.84*29.3*T107+8*0.95*5.67E-8*(EC107+273)^3))</f>
        <v>0</v>
      </c>
      <c r="Y107">
        <f>($C$7*ED107+$D$7*EE107+$E$7*X107)</f>
        <v>0</v>
      </c>
      <c r="Z107">
        <f>0.61365*exp(17.502*Y107/(240.97+Y107))</f>
        <v>0</v>
      </c>
      <c r="AA107">
        <f>(AB107/AC107*100)</f>
        <v>0</v>
      </c>
      <c r="AB107">
        <f>DV107*(EA107+EB107)/1000</f>
        <v>0</v>
      </c>
      <c r="AC107">
        <f>0.61365*exp(17.502*EC107/(240.97+EC107))</f>
        <v>0</v>
      </c>
      <c r="AD107">
        <f>(Z107-DV107*(EA107+EB107)/1000)</f>
        <v>0</v>
      </c>
      <c r="AE107">
        <f>(-L107*44100)</f>
        <v>0</v>
      </c>
      <c r="AF107">
        <f>2*29.3*T107*0.92*(EC107-Y107)</f>
        <v>0</v>
      </c>
      <c r="AG107">
        <f>2*0.95*5.67E-8*(((EC107+$B$7)+273)^4-(Y107+273)^4)</f>
        <v>0</v>
      </c>
      <c r="AH107">
        <f>W107+AG107+AE107+AF107</f>
        <v>0</v>
      </c>
      <c r="AI107">
        <f>DZ107*AW107*(DU107-DT107*(1000-AW107*DW107)/(1000-AW107*DV107))/(100*DN107)</f>
        <v>0</v>
      </c>
      <c r="AJ107">
        <f>1000*DZ107*AW107*(DV107-DW107)/(100*DN107*(1000-AW107*DV107))</f>
        <v>0</v>
      </c>
      <c r="AK107">
        <f>(AL107 - AM107 - EA107*1E3/(8.314*(EC107+273.15)) * AO107/DZ107 * AN107) * DZ107/(100*DN107) * (1000 - DW107)/1000</f>
        <v>0</v>
      </c>
      <c r="AL107">
        <v>50.62038605526976</v>
      </c>
      <c r="AM107">
        <v>50.65674787878786</v>
      </c>
      <c r="AN107">
        <v>-9.178650710721128E-05</v>
      </c>
      <c r="AO107">
        <v>66.14935224974602</v>
      </c>
      <c r="AP107">
        <f>(AR107 - AQ107 + EA107*1E3/(8.314*(EC107+273.15)) * AT107/DZ107 * AS107) * DZ107/(100*DN107) * 1000/(1000 - AR107)</f>
        <v>0</v>
      </c>
      <c r="AQ107">
        <v>12.05913996676518</v>
      </c>
      <c r="AR107">
        <v>12.0487118881119</v>
      </c>
      <c r="AS107">
        <v>1.888299348577667E-08</v>
      </c>
      <c r="AT107">
        <v>77.18284796940715</v>
      </c>
      <c r="AU107">
        <v>41</v>
      </c>
      <c r="AV107">
        <v>10</v>
      </c>
      <c r="AW107">
        <f>IF(AU107*$H$13&gt;=AY107,1.0,(AY107/(AY107-AU107*$H$13)))</f>
        <v>0</v>
      </c>
      <c r="AX107">
        <f>(AW107-1)*100</f>
        <v>0</v>
      </c>
      <c r="AY107">
        <f>MAX(0,($B$13+$C$13*EH107)/(1+$D$13*EH107)*EA107/(EC107+273)*$E$13)</f>
        <v>0</v>
      </c>
      <c r="AZ107" t="s">
        <v>437</v>
      </c>
      <c r="BA107" t="s">
        <v>437</v>
      </c>
      <c r="BB107">
        <v>0</v>
      </c>
      <c r="BC107">
        <v>0</v>
      </c>
      <c r="BD107">
        <f>1-BB107/BC107</f>
        <v>0</v>
      </c>
      <c r="BE107">
        <v>0</v>
      </c>
      <c r="BF107" t="s">
        <v>437</v>
      </c>
      <c r="BG107" t="s">
        <v>437</v>
      </c>
      <c r="BH107">
        <v>0</v>
      </c>
      <c r="BI107">
        <v>0</v>
      </c>
      <c r="BJ107">
        <f>1-BH107/BI107</f>
        <v>0</v>
      </c>
      <c r="BK107">
        <v>0.5</v>
      </c>
      <c r="BL107">
        <f>DK107</f>
        <v>0</v>
      </c>
      <c r="BM107">
        <f>N107</f>
        <v>0</v>
      </c>
      <c r="BN107">
        <f>BJ107*BK107*BL107</f>
        <v>0</v>
      </c>
      <c r="BO107">
        <f>(BM107-BE107)/BL107</f>
        <v>0</v>
      </c>
      <c r="BP107">
        <f>(BC107-BI107)/BI107</f>
        <v>0</v>
      </c>
      <c r="BQ107">
        <f>BB107/(BD107+BB107/BI107)</f>
        <v>0</v>
      </c>
      <c r="BR107" t="s">
        <v>437</v>
      </c>
      <c r="BS107">
        <v>0</v>
      </c>
      <c r="BT107">
        <f>IF(BS107&lt;&gt;0, BS107, BQ107)</f>
        <v>0</v>
      </c>
      <c r="BU107">
        <f>1-BT107/BI107</f>
        <v>0</v>
      </c>
      <c r="BV107">
        <f>(BI107-BH107)/(BI107-BT107)</f>
        <v>0</v>
      </c>
      <c r="BW107">
        <f>(BC107-BI107)/(BC107-BT107)</f>
        <v>0</v>
      </c>
      <c r="BX107">
        <f>(BI107-BH107)/(BI107-BB107)</f>
        <v>0</v>
      </c>
      <c r="BY107">
        <f>(BC107-BI107)/(BC107-BB107)</f>
        <v>0</v>
      </c>
      <c r="BZ107">
        <f>(BV107*BT107/BH107)</f>
        <v>0</v>
      </c>
      <c r="CA107">
        <f>(1-BZ107)</f>
        <v>0</v>
      </c>
      <c r="CB107">
        <v>205</v>
      </c>
      <c r="CC107">
        <v>290.0000000000001</v>
      </c>
      <c r="CD107">
        <v>1.42</v>
      </c>
      <c r="CE107">
        <v>245</v>
      </c>
      <c r="CF107">
        <v>10126.2</v>
      </c>
      <c r="CG107">
        <v>1.21</v>
      </c>
      <c r="CH107">
        <v>0.21</v>
      </c>
      <c r="CI107">
        <v>300.0000000000001</v>
      </c>
      <c r="CJ107">
        <v>23.9</v>
      </c>
      <c r="CK107">
        <v>3.425775101193484</v>
      </c>
      <c r="CL107">
        <v>2.028220428051648</v>
      </c>
      <c r="CM107">
        <v>-2.247386861494518</v>
      </c>
      <c r="CN107">
        <v>1.77933841202106</v>
      </c>
      <c r="CO107">
        <v>0.05390338325961119</v>
      </c>
      <c r="CP107">
        <v>-0.008365275417130143</v>
      </c>
      <c r="CQ107">
        <v>289.9999999999999</v>
      </c>
      <c r="CR107">
        <v>1.85</v>
      </c>
      <c r="CS107">
        <v>615</v>
      </c>
      <c r="CT107">
        <v>10122.7</v>
      </c>
      <c r="CU107">
        <v>1.21</v>
      </c>
      <c r="CV107">
        <v>0.64</v>
      </c>
      <c r="DJ107">
        <f>$B$11*EI107+$C$11*EJ107+$F$11*EU107*(1-EX107)</f>
        <v>0</v>
      </c>
      <c r="DK107">
        <f>DJ107*DL107</f>
        <v>0</v>
      </c>
      <c r="DL107">
        <f>($B$11*$D$9+$C$11*$D$9+$F$11*((FH107+EZ107)/MAX(FH107+EZ107+FI107, 0.1)*$I$9+FI107/MAX(FH107+EZ107+FI107, 0.1)*$J$9))/($B$11+$C$11+$F$11)</f>
        <v>0</v>
      </c>
      <c r="DM107">
        <f>($B$11*$K$9+$C$11*$K$9+$F$11*((FH107+EZ107)/MAX(FH107+EZ107+FI107, 0.1)*$P$9+FI107/MAX(FH107+EZ107+FI107, 0.1)*$Q$9))/($B$11+$C$11+$F$11)</f>
        <v>0</v>
      </c>
      <c r="DN107">
        <v>2</v>
      </c>
      <c r="DO107">
        <v>0.5</v>
      </c>
      <c r="DP107" t="s">
        <v>438</v>
      </c>
      <c r="DQ107">
        <v>2</v>
      </c>
      <c r="DR107" t="b">
        <v>1</v>
      </c>
      <c r="DS107">
        <v>1740493855.1</v>
      </c>
      <c r="DT107">
        <v>50.0453</v>
      </c>
      <c r="DU107">
        <v>49.9831</v>
      </c>
      <c r="DV107">
        <v>12.0493</v>
      </c>
      <c r="DW107">
        <v>12.06</v>
      </c>
      <c r="DX107">
        <v>50.4364</v>
      </c>
      <c r="DY107">
        <v>12.054</v>
      </c>
      <c r="DZ107">
        <v>399.986</v>
      </c>
      <c r="EA107">
        <v>101.037</v>
      </c>
      <c r="EB107">
        <v>0.09980600000000001</v>
      </c>
      <c r="EC107">
        <v>19.2572</v>
      </c>
      <c r="ED107">
        <v>19.0593</v>
      </c>
      <c r="EE107">
        <v>999.9</v>
      </c>
      <c r="EF107">
        <v>0</v>
      </c>
      <c r="EG107">
        <v>0</v>
      </c>
      <c r="EH107">
        <v>10065.6</v>
      </c>
      <c r="EI107">
        <v>0</v>
      </c>
      <c r="EJ107">
        <v>0.0122315</v>
      </c>
      <c r="EK107">
        <v>0.062191</v>
      </c>
      <c r="EL107">
        <v>50.6557</v>
      </c>
      <c r="EM107">
        <v>50.5933</v>
      </c>
      <c r="EN107">
        <v>-0.010746</v>
      </c>
      <c r="EO107">
        <v>49.9831</v>
      </c>
      <c r="EP107">
        <v>12.06</v>
      </c>
      <c r="EQ107">
        <v>1.21742</v>
      </c>
      <c r="ER107">
        <v>1.21851</v>
      </c>
      <c r="ES107">
        <v>9.81631</v>
      </c>
      <c r="ET107">
        <v>9.829599999999999</v>
      </c>
      <c r="EU107">
        <v>0.0499998</v>
      </c>
      <c r="EV107">
        <v>0</v>
      </c>
      <c r="EW107">
        <v>0</v>
      </c>
      <c r="EX107">
        <v>0</v>
      </c>
      <c r="EY107">
        <v>1.72</v>
      </c>
      <c r="EZ107">
        <v>0.0499998</v>
      </c>
      <c r="FA107">
        <v>47.19</v>
      </c>
      <c r="FB107">
        <v>1.17</v>
      </c>
      <c r="FC107">
        <v>33.812</v>
      </c>
      <c r="FD107">
        <v>40.062</v>
      </c>
      <c r="FE107">
        <v>36.687</v>
      </c>
      <c r="FF107">
        <v>40.125</v>
      </c>
      <c r="FG107">
        <v>36.75</v>
      </c>
      <c r="FH107">
        <v>0</v>
      </c>
      <c r="FI107">
        <v>0</v>
      </c>
      <c r="FJ107">
        <v>0</v>
      </c>
      <c r="FK107">
        <v>10846.29999995232</v>
      </c>
      <c r="FL107">
        <v>0</v>
      </c>
      <c r="FM107">
        <v>1.008846153846154</v>
      </c>
      <c r="FN107">
        <v>-10.76752113528691</v>
      </c>
      <c r="FO107">
        <v>4.881709256712515</v>
      </c>
      <c r="FP107">
        <v>47.94653846153847</v>
      </c>
      <c r="FQ107">
        <v>15</v>
      </c>
      <c r="FR107">
        <v>1740484041.5</v>
      </c>
      <c r="FS107" t="s">
        <v>471</v>
      </c>
      <c r="FT107">
        <v>1740484041.5</v>
      </c>
      <c r="FU107">
        <v>1740484029</v>
      </c>
      <c r="FV107">
        <v>10</v>
      </c>
      <c r="FW107">
        <v>-0.115</v>
      </c>
      <c r="FX107">
        <v>0.001</v>
      </c>
      <c r="FY107">
        <v>-0.275</v>
      </c>
      <c r="FZ107">
        <v>-0.005</v>
      </c>
      <c r="GA107">
        <v>103</v>
      </c>
      <c r="GB107">
        <v>12</v>
      </c>
      <c r="GC107">
        <v>0.21</v>
      </c>
      <c r="GD107">
        <v>0.12</v>
      </c>
      <c r="GE107">
        <v>-0.09812664021747244</v>
      </c>
      <c r="GF107">
        <v>0.1046850773014214</v>
      </c>
      <c r="GG107">
        <v>0.05016521294437615</v>
      </c>
      <c r="GH107">
        <v>1</v>
      </c>
      <c r="GI107">
        <v>-0.002306546671544639</v>
      </c>
      <c r="GJ107">
        <v>0.0007862129767294399</v>
      </c>
      <c r="GK107">
        <v>0.0001950571595291051</v>
      </c>
      <c r="GL107">
        <v>1</v>
      </c>
      <c r="GM107">
        <v>2</v>
      </c>
      <c r="GN107">
        <v>2</v>
      </c>
      <c r="GO107" t="s">
        <v>440</v>
      </c>
      <c r="GP107">
        <v>2.99551</v>
      </c>
      <c r="GQ107">
        <v>2.81098</v>
      </c>
      <c r="GR107">
        <v>0.0146539</v>
      </c>
      <c r="GS107">
        <v>0.0146301</v>
      </c>
      <c r="GT107">
        <v>0.068097</v>
      </c>
      <c r="GU107">
        <v>0.06923890000000001</v>
      </c>
      <c r="GV107">
        <v>26818.3</v>
      </c>
      <c r="GW107">
        <v>28010.2</v>
      </c>
      <c r="GX107">
        <v>30962.6</v>
      </c>
      <c r="GY107">
        <v>31524</v>
      </c>
      <c r="GZ107">
        <v>45250.5</v>
      </c>
      <c r="HA107">
        <v>42616.7</v>
      </c>
      <c r="HB107">
        <v>44856.2</v>
      </c>
      <c r="HC107">
        <v>42098.7</v>
      </c>
      <c r="HD107">
        <v>1.8023</v>
      </c>
      <c r="HE107">
        <v>2.25745</v>
      </c>
      <c r="HF107">
        <v>-0.0410825</v>
      </c>
      <c r="HG107">
        <v>0</v>
      </c>
      <c r="HH107">
        <v>19.7396</v>
      </c>
      <c r="HI107">
        <v>999.9</v>
      </c>
      <c r="HJ107">
        <v>33.9</v>
      </c>
      <c r="HK107">
        <v>30.7</v>
      </c>
      <c r="HL107">
        <v>14.8809</v>
      </c>
      <c r="HM107">
        <v>62.0239</v>
      </c>
      <c r="HN107">
        <v>7.85657</v>
      </c>
      <c r="HO107">
        <v>1</v>
      </c>
      <c r="HP107">
        <v>-0.124433</v>
      </c>
      <c r="HQ107">
        <v>3.20941</v>
      </c>
      <c r="HR107">
        <v>20.2169</v>
      </c>
      <c r="HS107">
        <v>5.22238</v>
      </c>
      <c r="HT107">
        <v>11.9081</v>
      </c>
      <c r="HU107">
        <v>4.97245</v>
      </c>
      <c r="HV107">
        <v>3.273</v>
      </c>
      <c r="HW107">
        <v>7957.5</v>
      </c>
      <c r="HX107">
        <v>9999</v>
      </c>
      <c r="HY107">
        <v>9999</v>
      </c>
      <c r="HZ107">
        <v>999.9</v>
      </c>
      <c r="IA107">
        <v>1.87959</v>
      </c>
      <c r="IB107">
        <v>1.87973</v>
      </c>
      <c r="IC107">
        <v>1.88187</v>
      </c>
      <c r="ID107">
        <v>1.87493</v>
      </c>
      <c r="IE107">
        <v>1.87826</v>
      </c>
      <c r="IF107">
        <v>1.87769</v>
      </c>
      <c r="IG107">
        <v>1.87473</v>
      </c>
      <c r="IH107">
        <v>1.88243</v>
      </c>
      <c r="II107">
        <v>0</v>
      </c>
      <c r="IJ107">
        <v>0</v>
      </c>
      <c r="IK107">
        <v>0</v>
      </c>
      <c r="IL107">
        <v>0</v>
      </c>
      <c r="IM107" t="s">
        <v>441</v>
      </c>
      <c r="IN107" t="s">
        <v>442</v>
      </c>
      <c r="IO107" t="s">
        <v>443</v>
      </c>
      <c r="IP107" t="s">
        <v>443</v>
      </c>
      <c r="IQ107" t="s">
        <v>443</v>
      </c>
      <c r="IR107" t="s">
        <v>443</v>
      </c>
      <c r="IS107">
        <v>0</v>
      </c>
      <c r="IT107">
        <v>100</v>
      </c>
      <c r="IU107">
        <v>100</v>
      </c>
      <c r="IV107">
        <v>-0.391</v>
      </c>
      <c r="IW107">
        <v>-0.0047</v>
      </c>
      <c r="IX107">
        <v>-0.5145022863478105</v>
      </c>
      <c r="IY107">
        <v>0.002558256048013158</v>
      </c>
      <c r="IZ107">
        <v>-2.213187444564666E-06</v>
      </c>
      <c r="JA107">
        <v>6.313742598779326E-10</v>
      </c>
      <c r="JB107">
        <v>-0.09460829944680695</v>
      </c>
      <c r="JC107">
        <v>0.01302957520847742</v>
      </c>
      <c r="JD107">
        <v>-0.0006757729996322496</v>
      </c>
      <c r="JE107">
        <v>1.7701685355935E-05</v>
      </c>
      <c r="JF107">
        <v>15</v>
      </c>
      <c r="JG107">
        <v>2137</v>
      </c>
      <c r="JH107">
        <v>3</v>
      </c>
      <c r="JI107">
        <v>20</v>
      </c>
      <c r="JJ107">
        <v>163.6</v>
      </c>
      <c r="JK107">
        <v>163.8</v>
      </c>
      <c r="JL107">
        <v>0.258789</v>
      </c>
      <c r="JM107">
        <v>2.65259</v>
      </c>
      <c r="JN107">
        <v>1.44531</v>
      </c>
      <c r="JO107">
        <v>2.1582</v>
      </c>
      <c r="JP107">
        <v>1.54907</v>
      </c>
      <c r="JQ107">
        <v>2.36694</v>
      </c>
      <c r="JR107">
        <v>35.4754</v>
      </c>
      <c r="JS107">
        <v>24.1225</v>
      </c>
      <c r="JT107">
        <v>18</v>
      </c>
      <c r="JU107">
        <v>328.444</v>
      </c>
      <c r="JV107">
        <v>744.426</v>
      </c>
      <c r="JW107">
        <v>16.5798</v>
      </c>
      <c r="JX107">
        <v>25.4281</v>
      </c>
      <c r="JY107">
        <v>30</v>
      </c>
      <c r="JZ107">
        <v>25.5513</v>
      </c>
      <c r="KA107">
        <v>25.5402</v>
      </c>
      <c r="KB107">
        <v>5.20016</v>
      </c>
      <c r="KC107">
        <v>26.6447</v>
      </c>
      <c r="KD107">
        <v>29.3972</v>
      </c>
      <c r="KE107">
        <v>16.58</v>
      </c>
      <c r="KF107">
        <v>50</v>
      </c>
      <c r="KG107">
        <v>12.0848</v>
      </c>
      <c r="KH107">
        <v>101.362</v>
      </c>
      <c r="KI107">
        <v>100.646</v>
      </c>
    </row>
    <row r="108" spans="1:295">
      <c r="A108">
        <v>92</v>
      </c>
      <c r="B108">
        <v>1740493975.6</v>
      </c>
      <c r="C108">
        <v>10967.59999990463</v>
      </c>
      <c r="D108" t="s">
        <v>634</v>
      </c>
      <c r="E108" t="s">
        <v>635</v>
      </c>
      <c r="F108" t="s">
        <v>434</v>
      </c>
      <c r="G108" t="s">
        <v>435</v>
      </c>
      <c r="J108">
        <f>EY108</f>
        <v>0</v>
      </c>
      <c r="K108">
        <v>1740493975.6</v>
      </c>
      <c r="L108">
        <f>(M108)/1000</f>
        <v>0</v>
      </c>
      <c r="M108">
        <f>IF(DR108, AP108, AJ108)</f>
        <v>0</v>
      </c>
      <c r="N108">
        <f>IF(DR108, AK108, AI108)</f>
        <v>0</v>
      </c>
      <c r="O108">
        <f>DT108 - IF(AW108&gt;1, N108*DN108*100.0/(AY108), 0)</f>
        <v>0</v>
      </c>
      <c r="P108">
        <f>((V108-L108/2)*O108-N108)/(V108+L108/2)</f>
        <v>0</v>
      </c>
      <c r="Q108">
        <f>P108*(EA108+EB108)/1000.0</f>
        <v>0</v>
      </c>
      <c r="R108">
        <f>(DT108 - IF(AW108&gt;1, N108*DN108*100.0/(AY108), 0))*(EA108+EB108)/1000.0</f>
        <v>0</v>
      </c>
      <c r="S108">
        <f>2.0/((1/U108-1/T108)+SIGN(U108)*SQRT((1/U108-1/T108)*(1/U108-1/T108) + 4*DO108/((DO108+1)*(DO108+1))*(2*1/U108*1/T108-1/T108*1/T108)))</f>
        <v>0</v>
      </c>
      <c r="T108">
        <f>IF(LEFT(DP108,1)&lt;&gt;"0",IF(LEFT(DP108,1)="1",3.0,DQ108),$D$5+$E$5*(EH108*EA108/($K$5*1000))+$F$5*(EH108*EA108/($K$5*1000))*MAX(MIN(DN108,$J$5),$I$5)*MAX(MIN(DN108,$J$5),$I$5)+$G$5*MAX(MIN(DN108,$J$5),$I$5)*(EH108*EA108/($K$5*1000))+$H$5*(EH108*EA108/($K$5*1000))*(EH108*EA108/($K$5*1000)))</f>
        <v>0</v>
      </c>
      <c r="U108">
        <f>L108*(1000-(1000*0.61365*exp(17.502*Y108/(240.97+Y108))/(EA108+EB108)+DV108)/2)/(1000*0.61365*exp(17.502*Y108/(240.97+Y108))/(EA108+EB108)-DV108)</f>
        <v>0</v>
      </c>
      <c r="V108">
        <f>1/((DO108+1)/(S108/1.6)+1/(T108/1.37)) + DO108/((DO108+1)/(S108/1.6) + DO108/(T108/1.37))</f>
        <v>0</v>
      </c>
      <c r="W108">
        <f>(DJ108*DM108)</f>
        <v>0</v>
      </c>
      <c r="X108">
        <f>(EC108+(W108+2*0.95*5.67E-8*(((EC108+$B$7)+273)^4-(EC108+273)^4)-44100*L108)/(1.84*29.3*T108+8*0.95*5.67E-8*(EC108+273)^3))</f>
        <v>0</v>
      </c>
      <c r="Y108">
        <f>($C$7*ED108+$D$7*EE108+$E$7*X108)</f>
        <v>0</v>
      </c>
      <c r="Z108">
        <f>0.61365*exp(17.502*Y108/(240.97+Y108))</f>
        <v>0</v>
      </c>
      <c r="AA108">
        <f>(AB108/AC108*100)</f>
        <v>0</v>
      </c>
      <c r="AB108">
        <f>DV108*(EA108+EB108)/1000</f>
        <v>0</v>
      </c>
      <c r="AC108">
        <f>0.61365*exp(17.502*EC108/(240.97+EC108))</f>
        <v>0</v>
      </c>
      <c r="AD108">
        <f>(Z108-DV108*(EA108+EB108)/1000)</f>
        <v>0</v>
      </c>
      <c r="AE108">
        <f>(-L108*44100)</f>
        <v>0</v>
      </c>
      <c r="AF108">
        <f>2*29.3*T108*0.92*(EC108-Y108)</f>
        <v>0</v>
      </c>
      <c r="AG108">
        <f>2*0.95*5.67E-8*(((EC108+$B$7)+273)^4-(Y108+273)^4)</f>
        <v>0</v>
      </c>
      <c r="AH108">
        <f>W108+AG108+AE108+AF108</f>
        <v>0</v>
      </c>
      <c r="AI108">
        <f>DZ108*AW108*(DU108-DT108*(1000-AW108*DW108)/(1000-AW108*DV108))/(100*DN108)</f>
        <v>0</v>
      </c>
      <c r="AJ108">
        <f>1000*DZ108*AW108*(DV108-DW108)/(100*DN108*(1000-AW108*DV108))</f>
        <v>0</v>
      </c>
      <c r="AK108">
        <f>(AL108 - AM108 - EA108*1E3/(8.314*(EC108+273.15)) * AO108/DZ108 * AN108) * DZ108/(100*DN108) * (1000 - DW108)/1000</f>
        <v>0</v>
      </c>
      <c r="AL108">
        <v>-0.8599720554057841</v>
      </c>
      <c r="AM108">
        <v>-0.9425989030303029</v>
      </c>
      <c r="AN108">
        <v>0.0001448886094588637</v>
      </c>
      <c r="AO108">
        <v>66.14935224974602</v>
      </c>
      <c r="AP108">
        <f>(AR108 - AQ108 + EA108*1E3/(8.314*(EC108+273.15)) * AT108/DZ108 * AS108) * DZ108/(100*DN108) * 1000/(1000 - AR108)</f>
        <v>0</v>
      </c>
      <c r="AQ108">
        <v>12.07169822687965</v>
      </c>
      <c r="AR108">
        <v>12.06557762237763</v>
      </c>
      <c r="AS108">
        <v>4.086730077861949E-08</v>
      </c>
      <c r="AT108">
        <v>77.18284796940715</v>
      </c>
      <c r="AU108">
        <v>42</v>
      </c>
      <c r="AV108">
        <v>10</v>
      </c>
      <c r="AW108">
        <f>IF(AU108*$H$13&gt;=AY108,1.0,(AY108/(AY108-AU108*$H$13)))</f>
        <v>0</v>
      </c>
      <c r="AX108">
        <f>(AW108-1)*100</f>
        <v>0</v>
      </c>
      <c r="AY108">
        <f>MAX(0,($B$13+$C$13*EH108)/(1+$D$13*EH108)*EA108/(EC108+273)*$E$13)</f>
        <v>0</v>
      </c>
      <c r="AZ108" t="s">
        <v>437</v>
      </c>
      <c r="BA108" t="s">
        <v>437</v>
      </c>
      <c r="BB108">
        <v>0</v>
      </c>
      <c r="BC108">
        <v>0</v>
      </c>
      <c r="BD108">
        <f>1-BB108/BC108</f>
        <v>0</v>
      </c>
      <c r="BE108">
        <v>0</v>
      </c>
      <c r="BF108" t="s">
        <v>437</v>
      </c>
      <c r="BG108" t="s">
        <v>437</v>
      </c>
      <c r="BH108">
        <v>0</v>
      </c>
      <c r="BI108">
        <v>0</v>
      </c>
      <c r="BJ108">
        <f>1-BH108/BI108</f>
        <v>0</v>
      </c>
      <c r="BK108">
        <v>0.5</v>
      </c>
      <c r="BL108">
        <f>DK108</f>
        <v>0</v>
      </c>
      <c r="BM108">
        <f>N108</f>
        <v>0</v>
      </c>
      <c r="BN108">
        <f>BJ108*BK108*BL108</f>
        <v>0</v>
      </c>
      <c r="BO108">
        <f>(BM108-BE108)/BL108</f>
        <v>0</v>
      </c>
      <c r="BP108">
        <f>(BC108-BI108)/BI108</f>
        <v>0</v>
      </c>
      <c r="BQ108">
        <f>BB108/(BD108+BB108/BI108)</f>
        <v>0</v>
      </c>
      <c r="BR108" t="s">
        <v>437</v>
      </c>
      <c r="BS108">
        <v>0</v>
      </c>
      <c r="BT108">
        <f>IF(BS108&lt;&gt;0, BS108, BQ108)</f>
        <v>0</v>
      </c>
      <c r="BU108">
        <f>1-BT108/BI108</f>
        <v>0</v>
      </c>
      <c r="BV108">
        <f>(BI108-BH108)/(BI108-BT108)</f>
        <v>0</v>
      </c>
      <c r="BW108">
        <f>(BC108-BI108)/(BC108-BT108)</f>
        <v>0</v>
      </c>
      <c r="BX108">
        <f>(BI108-BH108)/(BI108-BB108)</f>
        <v>0</v>
      </c>
      <c r="BY108">
        <f>(BC108-BI108)/(BC108-BB108)</f>
        <v>0</v>
      </c>
      <c r="BZ108">
        <f>(BV108*BT108/BH108)</f>
        <v>0</v>
      </c>
      <c r="CA108">
        <f>(1-BZ108)</f>
        <v>0</v>
      </c>
      <c r="CB108">
        <v>205</v>
      </c>
      <c r="CC108">
        <v>290.0000000000001</v>
      </c>
      <c r="CD108">
        <v>1.42</v>
      </c>
      <c r="CE108">
        <v>245</v>
      </c>
      <c r="CF108">
        <v>10126.2</v>
      </c>
      <c r="CG108">
        <v>1.21</v>
      </c>
      <c r="CH108">
        <v>0.21</v>
      </c>
      <c r="CI108">
        <v>300.0000000000001</v>
      </c>
      <c r="CJ108">
        <v>23.9</v>
      </c>
      <c r="CK108">
        <v>3.425775101193484</v>
      </c>
      <c r="CL108">
        <v>2.028220428051648</v>
      </c>
      <c r="CM108">
        <v>-2.247386861494518</v>
      </c>
      <c r="CN108">
        <v>1.77933841202106</v>
      </c>
      <c r="CO108">
        <v>0.05390338325961119</v>
      </c>
      <c r="CP108">
        <v>-0.008365275417130143</v>
      </c>
      <c r="CQ108">
        <v>289.9999999999999</v>
      </c>
      <c r="CR108">
        <v>1.85</v>
      </c>
      <c r="CS108">
        <v>615</v>
      </c>
      <c r="CT108">
        <v>10122.7</v>
      </c>
      <c r="CU108">
        <v>1.21</v>
      </c>
      <c r="CV108">
        <v>0.64</v>
      </c>
      <c r="DJ108">
        <f>$B$11*EI108+$C$11*EJ108+$F$11*EU108*(1-EX108)</f>
        <v>0</v>
      </c>
      <c r="DK108">
        <f>DJ108*DL108</f>
        <v>0</v>
      </c>
      <c r="DL108">
        <f>($B$11*$D$9+$C$11*$D$9+$F$11*((FH108+EZ108)/MAX(FH108+EZ108+FI108, 0.1)*$I$9+FI108/MAX(FH108+EZ108+FI108, 0.1)*$J$9))/($B$11+$C$11+$F$11)</f>
        <v>0</v>
      </c>
      <c r="DM108">
        <f>($B$11*$K$9+$C$11*$K$9+$F$11*((FH108+EZ108)/MAX(FH108+EZ108+FI108, 0.1)*$P$9+FI108/MAX(FH108+EZ108+FI108, 0.1)*$Q$9))/($B$11+$C$11+$F$11)</f>
        <v>0</v>
      </c>
      <c r="DN108">
        <v>2</v>
      </c>
      <c r="DO108">
        <v>0.5</v>
      </c>
      <c r="DP108" t="s">
        <v>438</v>
      </c>
      <c r="DQ108">
        <v>2</v>
      </c>
      <c r="DR108" t="b">
        <v>1</v>
      </c>
      <c r="DS108">
        <v>1740493975.6</v>
      </c>
      <c r="DT108">
        <v>-0.942036</v>
      </c>
      <c r="DU108">
        <v>-0.87976</v>
      </c>
      <c r="DV108">
        <v>12.0654</v>
      </c>
      <c r="DW108">
        <v>12.0727</v>
      </c>
      <c r="DX108">
        <v>-0.426442</v>
      </c>
      <c r="DY108">
        <v>12.0701</v>
      </c>
      <c r="DZ108">
        <v>400.156</v>
      </c>
      <c r="EA108">
        <v>101.039</v>
      </c>
      <c r="EB108">
        <v>0.100012</v>
      </c>
      <c r="EC108">
        <v>19.2787</v>
      </c>
      <c r="ED108">
        <v>19.0625</v>
      </c>
      <c r="EE108">
        <v>999.9</v>
      </c>
      <c r="EF108">
        <v>0</v>
      </c>
      <c r="EG108">
        <v>0</v>
      </c>
      <c r="EH108">
        <v>10035</v>
      </c>
      <c r="EI108">
        <v>0</v>
      </c>
      <c r="EJ108">
        <v>0.0122315</v>
      </c>
      <c r="EK108">
        <v>-0.0622756</v>
      </c>
      <c r="EL108">
        <v>-0.953541</v>
      </c>
      <c r="EM108">
        <v>-0.8905110000000001</v>
      </c>
      <c r="EN108">
        <v>-0.00731182</v>
      </c>
      <c r="EO108">
        <v>-0.87976</v>
      </c>
      <c r="EP108">
        <v>12.0727</v>
      </c>
      <c r="EQ108">
        <v>1.21907</v>
      </c>
      <c r="ER108">
        <v>1.21981</v>
      </c>
      <c r="ES108">
        <v>9.83653</v>
      </c>
      <c r="ET108">
        <v>9.84557</v>
      </c>
      <c r="EU108">
        <v>0.0499998</v>
      </c>
      <c r="EV108">
        <v>0</v>
      </c>
      <c r="EW108">
        <v>0</v>
      </c>
      <c r="EX108">
        <v>0</v>
      </c>
      <c r="EY108">
        <v>11.66</v>
      </c>
      <c r="EZ108">
        <v>0.0499998</v>
      </c>
      <c r="FA108">
        <v>41.02</v>
      </c>
      <c r="FB108">
        <v>0.2</v>
      </c>
      <c r="FC108">
        <v>34.312</v>
      </c>
      <c r="FD108">
        <v>41.125</v>
      </c>
      <c r="FE108">
        <v>37.375</v>
      </c>
      <c r="FF108">
        <v>41.625</v>
      </c>
      <c r="FG108">
        <v>37.375</v>
      </c>
      <c r="FH108">
        <v>0</v>
      </c>
      <c r="FI108">
        <v>0</v>
      </c>
      <c r="FJ108">
        <v>0</v>
      </c>
      <c r="FK108">
        <v>10966.90000009537</v>
      </c>
      <c r="FL108">
        <v>0</v>
      </c>
      <c r="FM108">
        <v>2.6364</v>
      </c>
      <c r="FN108">
        <v>5.230000211611774</v>
      </c>
      <c r="FO108">
        <v>4.234615395085604</v>
      </c>
      <c r="FP108">
        <v>46.4132</v>
      </c>
      <c r="FQ108">
        <v>15</v>
      </c>
      <c r="FR108">
        <v>1740484041.5</v>
      </c>
      <c r="FS108" t="s">
        <v>471</v>
      </c>
      <c r="FT108">
        <v>1740484041.5</v>
      </c>
      <c r="FU108">
        <v>1740484029</v>
      </c>
      <c r="FV108">
        <v>10</v>
      </c>
      <c r="FW108">
        <v>-0.115</v>
      </c>
      <c r="FX108">
        <v>0.001</v>
      </c>
      <c r="FY108">
        <v>-0.275</v>
      </c>
      <c r="FZ108">
        <v>-0.005</v>
      </c>
      <c r="GA108">
        <v>103</v>
      </c>
      <c r="GB108">
        <v>12</v>
      </c>
      <c r="GC108">
        <v>0.21</v>
      </c>
      <c r="GD108">
        <v>0.12</v>
      </c>
      <c r="GE108">
        <v>0.09799790246751992</v>
      </c>
      <c r="GF108">
        <v>0.2541739064343775</v>
      </c>
      <c r="GG108">
        <v>0.04234657117405285</v>
      </c>
      <c r="GH108">
        <v>1</v>
      </c>
      <c r="GI108">
        <v>-0.001514754373317378</v>
      </c>
      <c r="GJ108">
        <v>4.659132102787424E-05</v>
      </c>
      <c r="GK108">
        <v>0.0001180718001951096</v>
      </c>
      <c r="GL108">
        <v>1</v>
      </c>
      <c r="GM108">
        <v>2</v>
      </c>
      <c r="GN108">
        <v>2</v>
      </c>
      <c r="GO108" t="s">
        <v>440</v>
      </c>
      <c r="GP108">
        <v>2.99569</v>
      </c>
      <c r="GQ108">
        <v>2.81092</v>
      </c>
      <c r="GR108">
        <v>-0.000124286</v>
      </c>
      <c r="GS108">
        <v>-0.000258226</v>
      </c>
      <c r="GT108">
        <v>0.0681667</v>
      </c>
      <c r="GU108">
        <v>0.0692952</v>
      </c>
      <c r="GV108">
        <v>27220.3</v>
      </c>
      <c r="GW108">
        <v>28433.2</v>
      </c>
      <c r="GX108">
        <v>30962.2</v>
      </c>
      <c r="GY108">
        <v>31523.7</v>
      </c>
      <c r="GZ108">
        <v>45247.2</v>
      </c>
      <c r="HA108">
        <v>42613.6</v>
      </c>
      <c r="HB108">
        <v>44856.4</v>
      </c>
      <c r="HC108">
        <v>42098.2</v>
      </c>
      <c r="HD108">
        <v>1.80205</v>
      </c>
      <c r="HE108">
        <v>2.25688</v>
      </c>
      <c r="HF108">
        <v>-0.0401735</v>
      </c>
      <c r="HG108">
        <v>0</v>
      </c>
      <c r="HH108">
        <v>19.7278</v>
      </c>
      <c r="HI108">
        <v>999.9</v>
      </c>
      <c r="HJ108">
        <v>33.9</v>
      </c>
      <c r="HK108">
        <v>30.7</v>
      </c>
      <c r="HL108">
        <v>14.88</v>
      </c>
      <c r="HM108">
        <v>61.994</v>
      </c>
      <c r="HN108">
        <v>7.78045</v>
      </c>
      <c r="HO108">
        <v>1</v>
      </c>
      <c r="HP108">
        <v>-0.124291</v>
      </c>
      <c r="HQ108">
        <v>3.19801</v>
      </c>
      <c r="HR108">
        <v>20.2163</v>
      </c>
      <c r="HS108">
        <v>5.21909</v>
      </c>
      <c r="HT108">
        <v>11.9081</v>
      </c>
      <c r="HU108">
        <v>4.97185</v>
      </c>
      <c r="HV108">
        <v>3.27233</v>
      </c>
      <c r="HW108">
        <v>7960.4</v>
      </c>
      <c r="HX108">
        <v>9999</v>
      </c>
      <c r="HY108">
        <v>9999</v>
      </c>
      <c r="HZ108">
        <v>999.9</v>
      </c>
      <c r="IA108">
        <v>1.87967</v>
      </c>
      <c r="IB108">
        <v>1.87979</v>
      </c>
      <c r="IC108">
        <v>1.88187</v>
      </c>
      <c r="ID108">
        <v>1.87499</v>
      </c>
      <c r="IE108">
        <v>1.87832</v>
      </c>
      <c r="IF108">
        <v>1.87774</v>
      </c>
      <c r="IG108">
        <v>1.87482</v>
      </c>
      <c r="IH108">
        <v>1.88245</v>
      </c>
      <c r="II108">
        <v>0</v>
      </c>
      <c r="IJ108">
        <v>0</v>
      </c>
      <c r="IK108">
        <v>0</v>
      </c>
      <c r="IL108">
        <v>0</v>
      </c>
      <c r="IM108" t="s">
        <v>441</v>
      </c>
      <c r="IN108" t="s">
        <v>442</v>
      </c>
      <c r="IO108" t="s">
        <v>443</v>
      </c>
      <c r="IP108" t="s">
        <v>443</v>
      </c>
      <c r="IQ108" t="s">
        <v>443</v>
      </c>
      <c r="IR108" t="s">
        <v>443</v>
      </c>
      <c r="IS108">
        <v>0</v>
      </c>
      <c r="IT108">
        <v>100</v>
      </c>
      <c r="IU108">
        <v>100</v>
      </c>
      <c r="IV108">
        <v>-0.516</v>
      </c>
      <c r="IW108">
        <v>-0.0047</v>
      </c>
      <c r="IX108">
        <v>-0.5145022863478105</v>
      </c>
      <c r="IY108">
        <v>0.002558256048013158</v>
      </c>
      <c r="IZ108">
        <v>-2.213187444564666E-06</v>
      </c>
      <c r="JA108">
        <v>6.313742598779326E-10</v>
      </c>
      <c r="JB108">
        <v>-0.09460829944680695</v>
      </c>
      <c r="JC108">
        <v>0.01302957520847742</v>
      </c>
      <c r="JD108">
        <v>-0.0006757729996322496</v>
      </c>
      <c r="JE108">
        <v>1.7701685355935E-05</v>
      </c>
      <c r="JF108">
        <v>15</v>
      </c>
      <c r="JG108">
        <v>2137</v>
      </c>
      <c r="JH108">
        <v>3</v>
      </c>
      <c r="JI108">
        <v>20</v>
      </c>
      <c r="JJ108">
        <v>165.6</v>
      </c>
      <c r="JK108">
        <v>165.8</v>
      </c>
      <c r="JL108">
        <v>0.0305176</v>
      </c>
      <c r="JM108">
        <v>4.99634</v>
      </c>
      <c r="JN108">
        <v>1.44531</v>
      </c>
      <c r="JO108">
        <v>2.1582</v>
      </c>
      <c r="JP108">
        <v>1.54907</v>
      </c>
      <c r="JQ108">
        <v>2.33887</v>
      </c>
      <c r="JR108">
        <v>35.4986</v>
      </c>
      <c r="JS108">
        <v>24.1138</v>
      </c>
      <c r="JT108">
        <v>18</v>
      </c>
      <c r="JU108">
        <v>328.359</v>
      </c>
      <c r="JV108">
        <v>743.919</v>
      </c>
      <c r="JW108">
        <v>16.5798</v>
      </c>
      <c r="JX108">
        <v>25.4324</v>
      </c>
      <c r="JY108">
        <v>30</v>
      </c>
      <c r="JZ108">
        <v>25.5555</v>
      </c>
      <c r="KA108">
        <v>25.5423</v>
      </c>
      <c r="KB108">
        <v>0</v>
      </c>
      <c r="KC108">
        <v>26.6447</v>
      </c>
      <c r="KD108">
        <v>29.3972</v>
      </c>
      <c r="KE108">
        <v>16.58</v>
      </c>
      <c r="KF108">
        <v>0</v>
      </c>
      <c r="KG108">
        <v>12.0844</v>
      </c>
      <c r="KH108">
        <v>101.362</v>
      </c>
      <c r="KI108">
        <v>100.645</v>
      </c>
    </row>
    <row r="109" spans="1:295">
      <c r="A109">
        <v>93</v>
      </c>
      <c r="B109">
        <v>1740494096.1</v>
      </c>
      <c r="C109">
        <v>11088.09999990463</v>
      </c>
      <c r="D109" t="s">
        <v>636</v>
      </c>
      <c r="E109" t="s">
        <v>637</v>
      </c>
      <c r="F109" t="s">
        <v>434</v>
      </c>
      <c r="G109" t="s">
        <v>435</v>
      </c>
      <c r="J109">
        <f>EY109</f>
        <v>0</v>
      </c>
      <c r="K109">
        <v>1740494096.1</v>
      </c>
      <c r="L109">
        <f>(M109)/1000</f>
        <v>0</v>
      </c>
      <c r="M109">
        <f>IF(DR109, AP109, AJ109)</f>
        <v>0</v>
      </c>
      <c r="N109">
        <f>IF(DR109, AK109, AI109)</f>
        <v>0</v>
      </c>
      <c r="O109">
        <f>DT109 - IF(AW109&gt;1, N109*DN109*100.0/(AY109), 0)</f>
        <v>0</v>
      </c>
      <c r="P109">
        <f>((V109-L109/2)*O109-N109)/(V109+L109/2)</f>
        <v>0</v>
      </c>
      <c r="Q109">
        <f>P109*(EA109+EB109)/1000.0</f>
        <v>0</v>
      </c>
      <c r="R109">
        <f>(DT109 - IF(AW109&gt;1, N109*DN109*100.0/(AY109), 0))*(EA109+EB109)/1000.0</f>
        <v>0</v>
      </c>
      <c r="S109">
        <f>2.0/((1/U109-1/T109)+SIGN(U109)*SQRT((1/U109-1/T109)*(1/U109-1/T109) + 4*DO109/((DO109+1)*(DO109+1))*(2*1/U109*1/T109-1/T109*1/T109)))</f>
        <v>0</v>
      </c>
      <c r="T109">
        <f>IF(LEFT(DP109,1)&lt;&gt;"0",IF(LEFT(DP109,1)="1",3.0,DQ109),$D$5+$E$5*(EH109*EA109/($K$5*1000))+$F$5*(EH109*EA109/($K$5*1000))*MAX(MIN(DN109,$J$5),$I$5)*MAX(MIN(DN109,$J$5),$I$5)+$G$5*MAX(MIN(DN109,$J$5),$I$5)*(EH109*EA109/($K$5*1000))+$H$5*(EH109*EA109/($K$5*1000))*(EH109*EA109/($K$5*1000)))</f>
        <v>0</v>
      </c>
      <c r="U109">
        <f>L109*(1000-(1000*0.61365*exp(17.502*Y109/(240.97+Y109))/(EA109+EB109)+DV109)/2)/(1000*0.61365*exp(17.502*Y109/(240.97+Y109))/(EA109+EB109)-DV109)</f>
        <v>0</v>
      </c>
      <c r="V109">
        <f>1/((DO109+1)/(S109/1.6)+1/(T109/1.37)) + DO109/((DO109+1)/(S109/1.6) + DO109/(T109/1.37))</f>
        <v>0</v>
      </c>
      <c r="W109">
        <f>(DJ109*DM109)</f>
        <v>0</v>
      </c>
      <c r="X109">
        <f>(EC109+(W109+2*0.95*5.67E-8*(((EC109+$B$7)+273)^4-(EC109+273)^4)-44100*L109)/(1.84*29.3*T109+8*0.95*5.67E-8*(EC109+273)^3))</f>
        <v>0</v>
      </c>
      <c r="Y109">
        <f>($C$7*ED109+$D$7*EE109+$E$7*X109)</f>
        <v>0</v>
      </c>
      <c r="Z109">
        <f>0.61365*exp(17.502*Y109/(240.97+Y109))</f>
        <v>0</v>
      </c>
      <c r="AA109">
        <f>(AB109/AC109*100)</f>
        <v>0</v>
      </c>
      <c r="AB109">
        <f>DV109*(EA109+EB109)/1000</f>
        <v>0</v>
      </c>
      <c r="AC109">
        <f>0.61365*exp(17.502*EC109/(240.97+EC109))</f>
        <v>0</v>
      </c>
      <c r="AD109">
        <f>(Z109-DV109*(EA109+EB109)/1000)</f>
        <v>0</v>
      </c>
      <c r="AE109">
        <f>(-L109*44100)</f>
        <v>0</v>
      </c>
      <c r="AF109">
        <f>2*29.3*T109*0.92*(EC109-Y109)</f>
        <v>0</v>
      </c>
      <c r="AG109">
        <f>2*0.95*5.67E-8*(((EC109+$B$7)+273)^4-(Y109+273)^4)</f>
        <v>0</v>
      </c>
      <c r="AH109">
        <f>W109+AG109+AE109+AF109</f>
        <v>0</v>
      </c>
      <c r="AI109">
        <f>DZ109*AW109*(DU109-DT109*(1000-AW109*DW109)/(1000-AW109*DV109))/(100*DN109)</f>
        <v>0</v>
      </c>
      <c r="AJ109">
        <f>1000*DZ109*AW109*(DV109-DW109)/(100*DN109*(1000-AW109*DV109))</f>
        <v>0</v>
      </c>
      <c r="AK109">
        <f>(AL109 - AM109 - EA109*1E3/(8.314*(EC109+273.15)) * AO109/DZ109 * AN109) * DZ109/(100*DN109) * (1000 - DW109)/1000</f>
        <v>0</v>
      </c>
      <c r="AL109">
        <v>51.13693680763782</v>
      </c>
      <c r="AM109">
        <v>51.25067454545457</v>
      </c>
      <c r="AN109">
        <v>-0.02817563774850498</v>
      </c>
      <c r="AO109">
        <v>66.14935224974602</v>
      </c>
      <c r="AP109">
        <f>(AR109 - AQ109 + EA109*1E3/(8.314*(EC109+273.15)) * AT109/DZ109 * AS109) * DZ109/(100*DN109) * 1000/(1000 - AR109)</f>
        <v>0</v>
      </c>
      <c r="AQ109">
        <v>12.072154038957</v>
      </c>
      <c r="AR109">
        <v>12.06668461538462</v>
      </c>
      <c r="AS109">
        <v>-3.913685725510799E-08</v>
      </c>
      <c r="AT109">
        <v>77.18284796940715</v>
      </c>
      <c r="AU109">
        <v>42</v>
      </c>
      <c r="AV109">
        <v>10</v>
      </c>
      <c r="AW109">
        <f>IF(AU109*$H$13&gt;=AY109,1.0,(AY109/(AY109-AU109*$H$13)))</f>
        <v>0</v>
      </c>
      <c r="AX109">
        <f>(AW109-1)*100</f>
        <v>0</v>
      </c>
      <c r="AY109">
        <f>MAX(0,($B$13+$C$13*EH109)/(1+$D$13*EH109)*EA109/(EC109+273)*$E$13)</f>
        <v>0</v>
      </c>
      <c r="AZ109" t="s">
        <v>437</v>
      </c>
      <c r="BA109" t="s">
        <v>437</v>
      </c>
      <c r="BB109">
        <v>0</v>
      </c>
      <c r="BC109">
        <v>0</v>
      </c>
      <c r="BD109">
        <f>1-BB109/BC109</f>
        <v>0</v>
      </c>
      <c r="BE109">
        <v>0</v>
      </c>
      <c r="BF109" t="s">
        <v>437</v>
      </c>
      <c r="BG109" t="s">
        <v>437</v>
      </c>
      <c r="BH109">
        <v>0</v>
      </c>
      <c r="BI109">
        <v>0</v>
      </c>
      <c r="BJ109">
        <f>1-BH109/BI109</f>
        <v>0</v>
      </c>
      <c r="BK109">
        <v>0.5</v>
      </c>
      <c r="BL109">
        <f>DK109</f>
        <v>0</v>
      </c>
      <c r="BM109">
        <f>N109</f>
        <v>0</v>
      </c>
      <c r="BN109">
        <f>BJ109*BK109*BL109</f>
        <v>0</v>
      </c>
      <c r="BO109">
        <f>(BM109-BE109)/BL109</f>
        <v>0</v>
      </c>
      <c r="BP109">
        <f>(BC109-BI109)/BI109</f>
        <v>0</v>
      </c>
      <c r="BQ109">
        <f>BB109/(BD109+BB109/BI109)</f>
        <v>0</v>
      </c>
      <c r="BR109" t="s">
        <v>437</v>
      </c>
      <c r="BS109">
        <v>0</v>
      </c>
      <c r="BT109">
        <f>IF(BS109&lt;&gt;0, BS109, BQ109)</f>
        <v>0</v>
      </c>
      <c r="BU109">
        <f>1-BT109/BI109</f>
        <v>0</v>
      </c>
      <c r="BV109">
        <f>(BI109-BH109)/(BI109-BT109)</f>
        <v>0</v>
      </c>
      <c r="BW109">
        <f>(BC109-BI109)/(BC109-BT109)</f>
        <v>0</v>
      </c>
      <c r="BX109">
        <f>(BI109-BH109)/(BI109-BB109)</f>
        <v>0</v>
      </c>
      <c r="BY109">
        <f>(BC109-BI109)/(BC109-BB109)</f>
        <v>0</v>
      </c>
      <c r="BZ109">
        <f>(BV109*BT109/BH109)</f>
        <v>0</v>
      </c>
      <c r="CA109">
        <f>(1-BZ109)</f>
        <v>0</v>
      </c>
      <c r="CB109">
        <v>205</v>
      </c>
      <c r="CC109">
        <v>290.0000000000001</v>
      </c>
      <c r="CD109">
        <v>1.42</v>
      </c>
      <c r="CE109">
        <v>245</v>
      </c>
      <c r="CF109">
        <v>10126.2</v>
      </c>
      <c r="CG109">
        <v>1.21</v>
      </c>
      <c r="CH109">
        <v>0.21</v>
      </c>
      <c r="CI109">
        <v>300.0000000000001</v>
      </c>
      <c r="CJ109">
        <v>23.9</v>
      </c>
      <c r="CK109">
        <v>3.425775101193484</v>
      </c>
      <c r="CL109">
        <v>2.028220428051648</v>
      </c>
      <c r="CM109">
        <v>-2.247386861494518</v>
      </c>
      <c r="CN109">
        <v>1.77933841202106</v>
      </c>
      <c r="CO109">
        <v>0.05390338325961119</v>
      </c>
      <c r="CP109">
        <v>-0.008365275417130143</v>
      </c>
      <c r="CQ109">
        <v>289.9999999999999</v>
      </c>
      <c r="CR109">
        <v>1.85</v>
      </c>
      <c r="CS109">
        <v>615</v>
      </c>
      <c r="CT109">
        <v>10122.7</v>
      </c>
      <c r="CU109">
        <v>1.21</v>
      </c>
      <c r="CV109">
        <v>0.64</v>
      </c>
      <c r="DJ109">
        <f>$B$11*EI109+$C$11*EJ109+$F$11*EU109*(1-EX109)</f>
        <v>0</v>
      </c>
      <c r="DK109">
        <f>DJ109*DL109</f>
        <v>0</v>
      </c>
      <c r="DL109">
        <f>($B$11*$D$9+$C$11*$D$9+$F$11*((FH109+EZ109)/MAX(FH109+EZ109+FI109, 0.1)*$I$9+FI109/MAX(FH109+EZ109+FI109, 0.1)*$J$9))/($B$11+$C$11+$F$11)</f>
        <v>0</v>
      </c>
      <c r="DM109">
        <f>($B$11*$K$9+$C$11*$K$9+$F$11*((FH109+EZ109)/MAX(FH109+EZ109+FI109, 0.1)*$P$9+FI109/MAX(FH109+EZ109+FI109, 0.1)*$Q$9))/($B$11+$C$11+$F$11)</f>
        <v>0</v>
      </c>
      <c r="DN109">
        <v>2</v>
      </c>
      <c r="DO109">
        <v>0.5</v>
      </c>
      <c r="DP109" t="s">
        <v>438</v>
      </c>
      <c r="DQ109">
        <v>2</v>
      </c>
      <c r="DR109" t="b">
        <v>1</v>
      </c>
      <c r="DS109">
        <v>1740494096.1</v>
      </c>
      <c r="DT109">
        <v>50.6237</v>
      </c>
      <c r="DU109">
        <v>50.5204</v>
      </c>
      <c r="DV109">
        <v>12.0666</v>
      </c>
      <c r="DW109">
        <v>12.0711</v>
      </c>
      <c r="DX109">
        <v>51.0134</v>
      </c>
      <c r="DY109">
        <v>12.0713</v>
      </c>
      <c r="DZ109">
        <v>400</v>
      </c>
      <c r="EA109">
        <v>101.041</v>
      </c>
      <c r="EB109">
        <v>0.0999424</v>
      </c>
      <c r="EC109">
        <v>19.3013</v>
      </c>
      <c r="ED109">
        <v>19.0758</v>
      </c>
      <c r="EE109">
        <v>999.9</v>
      </c>
      <c r="EF109">
        <v>0</v>
      </c>
      <c r="EG109">
        <v>0</v>
      </c>
      <c r="EH109">
        <v>10048.8</v>
      </c>
      <c r="EI109">
        <v>0</v>
      </c>
      <c r="EJ109">
        <v>0.0122315</v>
      </c>
      <c r="EK109">
        <v>0.10334</v>
      </c>
      <c r="EL109">
        <v>51.242</v>
      </c>
      <c r="EM109">
        <v>51.1377</v>
      </c>
      <c r="EN109">
        <v>-0.00445461</v>
      </c>
      <c r="EO109">
        <v>50.5204</v>
      </c>
      <c r="EP109">
        <v>12.0711</v>
      </c>
      <c r="EQ109">
        <v>1.21922</v>
      </c>
      <c r="ER109">
        <v>1.21967</v>
      </c>
      <c r="ES109">
        <v>9.838279999999999</v>
      </c>
      <c r="ET109">
        <v>9.843780000000001</v>
      </c>
      <c r="EU109">
        <v>0.0499998</v>
      </c>
      <c r="EV109">
        <v>0</v>
      </c>
      <c r="EW109">
        <v>0</v>
      </c>
      <c r="EX109">
        <v>0</v>
      </c>
      <c r="EY109">
        <v>6.65</v>
      </c>
      <c r="EZ109">
        <v>0.0499998</v>
      </c>
      <c r="FA109">
        <v>43.4</v>
      </c>
      <c r="FB109">
        <v>1.14</v>
      </c>
      <c r="FC109">
        <v>33.75</v>
      </c>
      <c r="FD109">
        <v>38.875</v>
      </c>
      <c r="FE109">
        <v>36</v>
      </c>
      <c r="FF109">
        <v>38.5</v>
      </c>
      <c r="FG109">
        <v>36.312</v>
      </c>
      <c r="FH109">
        <v>0</v>
      </c>
      <c r="FI109">
        <v>0</v>
      </c>
      <c r="FJ109">
        <v>0</v>
      </c>
      <c r="FK109">
        <v>11086.90000009537</v>
      </c>
      <c r="FL109">
        <v>0</v>
      </c>
      <c r="FM109">
        <v>1.6044</v>
      </c>
      <c r="FN109">
        <v>-4.65076967089366</v>
      </c>
      <c r="FO109">
        <v>5.103846338150533</v>
      </c>
      <c r="FP109">
        <v>47.736</v>
      </c>
      <c r="FQ109">
        <v>15</v>
      </c>
      <c r="FR109">
        <v>1740484041.5</v>
      </c>
      <c r="FS109" t="s">
        <v>471</v>
      </c>
      <c r="FT109">
        <v>1740484041.5</v>
      </c>
      <c r="FU109">
        <v>1740484029</v>
      </c>
      <c r="FV109">
        <v>10</v>
      </c>
      <c r="FW109">
        <v>-0.115</v>
      </c>
      <c r="FX109">
        <v>0.001</v>
      </c>
      <c r="FY109">
        <v>-0.275</v>
      </c>
      <c r="FZ109">
        <v>-0.005</v>
      </c>
      <c r="GA109">
        <v>103</v>
      </c>
      <c r="GB109">
        <v>12</v>
      </c>
      <c r="GC109">
        <v>0.21</v>
      </c>
      <c r="GD109">
        <v>0.12</v>
      </c>
      <c r="GE109">
        <v>0.1249999189331978</v>
      </c>
      <c r="GF109">
        <v>-0.01758471947047057</v>
      </c>
      <c r="GG109">
        <v>0.1143284652943684</v>
      </c>
      <c r="GH109">
        <v>1</v>
      </c>
      <c r="GI109">
        <v>-0.0008511395123379839</v>
      </c>
      <c r="GJ109">
        <v>-9.941432841834627E-06</v>
      </c>
      <c r="GK109">
        <v>0.0001404963315499684</v>
      </c>
      <c r="GL109">
        <v>1</v>
      </c>
      <c r="GM109">
        <v>2</v>
      </c>
      <c r="GN109">
        <v>2</v>
      </c>
      <c r="GO109" t="s">
        <v>440</v>
      </c>
      <c r="GP109">
        <v>2.99552</v>
      </c>
      <c r="GQ109">
        <v>2.81097</v>
      </c>
      <c r="GR109">
        <v>0.0148203</v>
      </c>
      <c r="GS109">
        <v>0.0147864</v>
      </c>
      <c r="GT109">
        <v>0.0681734</v>
      </c>
      <c r="GU109">
        <v>0.06928960000000001</v>
      </c>
      <c r="GV109">
        <v>26813.5</v>
      </c>
      <c r="GW109">
        <v>28005.8</v>
      </c>
      <c r="GX109">
        <v>30962.3</v>
      </c>
      <c r="GY109">
        <v>31524</v>
      </c>
      <c r="GZ109">
        <v>45246.5</v>
      </c>
      <c r="HA109">
        <v>42614.4</v>
      </c>
      <c r="HB109">
        <v>44855.9</v>
      </c>
      <c r="HC109">
        <v>42098.6</v>
      </c>
      <c r="HD109">
        <v>1.8019</v>
      </c>
      <c r="HE109">
        <v>2.25735</v>
      </c>
      <c r="HF109">
        <v>-0.0395998</v>
      </c>
      <c r="HG109">
        <v>0</v>
      </c>
      <c r="HH109">
        <v>19.7316</v>
      </c>
      <c r="HI109">
        <v>999.9</v>
      </c>
      <c r="HJ109">
        <v>33.9</v>
      </c>
      <c r="HK109">
        <v>30.7</v>
      </c>
      <c r="HL109">
        <v>14.8789</v>
      </c>
      <c r="HM109">
        <v>61.954</v>
      </c>
      <c r="HN109">
        <v>7.92468</v>
      </c>
      <c r="HO109">
        <v>1</v>
      </c>
      <c r="HP109">
        <v>-0.124703</v>
      </c>
      <c r="HQ109">
        <v>3.19984</v>
      </c>
      <c r="HR109">
        <v>20.2151</v>
      </c>
      <c r="HS109">
        <v>5.22208</v>
      </c>
      <c r="HT109">
        <v>11.9081</v>
      </c>
      <c r="HU109">
        <v>4.97195</v>
      </c>
      <c r="HV109">
        <v>3.273</v>
      </c>
      <c r="HW109">
        <v>7963.6</v>
      </c>
      <c r="HX109">
        <v>9999</v>
      </c>
      <c r="HY109">
        <v>9999</v>
      </c>
      <c r="HZ109">
        <v>999.9</v>
      </c>
      <c r="IA109">
        <v>1.87958</v>
      </c>
      <c r="IB109">
        <v>1.87974</v>
      </c>
      <c r="IC109">
        <v>1.88187</v>
      </c>
      <c r="ID109">
        <v>1.87487</v>
      </c>
      <c r="IE109">
        <v>1.8782</v>
      </c>
      <c r="IF109">
        <v>1.8777</v>
      </c>
      <c r="IG109">
        <v>1.87477</v>
      </c>
      <c r="IH109">
        <v>1.88241</v>
      </c>
      <c r="II109">
        <v>0</v>
      </c>
      <c r="IJ109">
        <v>0</v>
      </c>
      <c r="IK109">
        <v>0</v>
      </c>
      <c r="IL109">
        <v>0</v>
      </c>
      <c r="IM109" t="s">
        <v>441</v>
      </c>
      <c r="IN109" t="s">
        <v>442</v>
      </c>
      <c r="IO109" t="s">
        <v>443</v>
      </c>
      <c r="IP109" t="s">
        <v>443</v>
      </c>
      <c r="IQ109" t="s">
        <v>443</v>
      </c>
      <c r="IR109" t="s">
        <v>443</v>
      </c>
      <c r="IS109">
        <v>0</v>
      </c>
      <c r="IT109">
        <v>100</v>
      </c>
      <c r="IU109">
        <v>100</v>
      </c>
      <c r="IV109">
        <v>-0.39</v>
      </c>
      <c r="IW109">
        <v>-0.0047</v>
      </c>
      <c r="IX109">
        <v>-0.5145022863478105</v>
      </c>
      <c r="IY109">
        <v>0.002558256048013158</v>
      </c>
      <c r="IZ109">
        <v>-2.213187444564666E-06</v>
      </c>
      <c r="JA109">
        <v>6.313742598779326E-10</v>
      </c>
      <c r="JB109">
        <v>-0.09460829944680695</v>
      </c>
      <c r="JC109">
        <v>0.01302957520847742</v>
      </c>
      <c r="JD109">
        <v>-0.0006757729996322496</v>
      </c>
      <c r="JE109">
        <v>1.7701685355935E-05</v>
      </c>
      <c r="JF109">
        <v>15</v>
      </c>
      <c r="JG109">
        <v>2137</v>
      </c>
      <c r="JH109">
        <v>3</v>
      </c>
      <c r="JI109">
        <v>20</v>
      </c>
      <c r="JJ109">
        <v>167.6</v>
      </c>
      <c r="JK109">
        <v>167.8</v>
      </c>
      <c r="JL109">
        <v>0.275879</v>
      </c>
      <c r="JM109">
        <v>2.65747</v>
      </c>
      <c r="JN109">
        <v>1.44531</v>
      </c>
      <c r="JO109">
        <v>2.1582</v>
      </c>
      <c r="JP109">
        <v>1.54907</v>
      </c>
      <c r="JQ109">
        <v>2.3584</v>
      </c>
      <c r="JR109">
        <v>35.5451</v>
      </c>
      <c r="JS109">
        <v>24.1138</v>
      </c>
      <c r="JT109">
        <v>18</v>
      </c>
      <c r="JU109">
        <v>328.283</v>
      </c>
      <c r="JV109">
        <v>744.333</v>
      </c>
      <c r="JW109">
        <v>16.5798</v>
      </c>
      <c r="JX109">
        <v>25.426</v>
      </c>
      <c r="JY109">
        <v>30.0001</v>
      </c>
      <c r="JZ109">
        <v>25.5534</v>
      </c>
      <c r="KA109">
        <v>25.5402</v>
      </c>
      <c r="KB109">
        <v>5.53845</v>
      </c>
      <c r="KC109">
        <v>26.6447</v>
      </c>
      <c r="KD109">
        <v>29.3972</v>
      </c>
      <c r="KE109">
        <v>16.58</v>
      </c>
      <c r="KF109">
        <v>50</v>
      </c>
      <c r="KG109">
        <v>12.0612</v>
      </c>
      <c r="KH109">
        <v>101.362</v>
      </c>
      <c r="KI109">
        <v>100.646</v>
      </c>
    </row>
    <row r="110" spans="1:295">
      <c r="A110">
        <v>94</v>
      </c>
      <c r="B110">
        <v>1740494216.6</v>
      </c>
      <c r="C110">
        <v>11208.59999990463</v>
      </c>
      <c r="D110" t="s">
        <v>638</v>
      </c>
      <c r="E110" t="s">
        <v>639</v>
      </c>
      <c r="F110" t="s">
        <v>434</v>
      </c>
      <c r="G110" t="s">
        <v>435</v>
      </c>
      <c r="J110">
        <f>EY110</f>
        <v>0</v>
      </c>
      <c r="K110">
        <v>1740494216.6</v>
      </c>
      <c r="L110">
        <f>(M110)/1000</f>
        <v>0</v>
      </c>
      <c r="M110">
        <f>IF(DR110, AP110, AJ110)</f>
        <v>0</v>
      </c>
      <c r="N110">
        <f>IF(DR110, AK110, AI110)</f>
        <v>0</v>
      </c>
      <c r="O110">
        <f>DT110 - IF(AW110&gt;1, N110*DN110*100.0/(AY110), 0)</f>
        <v>0</v>
      </c>
      <c r="P110">
        <f>((V110-L110/2)*O110-N110)/(V110+L110/2)</f>
        <v>0</v>
      </c>
      <c r="Q110">
        <f>P110*(EA110+EB110)/1000.0</f>
        <v>0</v>
      </c>
      <c r="R110">
        <f>(DT110 - IF(AW110&gt;1, N110*DN110*100.0/(AY110), 0))*(EA110+EB110)/1000.0</f>
        <v>0</v>
      </c>
      <c r="S110">
        <f>2.0/((1/U110-1/T110)+SIGN(U110)*SQRT((1/U110-1/T110)*(1/U110-1/T110) + 4*DO110/((DO110+1)*(DO110+1))*(2*1/U110*1/T110-1/T110*1/T110)))</f>
        <v>0</v>
      </c>
      <c r="T110">
        <f>IF(LEFT(DP110,1)&lt;&gt;"0",IF(LEFT(DP110,1)="1",3.0,DQ110),$D$5+$E$5*(EH110*EA110/($K$5*1000))+$F$5*(EH110*EA110/($K$5*1000))*MAX(MIN(DN110,$J$5),$I$5)*MAX(MIN(DN110,$J$5),$I$5)+$G$5*MAX(MIN(DN110,$J$5),$I$5)*(EH110*EA110/($K$5*1000))+$H$5*(EH110*EA110/($K$5*1000))*(EH110*EA110/($K$5*1000)))</f>
        <v>0</v>
      </c>
      <c r="U110">
        <f>L110*(1000-(1000*0.61365*exp(17.502*Y110/(240.97+Y110))/(EA110+EB110)+DV110)/2)/(1000*0.61365*exp(17.502*Y110/(240.97+Y110))/(EA110+EB110)-DV110)</f>
        <v>0</v>
      </c>
      <c r="V110">
        <f>1/((DO110+1)/(S110/1.6)+1/(T110/1.37)) + DO110/((DO110+1)/(S110/1.6) + DO110/(T110/1.37))</f>
        <v>0</v>
      </c>
      <c r="W110">
        <f>(DJ110*DM110)</f>
        <v>0</v>
      </c>
      <c r="X110">
        <f>(EC110+(W110+2*0.95*5.67E-8*(((EC110+$B$7)+273)^4-(EC110+273)^4)-44100*L110)/(1.84*29.3*T110+8*0.95*5.67E-8*(EC110+273)^3))</f>
        <v>0</v>
      </c>
      <c r="Y110">
        <f>($C$7*ED110+$D$7*EE110+$E$7*X110)</f>
        <v>0</v>
      </c>
      <c r="Z110">
        <f>0.61365*exp(17.502*Y110/(240.97+Y110))</f>
        <v>0</v>
      </c>
      <c r="AA110">
        <f>(AB110/AC110*100)</f>
        <v>0</v>
      </c>
      <c r="AB110">
        <f>DV110*(EA110+EB110)/1000</f>
        <v>0</v>
      </c>
      <c r="AC110">
        <f>0.61365*exp(17.502*EC110/(240.97+EC110))</f>
        <v>0</v>
      </c>
      <c r="AD110">
        <f>(Z110-DV110*(EA110+EB110)/1000)</f>
        <v>0</v>
      </c>
      <c r="AE110">
        <f>(-L110*44100)</f>
        <v>0</v>
      </c>
      <c r="AF110">
        <f>2*29.3*T110*0.92*(EC110-Y110)</f>
        <v>0</v>
      </c>
      <c r="AG110">
        <f>2*0.95*5.67E-8*(((EC110+$B$7)+273)^4-(Y110+273)^4)</f>
        <v>0</v>
      </c>
      <c r="AH110">
        <f>W110+AG110+AE110+AF110</f>
        <v>0</v>
      </c>
      <c r="AI110">
        <f>DZ110*AW110*(DU110-DT110*(1000-AW110*DW110)/(1000-AW110*DV110))/(100*DN110)</f>
        <v>0</v>
      </c>
      <c r="AJ110">
        <f>1000*DZ110*AW110*(DV110-DW110)/(100*DN110*(1000-AW110*DV110))</f>
        <v>0</v>
      </c>
      <c r="AK110">
        <f>(AL110 - AM110 - EA110*1E3/(8.314*(EC110+273.15)) * AO110/DZ110 * AN110) * DZ110/(100*DN110) * (1000 - DW110)/1000</f>
        <v>0</v>
      </c>
      <c r="AL110">
        <v>101.3495945857585</v>
      </c>
      <c r="AM110">
        <v>101.407406060606</v>
      </c>
      <c r="AN110">
        <v>8.089137895761976E-05</v>
      </c>
      <c r="AO110">
        <v>66.14935224974602</v>
      </c>
      <c r="AP110">
        <f>(AR110 - AQ110 + EA110*1E3/(8.314*(EC110+273.15)) * AT110/DZ110 * AS110) * DZ110/(100*DN110) * 1000/(1000 - AR110)</f>
        <v>0</v>
      </c>
      <c r="AQ110">
        <v>12.04849394907621</v>
      </c>
      <c r="AR110">
        <v>12.04562867132868</v>
      </c>
      <c r="AS110">
        <v>-3.146291844002333E-08</v>
      </c>
      <c r="AT110">
        <v>77.18284796940715</v>
      </c>
      <c r="AU110">
        <v>42</v>
      </c>
      <c r="AV110">
        <v>10</v>
      </c>
      <c r="AW110">
        <f>IF(AU110*$H$13&gt;=AY110,1.0,(AY110/(AY110-AU110*$H$13)))</f>
        <v>0</v>
      </c>
      <c r="AX110">
        <f>(AW110-1)*100</f>
        <v>0</v>
      </c>
      <c r="AY110">
        <f>MAX(0,($B$13+$C$13*EH110)/(1+$D$13*EH110)*EA110/(EC110+273)*$E$13)</f>
        <v>0</v>
      </c>
      <c r="AZ110" t="s">
        <v>437</v>
      </c>
      <c r="BA110" t="s">
        <v>437</v>
      </c>
      <c r="BB110">
        <v>0</v>
      </c>
      <c r="BC110">
        <v>0</v>
      </c>
      <c r="BD110">
        <f>1-BB110/BC110</f>
        <v>0</v>
      </c>
      <c r="BE110">
        <v>0</v>
      </c>
      <c r="BF110" t="s">
        <v>437</v>
      </c>
      <c r="BG110" t="s">
        <v>437</v>
      </c>
      <c r="BH110">
        <v>0</v>
      </c>
      <c r="BI110">
        <v>0</v>
      </c>
      <c r="BJ110">
        <f>1-BH110/BI110</f>
        <v>0</v>
      </c>
      <c r="BK110">
        <v>0.5</v>
      </c>
      <c r="BL110">
        <f>DK110</f>
        <v>0</v>
      </c>
      <c r="BM110">
        <f>N110</f>
        <v>0</v>
      </c>
      <c r="BN110">
        <f>BJ110*BK110*BL110</f>
        <v>0</v>
      </c>
      <c r="BO110">
        <f>(BM110-BE110)/BL110</f>
        <v>0</v>
      </c>
      <c r="BP110">
        <f>(BC110-BI110)/BI110</f>
        <v>0</v>
      </c>
      <c r="BQ110">
        <f>BB110/(BD110+BB110/BI110)</f>
        <v>0</v>
      </c>
      <c r="BR110" t="s">
        <v>437</v>
      </c>
      <c r="BS110">
        <v>0</v>
      </c>
      <c r="BT110">
        <f>IF(BS110&lt;&gt;0, BS110, BQ110)</f>
        <v>0</v>
      </c>
      <c r="BU110">
        <f>1-BT110/BI110</f>
        <v>0</v>
      </c>
      <c r="BV110">
        <f>(BI110-BH110)/(BI110-BT110)</f>
        <v>0</v>
      </c>
      <c r="BW110">
        <f>(BC110-BI110)/(BC110-BT110)</f>
        <v>0</v>
      </c>
      <c r="BX110">
        <f>(BI110-BH110)/(BI110-BB110)</f>
        <v>0</v>
      </c>
      <c r="BY110">
        <f>(BC110-BI110)/(BC110-BB110)</f>
        <v>0</v>
      </c>
      <c r="BZ110">
        <f>(BV110*BT110/BH110)</f>
        <v>0</v>
      </c>
      <c r="CA110">
        <f>(1-BZ110)</f>
        <v>0</v>
      </c>
      <c r="CB110">
        <v>205</v>
      </c>
      <c r="CC110">
        <v>290.0000000000001</v>
      </c>
      <c r="CD110">
        <v>1.42</v>
      </c>
      <c r="CE110">
        <v>245</v>
      </c>
      <c r="CF110">
        <v>10126.2</v>
      </c>
      <c r="CG110">
        <v>1.21</v>
      </c>
      <c r="CH110">
        <v>0.21</v>
      </c>
      <c r="CI110">
        <v>300.0000000000001</v>
      </c>
      <c r="CJ110">
        <v>23.9</v>
      </c>
      <c r="CK110">
        <v>3.425775101193484</v>
      </c>
      <c r="CL110">
        <v>2.028220428051648</v>
      </c>
      <c r="CM110">
        <v>-2.247386861494518</v>
      </c>
      <c r="CN110">
        <v>1.77933841202106</v>
      </c>
      <c r="CO110">
        <v>0.05390338325961119</v>
      </c>
      <c r="CP110">
        <v>-0.008365275417130143</v>
      </c>
      <c r="CQ110">
        <v>289.9999999999999</v>
      </c>
      <c r="CR110">
        <v>1.85</v>
      </c>
      <c r="CS110">
        <v>615</v>
      </c>
      <c r="CT110">
        <v>10122.7</v>
      </c>
      <c r="CU110">
        <v>1.21</v>
      </c>
      <c r="CV110">
        <v>0.64</v>
      </c>
      <c r="DJ110">
        <f>$B$11*EI110+$C$11*EJ110+$F$11*EU110*(1-EX110)</f>
        <v>0</v>
      </c>
      <c r="DK110">
        <f>DJ110*DL110</f>
        <v>0</v>
      </c>
      <c r="DL110">
        <f>($B$11*$D$9+$C$11*$D$9+$F$11*((FH110+EZ110)/MAX(FH110+EZ110+FI110, 0.1)*$I$9+FI110/MAX(FH110+EZ110+FI110, 0.1)*$J$9))/($B$11+$C$11+$F$11)</f>
        <v>0</v>
      </c>
      <c r="DM110">
        <f>($B$11*$K$9+$C$11*$K$9+$F$11*((FH110+EZ110)/MAX(FH110+EZ110+FI110, 0.1)*$P$9+FI110/MAX(FH110+EZ110+FI110, 0.1)*$Q$9))/($B$11+$C$11+$F$11)</f>
        <v>0</v>
      </c>
      <c r="DN110">
        <v>2</v>
      </c>
      <c r="DO110">
        <v>0.5</v>
      </c>
      <c r="DP110" t="s">
        <v>438</v>
      </c>
      <c r="DQ110">
        <v>2</v>
      </c>
      <c r="DR110" t="b">
        <v>1</v>
      </c>
      <c r="DS110">
        <v>1740494216.6</v>
      </c>
      <c r="DT110">
        <v>100.189</v>
      </c>
      <c r="DU110">
        <v>100.133</v>
      </c>
      <c r="DV110">
        <v>12.0459</v>
      </c>
      <c r="DW110">
        <v>12.0476</v>
      </c>
      <c r="DX110">
        <v>100.468</v>
      </c>
      <c r="DY110">
        <v>12.0507</v>
      </c>
      <c r="DZ110">
        <v>400.063</v>
      </c>
      <c r="EA110">
        <v>101.039</v>
      </c>
      <c r="EB110">
        <v>0.100195</v>
      </c>
      <c r="EC110">
        <v>19.2521</v>
      </c>
      <c r="ED110">
        <v>19.0592</v>
      </c>
      <c r="EE110">
        <v>999.9</v>
      </c>
      <c r="EF110">
        <v>0</v>
      </c>
      <c r="EG110">
        <v>0</v>
      </c>
      <c r="EH110">
        <v>10023.1</v>
      </c>
      <c r="EI110">
        <v>0</v>
      </c>
      <c r="EJ110">
        <v>0.0122315</v>
      </c>
      <c r="EK110">
        <v>0.0560379</v>
      </c>
      <c r="EL110">
        <v>101.41</v>
      </c>
      <c r="EM110">
        <v>101.354</v>
      </c>
      <c r="EN110">
        <v>-0.00165749</v>
      </c>
      <c r="EO110">
        <v>100.133</v>
      </c>
      <c r="EP110">
        <v>12.0476</v>
      </c>
      <c r="EQ110">
        <v>1.21711</v>
      </c>
      <c r="ER110">
        <v>1.21727</v>
      </c>
      <c r="ES110">
        <v>9.81246</v>
      </c>
      <c r="ET110">
        <v>9.81451</v>
      </c>
      <c r="EU110">
        <v>0.0499998</v>
      </c>
      <c r="EV110">
        <v>0</v>
      </c>
      <c r="EW110">
        <v>0</v>
      </c>
      <c r="EX110">
        <v>0</v>
      </c>
      <c r="EY110">
        <v>3.68</v>
      </c>
      <c r="EZ110">
        <v>0.0499998</v>
      </c>
      <c r="FA110">
        <v>49.01</v>
      </c>
      <c r="FB110">
        <v>0.88</v>
      </c>
      <c r="FC110">
        <v>33.562</v>
      </c>
      <c r="FD110">
        <v>39.375</v>
      </c>
      <c r="FE110">
        <v>36.312</v>
      </c>
      <c r="FF110">
        <v>39.125</v>
      </c>
      <c r="FG110">
        <v>36.375</v>
      </c>
      <c r="FH110">
        <v>0</v>
      </c>
      <c r="FI110">
        <v>0</v>
      </c>
      <c r="FJ110">
        <v>0</v>
      </c>
      <c r="FK110">
        <v>11207.5</v>
      </c>
      <c r="FL110">
        <v>0</v>
      </c>
      <c r="FM110">
        <v>4.42</v>
      </c>
      <c r="FN110">
        <v>0.9292314925309908</v>
      </c>
      <c r="FO110">
        <v>-0.3097440477523992</v>
      </c>
      <c r="FP110">
        <v>44.80307692307692</v>
      </c>
      <c r="FQ110">
        <v>15</v>
      </c>
      <c r="FR110">
        <v>1740484041.5</v>
      </c>
      <c r="FS110" t="s">
        <v>471</v>
      </c>
      <c r="FT110">
        <v>1740484041.5</v>
      </c>
      <c r="FU110">
        <v>1740484029</v>
      </c>
      <c r="FV110">
        <v>10</v>
      </c>
      <c r="FW110">
        <v>-0.115</v>
      </c>
      <c r="FX110">
        <v>0.001</v>
      </c>
      <c r="FY110">
        <v>-0.275</v>
      </c>
      <c r="FZ110">
        <v>-0.005</v>
      </c>
      <c r="GA110">
        <v>103</v>
      </c>
      <c r="GB110">
        <v>12</v>
      </c>
      <c r="GC110">
        <v>0.21</v>
      </c>
      <c r="GD110">
        <v>0.12</v>
      </c>
      <c r="GE110">
        <v>-0.1018186396790741</v>
      </c>
      <c r="GF110">
        <v>0.04333971263870769</v>
      </c>
      <c r="GG110">
        <v>0.03424085155846888</v>
      </c>
      <c r="GH110">
        <v>1</v>
      </c>
      <c r="GI110">
        <v>-0.0007379586750862934</v>
      </c>
      <c r="GJ110">
        <v>0.0008111907198010263</v>
      </c>
      <c r="GK110">
        <v>0.000218599185657137</v>
      </c>
      <c r="GL110">
        <v>1</v>
      </c>
      <c r="GM110">
        <v>2</v>
      </c>
      <c r="GN110">
        <v>2</v>
      </c>
      <c r="GO110" t="s">
        <v>440</v>
      </c>
      <c r="GP110">
        <v>2.99559</v>
      </c>
      <c r="GQ110">
        <v>2.811</v>
      </c>
      <c r="GR110">
        <v>0.0287539</v>
      </c>
      <c r="GS110">
        <v>0.0288721</v>
      </c>
      <c r="GT110">
        <v>0.0680832</v>
      </c>
      <c r="GU110">
        <v>0.0691851</v>
      </c>
      <c r="GV110">
        <v>26433.7</v>
      </c>
      <c r="GW110">
        <v>27604.8</v>
      </c>
      <c r="GX110">
        <v>30961.6</v>
      </c>
      <c r="GY110">
        <v>31523.3</v>
      </c>
      <c r="GZ110">
        <v>45250.3</v>
      </c>
      <c r="HA110">
        <v>42618.5</v>
      </c>
      <c r="HB110">
        <v>44855.3</v>
      </c>
      <c r="HC110">
        <v>42097.9</v>
      </c>
      <c r="HD110">
        <v>1.80208</v>
      </c>
      <c r="HE110">
        <v>2.25758</v>
      </c>
      <c r="HF110">
        <v>-0.040479</v>
      </c>
      <c r="HG110">
        <v>0</v>
      </c>
      <c r="HH110">
        <v>19.7295</v>
      </c>
      <c r="HI110">
        <v>999.9</v>
      </c>
      <c r="HJ110">
        <v>33.8</v>
      </c>
      <c r="HK110">
        <v>30.7</v>
      </c>
      <c r="HL110">
        <v>14.8347</v>
      </c>
      <c r="HM110">
        <v>62.134</v>
      </c>
      <c r="HN110">
        <v>8.04086</v>
      </c>
      <c r="HO110">
        <v>1</v>
      </c>
      <c r="HP110">
        <v>-0.124149</v>
      </c>
      <c r="HQ110">
        <v>3.18455</v>
      </c>
      <c r="HR110">
        <v>20.2172</v>
      </c>
      <c r="HS110">
        <v>5.22253</v>
      </c>
      <c r="HT110">
        <v>11.9081</v>
      </c>
      <c r="HU110">
        <v>4.97185</v>
      </c>
      <c r="HV110">
        <v>3.273</v>
      </c>
      <c r="HW110">
        <v>7966.5</v>
      </c>
      <c r="HX110">
        <v>9999</v>
      </c>
      <c r="HY110">
        <v>9999</v>
      </c>
      <c r="HZ110">
        <v>999.9</v>
      </c>
      <c r="IA110">
        <v>1.87958</v>
      </c>
      <c r="IB110">
        <v>1.87975</v>
      </c>
      <c r="IC110">
        <v>1.88187</v>
      </c>
      <c r="ID110">
        <v>1.87486</v>
      </c>
      <c r="IE110">
        <v>1.87827</v>
      </c>
      <c r="IF110">
        <v>1.87764</v>
      </c>
      <c r="IG110">
        <v>1.87474</v>
      </c>
      <c r="IH110">
        <v>1.88238</v>
      </c>
      <c r="II110">
        <v>0</v>
      </c>
      <c r="IJ110">
        <v>0</v>
      </c>
      <c r="IK110">
        <v>0</v>
      </c>
      <c r="IL110">
        <v>0</v>
      </c>
      <c r="IM110" t="s">
        <v>441</v>
      </c>
      <c r="IN110" t="s">
        <v>442</v>
      </c>
      <c r="IO110" t="s">
        <v>443</v>
      </c>
      <c r="IP110" t="s">
        <v>443</v>
      </c>
      <c r="IQ110" t="s">
        <v>443</v>
      </c>
      <c r="IR110" t="s">
        <v>443</v>
      </c>
      <c r="IS110">
        <v>0</v>
      </c>
      <c r="IT110">
        <v>100</v>
      </c>
      <c r="IU110">
        <v>100</v>
      </c>
      <c r="IV110">
        <v>-0.279</v>
      </c>
      <c r="IW110">
        <v>-0.0048</v>
      </c>
      <c r="IX110">
        <v>-0.5145022863478105</v>
      </c>
      <c r="IY110">
        <v>0.002558256048013158</v>
      </c>
      <c r="IZ110">
        <v>-2.213187444564666E-06</v>
      </c>
      <c r="JA110">
        <v>6.313742598779326E-10</v>
      </c>
      <c r="JB110">
        <v>-0.09460829944680695</v>
      </c>
      <c r="JC110">
        <v>0.01302957520847742</v>
      </c>
      <c r="JD110">
        <v>-0.0006757729996322496</v>
      </c>
      <c r="JE110">
        <v>1.7701685355935E-05</v>
      </c>
      <c r="JF110">
        <v>15</v>
      </c>
      <c r="JG110">
        <v>2137</v>
      </c>
      <c r="JH110">
        <v>3</v>
      </c>
      <c r="JI110">
        <v>20</v>
      </c>
      <c r="JJ110">
        <v>169.6</v>
      </c>
      <c r="JK110">
        <v>169.8</v>
      </c>
      <c r="JL110">
        <v>0.374756</v>
      </c>
      <c r="JM110">
        <v>2.64282</v>
      </c>
      <c r="JN110">
        <v>1.44531</v>
      </c>
      <c r="JO110">
        <v>2.1582</v>
      </c>
      <c r="JP110">
        <v>1.54907</v>
      </c>
      <c r="JQ110">
        <v>2.37305</v>
      </c>
      <c r="JR110">
        <v>35.5451</v>
      </c>
      <c r="JS110">
        <v>24.1225</v>
      </c>
      <c r="JT110">
        <v>18</v>
      </c>
      <c r="JU110">
        <v>328.37</v>
      </c>
      <c r="JV110">
        <v>744.603</v>
      </c>
      <c r="JW110">
        <v>16.5797</v>
      </c>
      <c r="JX110">
        <v>25.4303</v>
      </c>
      <c r="JY110">
        <v>30.0001</v>
      </c>
      <c r="JZ110">
        <v>25.5555</v>
      </c>
      <c r="KA110">
        <v>25.5444</v>
      </c>
      <c r="KB110">
        <v>7.5005</v>
      </c>
      <c r="KC110">
        <v>26.6447</v>
      </c>
      <c r="KD110">
        <v>29.3972</v>
      </c>
      <c r="KE110">
        <v>16.58</v>
      </c>
      <c r="KF110">
        <v>100</v>
      </c>
      <c r="KG110">
        <v>12.0595</v>
      </c>
      <c r="KH110">
        <v>101.36</v>
      </c>
      <c r="KI110">
        <v>100.644</v>
      </c>
    </row>
    <row r="111" spans="1:295">
      <c r="A111">
        <v>95</v>
      </c>
      <c r="B111">
        <v>1740494337.1</v>
      </c>
      <c r="C111">
        <v>11329.09999990463</v>
      </c>
      <c r="D111" t="s">
        <v>640</v>
      </c>
      <c r="E111" t="s">
        <v>641</v>
      </c>
      <c r="F111" t="s">
        <v>434</v>
      </c>
      <c r="G111" t="s">
        <v>435</v>
      </c>
      <c r="J111">
        <f>EY111</f>
        <v>0</v>
      </c>
      <c r="K111">
        <v>1740494337.1</v>
      </c>
      <c r="L111">
        <f>(M111)/1000</f>
        <v>0</v>
      </c>
      <c r="M111">
        <f>IF(DR111, AP111, AJ111)</f>
        <v>0</v>
      </c>
      <c r="N111">
        <f>IF(DR111, AK111, AI111)</f>
        <v>0</v>
      </c>
      <c r="O111">
        <f>DT111 - IF(AW111&gt;1, N111*DN111*100.0/(AY111), 0)</f>
        <v>0</v>
      </c>
      <c r="P111">
        <f>((V111-L111/2)*O111-N111)/(V111+L111/2)</f>
        <v>0</v>
      </c>
      <c r="Q111">
        <f>P111*(EA111+EB111)/1000.0</f>
        <v>0</v>
      </c>
      <c r="R111">
        <f>(DT111 - IF(AW111&gt;1, N111*DN111*100.0/(AY111), 0))*(EA111+EB111)/1000.0</f>
        <v>0</v>
      </c>
      <c r="S111">
        <f>2.0/((1/U111-1/T111)+SIGN(U111)*SQRT((1/U111-1/T111)*(1/U111-1/T111) + 4*DO111/((DO111+1)*(DO111+1))*(2*1/U111*1/T111-1/T111*1/T111)))</f>
        <v>0</v>
      </c>
      <c r="T111">
        <f>IF(LEFT(DP111,1)&lt;&gt;"0",IF(LEFT(DP111,1)="1",3.0,DQ111),$D$5+$E$5*(EH111*EA111/($K$5*1000))+$F$5*(EH111*EA111/($K$5*1000))*MAX(MIN(DN111,$J$5),$I$5)*MAX(MIN(DN111,$J$5),$I$5)+$G$5*MAX(MIN(DN111,$J$5),$I$5)*(EH111*EA111/($K$5*1000))+$H$5*(EH111*EA111/($K$5*1000))*(EH111*EA111/($K$5*1000)))</f>
        <v>0</v>
      </c>
      <c r="U111">
        <f>L111*(1000-(1000*0.61365*exp(17.502*Y111/(240.97+Y111))/(EA111+EB111)+DV111)/2)/(1000*0.61365*exp(17.502*Y111/(240.97+Y111))/(EA111+EB111)-DV111)</f>
        <v>0</v>
      </c>
      <c r="V111">
        <f>1/((DO111+1)/(S111/1.6)+1/(T111/1.37)) + DO111/((DO111+1)/(S111/1.6) + DO111/(T111/1.37))</f>
        <v>0</v>
      </c>
      <c r="W111">
        <f>(DJ111*DM111)</f>
        <v>0</v>
      </c>
      <c r="X111">
        <f>(EC111+(W111+2*0.95*5.67E-8*(((EC111+$B$7)+273)^4-(EC111+273)^4)-44100*L111)/(1.84*29.3*T111+8*0.95*5.67E-8*(EC111+273)^3))</f>
        <v>0</v>
      </c>
      <c r="Y111">
        <f>($C$7*ED111+$D$7*EE111+$E$7*X111)</f>
        <v>0</v>
      </c>
      <c r="Z111">
        <f>0.61365*exp(17.502*Y111/(240.97+Y111))</f>
        <v>0</v>
      </c>
      <c r="AA111">
        <f>(AB111/AC111*100)</f>
        <v>0</v>
      </c>
      <c r="AB111">
        <f>DV111*(EA111+EB111)/1000</f>
        <v>0</v>
      </c>
      <c r="AC111">
        <f>0.61365*exp(17.502*EC111/(240.97+EC111))</f>
        <v>0</v>
      </c>
      <c r="AD111">
        <f>(Z111-DV111*(EA111+EB111)/1000)</f>
        <v>0</v>
      </c>
      <c r="AE111">
        <f>(-L111*44100)</f>
        <v>0</v>
      </c>
      <c r="AF111">
        <f>2*29.3*T111*0.92*(EC111-Y111)</f>
        <v>0</v>
      </c>
      <c r="AG111">
        <f>2*0.95*5.67E-8*(((EC111+$B$7)+273)^4-(Y111+273)^4)</f>
        <v>0</v>
      </c>
      <c r="AH111">
        <f>W111+AG111+AE111+AF111</f>
        <v>0</v>
      </c>
      <c r="AI111">
        <f>DZ111*AW111*(DU111-DT111*(1000-AW111*DW111)/(1000-AW111*DV111))/(100*DN111)</f>
        <v>0</v>
      </c>
      <c r="AJ111">
        <f>1000*DZ111*AW111*(DV111-DW111)/(100*DN111*(1000-AW111*DV111))</f>
        <v>0</v>
      </c>
      <c r="AK111">
        <f>(AL111 - AM111 - EA111*1E3/(8.314*(EC111+273.15)) * AO111/DZ111 * AN111) * DZ111/(100*DN111) * (1000 - DW111)/1000</f>
        <v>0</v>
      </c>
      <c r="AL111">
        <v>202.4812198625471</v>
      </c>
      <c r="AM111">
        <v>202.6326484848485</v>
      </c>
      <c r="AN111">
        <v>-0.0003698087287461107</v>
      </c>
      <c r="AO111">
        <v>66.14935224974602</v>
      </c>
      <c r="AP111">
        <f>(AR111 - AQ111 + EA111*1E3/(8.314*(EC111+273.15)) * AT111/DZ111 * AS111) * DZ111/(100*DN111) * 1000/(1000 - AR111)</f>
        <v>0</v>
      </c>
      <c r="AQ111">
        <v>12.02424818205455</v>
      </c>
      <c r="AR111">
        <v>12.01851818181819</v>
      </c>
      <c r="AS111">
        <v>-3.601986471280151E-08</v>
      </c>
      <c r="AT111">
        <v>77.18284796940715</v>
      </c>
      <c r="AU111">
        <v>42</v>
      </c>
      <c r="AV111">
        <v>10</v>
      </c>
      <c r="AW111">
        <f>IF(AU111*$H$13&gt;=AY111,1.0,(AY111/(AY111-AU111*$H$13)))</f>
        <v>0</v>
      </c>
      <c r="AX111">
        <f>(AW111-1)*100</f>
        <v>0</v>
      </c>
      <c r="AY111">
        <f>MAX(0,($B$13+$C$13*EH111)/(1+$D$13*EH111)*EA111/(EC111+273)*$E$13)</f>
        <v>0</v>
      </c>
      <c r="AZ111" t="s">
        <v>437</v>
      </c>
      <c r="BA111" t="s">
        <v>437</v>
      </c>
      <c r="BB111">
        <v>0</v>
      </c>
      <c r="BC111">
        <v>0</v>
      </c>
      <c r="BD111">
        <f>1-BB111/BC111</f>
        <v>0</v>
      </c>
      <c r="BE111">
        <v>0</v>
      </c>
      <c r="BF111" t="s">
        <v>437</v>
      </c>
      <c r="BG111" t="s">
        <v>437</v>
      </c>
      <c r="BH111">
        <v>0</v>
      </c>
      <c r="BI111">
        <v>0</v>
      </c>
      <c r="BJ111">
        <f>1-BH111/BI111</f>
        <v>0</v>
      </c>
      <c r="BK111">
        <v>0.5</v>
      </c>
      <c r="BL111">
        <f>DK111</f>
        <v>0</v>
      </c>
      <c r="BM111">
        <f>N111</f>
        <v>0</v>
      </c>
      <c r="BN111">
        <f>BJ111*BK111*BL111</f>
        <v>0</v>
      </c>
      <c r="BO111">
        <f>(BM111-BE111)/BL111</f>
        <v>0</v>
      </c>
      <c r="BP111">
        <f>(BC111-BI111)/BI111</f>
        <v>0</v>
      </c>
      <c r="BQ111">
        <f>BB111/(BD111+BB111/BI111)</f>
        <v>0</v>
      </c>
      <c r="BR111" t="s">
        <v>437</v>
      </c>
      <c r="BS111">
        <v>0</v>
      </c>
      <c r="BT111">
        <f>IF(BS111&lt;&gt;0, BS111, BQ111)</f>
        <v>0</v>
      </c>
      <c r="BU111">
        <f>1-BT111/BI111</f>
        <v>0</v>
      </c>
      <c r="BV111">
        <f>(BI111-BH111)/(BI111-BT111)</f>
        <v>0</v>
      </c>
      <c r="BW111">
        <f>(BC111-BI111)/(BC111-BT111)</f>
        <v>0</v>
      </c>
      <c r="BX111">
        <f>(BI111-BH111)/(BI111-BB111)</f>
        <v>0</v>
      </c>
      <c r="BY111">
        <f>(BC111-BI111)/(BC111-BB111)</f>
        <v>0</v>
      </c>
      <c r="BZ111">
        <f>(BV111*BT111/BH111)</f>
        <v>0</v>
      </c>
      <c r="CA111">
        <f>(1-BZ111)</f>
        <v>0</v>
      </c>
      <c r="CB111">
        <v>205</v>
      </c>
      <c r="CC111">
        <v>290.0000000000001</v>
      </c>
      <c r="CD111">
        <v>1.42</v>
      </c>
      <c r="CE111">
        <v>245</v>
      </c>
      <c r="CF111">
        <v>10126.2</v>
      </c>
      <c r="CG111">
        <v>1.21</v>
      </c>
      <c r="CH111">
        <v>0.21</v>
      </c>
      <c r="CI111">
        <v>300.0000000000001</v>
      </c>
      <c r="CJ111">
        <v>23.9</v>
      </c>
      <c r="CK111">
        <v>3.425775101193484</v>
      </c>
      <c r="CL111">
        <v>2.028220428051648</v>
      </c>
      <c r="CM111">
        <v>-2.247386861494518</v>
      </c>
      <c r="CN111">
        <v>1.77933841202106</v>
      </c>
      <c r="CO111">
        <v>0.05390338325961119</v>
      </c>
      <c r="CP111">
        <v>-0.008365275417130143</v>
      </c>
      <c r="CQ111">
        <v>289.9999999999999</v>
      </c>
      <c r="CR111">
        <v>1.85</v>
      </c>
      <c r="CS111">
        <v>615</v>
      </c>
      <c r="CT111">
        <v>10122.7</v>
      </c>
      <c r="CU111">
        <v>1.21</v>
      </c>
      <c r="CV111">
        <v>0.64</v>
      </c>
      <c r="DJ111">
        <f>$B$11*EI111+$C$11*EJ111+$F$11*EU111*(1-EX111)</f>
        <v>0</v>
      </c>
      <c r="DK111">
        <f>DJ111*DL111</f>
        <v>0</v>
      </c>
      <c r="DL111">
        <f>($B$11*$D$9+$C$11*$D$9+$F$11*((FH111+EZ111)/MAX(FH111+EZ111+FI111, 0.1)*$I$9+FI111/MAX(FH111+EZ111+FI111, 0.1)*$J$9))/($B$11+$C$11+$F$11)</f>
        <v>0</v>
      </c>
      <c r="DM111">
        <f>($B$11*$K$9+$C$11*$K$9+$F$11*((FH111+EZ111)/MAX(FH111+EZ111+FI111, 0.1)*$P$9+FI111/MAX(FH111+EZ111+FI111, 0.1)*$Q$9))/($B$11+$C$11+$F$11)</f>
        <v>0</v>
      </c>
      <c r="DN111">
        <v>2</v>
      </c>
      <c r="DO111">
        <v>0.5</v>
      </c>
      <c r="DP111" t="s">
        <v>438</v>
      </c>
      <c r="DQ111">
        <v>2</v>
      </c>
      <c r="DR111" t="b">
        <v>1</v>
      </c>
      <c r="DS111">
        <v>1740494337.1</v>
      </c>
      <c r="DT111">
        <v>200.194</v>
      </c>
      <c r="DU111">
        <v>200.043</v>
      </c>
      <c r="DV111">
        <v>12.0189</v>
      </c>
      <c r="DW111">
        <v>12.021</v>
      </c>
      <c r="DX111">
        <v>200.279</v>
      </c>
      <c r="DY111">
        <v>12.0237</v>
      </c>
      <c r="DZ111">
        <v>400.057</v>
      </c>
      <c r="EA111">
        <v>101.04</v>
      </c>
      <c r="EB111">
        <v>0.100129</v>
      </c>
      <c r="EC111">
        <v>19.2608</v>
      </c>
      <c r="ED111">
        <v>19.0539</v>
      </c>
      <c r="EE111">
        <v>999.9</v>
      </c>
      <c r="EF111">
        <v>0</v>
      </c>
      <c r="EG111">
        <v>0</v>
      </c>
      <c r="EH111">
        <v>10038.8</v>
      </c>
      <c r="EI111">
        <v>0</v>
      </c>
      <c r="EJ111">
        <v>0.0122315</v>
      </c>
      <c r="EK111">
        <v>0.151123</v>
      </c>
      <c r="EL111">
        <v>202.629</v>
      </c>
      <c r="EM111">
        <v>202.476</v>
      </c>
      <c r="EN111">
        <v>-0.00218201</v>
      </c>
      <c r="EO111">
        <v>200.043</v>
      </c>
      <c r="EP111">
        <v>12.021</v>
      </c>
      <c r="EQ111">
        <v>1.21439</v>
      </c>
      <c r="ER111">
        <v>1.21461</v>
      </c>
      <c r="ES111">
        <v>9.77913</v>
      </c>
      <c r="ET111">
        <v>9.781829999999999</v>
      </c>
      <c r="EU111">
        <v>0.0499998</v>
      </c>
      <c r="EV111">
        <v>0</v>
      </c>
      <c r="EW111">
        <v>0</v>
      </c>
      <c r="EX111">
        <v>0</v>
      </c>
      <c r="EY111">
        <v>2.9</v>
      </c>
      <c r="EZ111">
        <v>0.0499998</v>
      </c>
      <c r="FA111">
        <v>46.09</v>
      </c>
      <c r="FB111">
        <v>1.4</v>
      </c>
      <c r="FC111">
        <v>34.062</v>
      </c>
      <c r="FD111">
        <v>40.687</v>
      </c>
      <c r="FE111">
        <v>37.062</v>
      </c>
      <c r="FF111">
        <v>41</v>
      </c>
      <c r="FG111">
        <v>37.062</v>
      </c>
      <c r="FH111">
        <v>0</v>
      </c>
      <c r="FI111">
        <v>0</v>
      </c>
      <c r="FJ111">
        <v>0</v>
      </c>
      <c r="FK111">
        <v>11328.09999990463</v>
      </c>
      <c r="FL111">
        <v>0</v>
      </c>
      <c r="FM111">
        <v>4.6736</v>
      </c>
      <c r="FN111">
        <v>-6.456153998607712</v>
      </c>
      <c r="FO111">
        <v>3.988461312845645</v>
      </c>
      <c r="FP111">
        <v>45.89999999999999</v>
      </c>
      <c r="FQ111">
        <v>15</v>
      </c>
      <c r="FR111">
        <v>1740484041.5</v>
      </c>
      <c r="FS111" t="s">
        <v>471</v>
      </c>
      <c r="FT111">
        <v>1740484041.5</v>
      </c>
      <c r="FU111">
        <v>1740484029</v>
      </c>
      <c r="FV111">
        <v>10</v>
      </c>
      <c r="FW111">
        <v>-0.115</v>
      </c>
      <c r="FX111">
        <v>0.001</v>
      </c>
      <c r="FY111">
        <v>-0.275</v>
      </c>
      <c r="FZ111">
        <v>-0.005</v>
      </c>
      <c r="GA111">
        <v>103</v>
      </c>
      <c r="GB111">
        <v>12</v>
      </c>
      <c r="GC111">
        <v>0.21</v>
      </c>
      <c r="GD111">
        <v>0.12</v>
      </c>
      <c r="GE111">
        <v>-0.3195999999173982</v>
      </c>
      <c r="GF111">
        <v>-0.3399042625407792</v>
      </c>
      <c r="GG111">
        <v>0.07595728944650865</v>
      </c>
      <c r="GH111">
        <v>1</v>
      </c>
      <c r="GI111">
        <v>-0.0008775415103944976</v>
      </c>
      <c r="GJ111">
        <v>0.0004577516693589107</v>
      </c>
      <c r="GK111">
        <v>0.0002153825734423878</v>
      </c>
      <c r="GL111">
        <v>1</v>
      </c>
      <c r="GM111">
        <v>2</v>
      </c>
      <c r="GN111">
        <v>2</v>
      </c>
      <c r="GO111" t="s">
        <v>440</v>
      </c>
      <c r="GP111">
        <v>2.99558</v>
      </c>
      <c r="GQ111">
        <v>2.81107</v>
      </c>
      <c r="GR111">
        <v>0.0544752</v>
      </c>
      <c r="GS111">
        <v>0.0548011</v>
      </c>
      <c r="GT111">
        <v>0.06796779999999999</v>
      </c>
      <c r="GU111">
        <v>0.06907000000000001</v>
      </c>
      <c r="GV111">
        <v>25733.2</v>
      </c>
      <c r="GW111">
        <v>26867.8</v>
      </c>
      <c r="GX111">
        <v>30961</v>
      </c>
      <c r="GY111">
        <v>31523.2</v>
      </c>
      <c r="GZ111">
        <v>45255.3</v>
      </c>
      <c r="HA111">
        <v>42623.5</v>
      </c>
      <c r="HB111">
        <v>44854.6</v>
      </c>
      <c r="HC111">
        <v>42097.5</v>
      </c>
      <c r="HD111">
        <v>1.8018</v>
      </c>
      <c r="HE111">
        <v>2.25758</v>
      </c>
      <c r="HF111">
        <v>-0.0410005</v>
      </c>
      <c r="HG111">
        <v>0</v>
      </c>
      <c r="HH111">
        <v>19.7328</v>
      </c>
      <c r="HI111">
        <v>999.9</v>
      </c>
      <c r="HJ111">
        <v>33.8</v>
      </c>
      <c r="HK111">
        <v>30.7</v>
      </c>
      <c r="HL111">
        <v>14.8343</v>
      </c>
      <c r="HM111">
        <v>62.064</v>
      </c>
      <c r="HN111">
        <v>8.120990000000001</v>
      </c>
      <c r="HO111">
        <v>1</v>
      </c>
      <c r="HP111">
        <v>-0.124212</v>
      </c>
      <c r="HQ111">
        <v>3.17825</v>
      </c>
      <c r="HR111">
        <v>20.2174</v>
      </c>
      <c r="HS111">
        <v>5.22268</v>
      </c>
      <c r="HT111">
        <v>11.9081</v>
      </c>
      <c r="HU111">
        <v>4.97185</v>
      </c>
      <c r="HV111">
        <v>3.273</v>
      </c>
      <c r="HW111">
        <v>7969.7</v>
      </c>
      <c r="HX111">
        <v>9999</v>
      </c>
      <c r="HY111">
        <v>9999</v>
      </c>
      <c r="HZ111">
        <v>999.9</v>
      </c>
      <c r="IA111">
        <v>1.87958</v>
      </c>
      <c r="IB111">
        <v>1.87977</v>
      </c>
      <c r="IC111">
        <v>1.88187</v>
      </c>
      <c r="ID111">
        <v>1.87486</v>
      </c>
      <c r="IE111">
        <v>1.8783</v>
      </c>
      <c r="IF111">
        <v>1.87765</v>
      </c>
      <c r="IG111">
        <v>1.87476</v>
      </c>
      <c r="IH111">
        <v>1.88244</v>
      </c>
      <c r="II111">
        <v>0</v>
      </c>
      <c r="IJ111">
        <v>0</v>
      </c>
      <c r="IK111">
        <v>0</v>
      </c>
      <c r="IL111">
        <v>0</v>
      </c>
      <c r="IM111" t="s">
        <v>441</v>
      </c>
      <c r="IN111" t="s">
        <v>442</v>
      </c>
      <c r="IO111" t="s">
        <v>443</v>
      </c>
      <c r="IP111" t="s">
        <v>443</v>
      </c>
      <c r="IQ111" t="s">
        <v>443</v>
      </c>
      <c r="IR111" t="s">
        <v>443</v>
      </c>
      <c r="IS111">
        <v>0</v>
      </c>
      <c r="IT111">
        <v>100</v>
      </c>
      <c r="IU111">
        <v>100</v>
      </c>
      <c r="IV111">
        <v>-0.08500000000000001</v>
      </c>
      <c r="IW111">
        <v>-0.0048</v>
      </c>
      <c r="IX111">
        <v>-0.5145022863478105</v>
      </c>
      <c r="IY111">
        <v>0.002558256048013158</v>
      </c>
      <c r="IZ111">
        <v>-2.213187444564666E-06</v>
      </c>
      <c r="JA111">
        <v>6.313742598779326E-10</v>
      </c>
      <c r="JB111">
        <v>-0.09460829944680695</v>
      </c>
      <c r="JC111">
        <v>0.01302957520847742</v>
      </c>
      <c r="JD111">
        <v>-0.0006757729996322496</v>
      </c>
      <c r="JE111">
        <v>1.7701685355935E-05</v>
      </c>
      <c r="JF111">
        <v>15</v>
      </c>
      <c r="JG111">
        <v>2137</v>
      </c>
      <c r="JH111">
        <v>3</v>
      </c>
      <c r="JI111">
        <v>20</v>
      </c>
      <c r="JJ111">
        <v>171.6</v>
      </c>
      <c r="JK111">
        <v>171.8</v>
      </c>
      <c r="JL111">
        <v>0.59082</v>
      </c>
      <c r="JM111">
        <v>2.6355</v>
      </c>
      <c r="JN111">
        <v>1.44531</v>
      </c>
      <c r="JO111">
        <v>2.1582</v>
      </c>
      <c r="JP111">
        <v>1.54907</v>
      </c>
      <c r="JQ111">
        <v>2.41699</v>
      </c>
      <c r="JR111">
        <v>35.5451</v>
      </c>
      <c r="JS111">
        <v>24.1225</v>
      </c>
      <c r="JT111">
        <v>18</v>
      </c>
      <c r="JU111">
        <v>328.251</v>
      </c>
      <c r="JV111">
        <v>744.603</v>
      </c>
      <c r="JW111">
        <v>16.5797</v>
      </c>
      <c r="JX111">
        <v>25.4303</v>
      </c>
      <c r="JY111">
        <v>30.0001</v>
      </c>
      <c r="JZ111">
        <v>25.5555</v>
      </c>
      <c r="KA111">
        <v>25.5444</v>
      </c>
      <c r="KB111">
        <v>11.8248</v>
      </c>
      <c r="KC111">
        <v>26.6447</v>
      </c>
      <c r="KD111">
        <v>29.3972</v>
      </c>
      <c r="KE111">
        <v>16.58</v>
      </c>
      <c r="KF111">
        <v>200</v>
      </c>
      <c r="KG111">
        <v>12.0595</v>
      </c>
      <c r="KH111">
        <v>101.358</v>
      </c>
      <c r="KI111">
        <v>100.644</v>
      </c>
    </row>
    <row r="112" spans="1:295">
      <c r="A112">
        <v>96</v>
      </c>
      <c r="B112">
        <v>1740494457.6</v>
      </c>
      <c r="C112">
        <v>11449.59999990463</v>
      </c>
      <c r="D112" t="s">
        <v>642</v>
      </c>
      <c r="E112" t="s">
        <v>643</v>
      </c>
      <c r="F112" t="s">
        <v>434</v>
      </c>
      <c r="G112" t="s">
        <v>435</v>
      </c>
      <c r="J112">
        <f>EY112</f>
        <v>0</v>
      </c>
      <c r="K112">
        <v>1740494457.6</v>
      </c>
      <c r="L112">
        <f>(M112)/1000</f>
        <v>0</v>
      </c>
      <c r="M112">
        <f>IF(DR112, AP112, AJ112)</f>
        <v>0</v>
      </c>
      <c r="N112">
        <f>IF(DR112, AK112, AI112)</f>
        <v>0</v>
      </c>
      <c r="O112">
        <f>DT112 - IF(AW112&gt;1, N112*DN112*100.0/(AY112), 0)</f>
        <v>0</v>
      </c>
      <c r="P112">
        <f>((V112-L112/2)*O112-N112)/(V112+L112/2)</f>
        <v>0</v>
      </c>
      <c r="Q112">
        <f>P112*(EA112+EB112)/1000.0</f>
        <v>0</v>
      </c>
      <c r="R112">
        <f>(DT112 - IF(AW112&gt;1, N112*DN112*100.0/(AY112), 0))*(EA112+EB112)/1000.0</f>
        <v>0</v>
      </c>
      <c r="S112">
        <f>2.0/((1/U112-1/T112)+SIGN(U112)*SQRT((1/U112-1/T112)*(1/U112-1/T112) + 4*DO112/((DO112+1)*(DO112+1))*(2*1/U112*1/T112-1/T112*1/T112)))</f>
        <v>0</v>
      </c>
      <c r="T112">
        <f>IF(LEFT(DP112,1)&lt;&gt;"0",IF(LEFT(DP112,1)="1",3.0,DQ112),$D$5+$E$5*(EH112*EA112/($K$5*1000))+$F$5*(EH112*EA112/($K$5*1000))*MAX(MIN(DN112,$J$5),$I$5)*MAX(MIN(DN112,$J$5),$I$5)+$G$5*MAX(MIN(DN112,$J$5),$I$5)*(EH112*EA112/($K$5*1000))+$H$5*(EH112*EA112/($K$5*1000))*(EH112*EA112/($K$5*1000)))</f>
        <v>0</v>
      </c>
      <c r="U112">
        <f>L112*(1000-(1000*0.61365*exp(17.502*Y112/(240.97+Y112))/(EA112+EB112)+DV112)/2)/(1000*0.61365*exp(17.502*Y112/(240.97+Y112))/(EA112+EB112)-DV112)</f>
        <v>0</v>
      </c>
      <c r="V112">
        <f>1/((DO112+1)/(S112/1.6)+1/(T112/1.37)) + DO112/((DO112+1)/(S112/1.6) + DO112/(T112/1.37))</f>
        <v>0</v>
      </c>
      <c r="W112">
        <f>(DJ112*DM112)</f>
        <v>0</v>
      </c>
      <c r="X112">
        <f>(EC112+(W112+2*0.95*5.67E-8*(((EC112+$B$7)+273)^4-(EC112+273)^4)-44100*L112)/(1.84*29.3*T112+8*0.95*5.67E-8*(EC112+273)^3))</f>
        <v>0</v>
      </c>
      <c r="Y112">
        <f>($C$7*ED112+$D$7*EE112+$E$7*X112)</f>
        <v>0</v>
      </c>
      <c r="Z112">
        <f>0.61365*exp(17.502*Y112/(240.97+Y112))</f>
        <v>0</v>
      </c>
      <c r="AA112">
        <f>(AB112/AC112*100)</f>
        <v>0</v>
      </c>
      <c r="AB112">
        <f>DV112*(EA112+EB112)/1000</f>
        <v>0</v>
      </c>
      <c r="AC112">
        <f>0.61365*exp(17.502*EC112/(240.97+EC112))</f>
        <v>0</v>
      </c>
      <c r="AD112">
        <f>(Z112-DV112*(EA112+EB112)/1000)</f>
        <v>0</v>
      </c>
      <c r="AE112">
        <f>(-L112*44100)</f>
        <v>0</v>
      </c>
      <c r="AF112">
        <f>2*29.3*T112*0.92*(EC112-Y112)</f>
        <v>0</v>
      </c>
      <c r="AG112">
        <f>2*0.95*5.67E-8*(((EC112+$B$7)+273)^4-(Y112+273)^4)</f>
        <v>0</v>
      </c>
      <c r="AH112">
        <f>W112+AG112+AE112+AF112</f>
        <v>0</v>
      </c>
      <c r="AI112">
        <f>DZ112*AW112*(DU112-DT112*(1000-AW112*DW112)/(1000-AW112*DV112))/(100*DN112)</f>
        <v>0</v>
      </c>
      <c r="AJ112">
        <f>1000*DZ112*AW112*(DV112-DW112)/(100*DN112*(1000-AW112*DV112))</f>
        <v>0</v>
      </c>
      <c r="AK112">
        <f>(AL112 - AM112 - EA112*1E3/(8.314*(EC112+273.15)) * AO112/DZ112 * AN112) * DZ112/(100*DN112) * (1000 - DW112)/1000</f>
        <v>0</v>
      </c>
      <c r="AL112">
        <v>303.671483793907</v>
      </c>
      <c r="AM112">
        <v>303.8580242424242</v>
      </c>
      <c r="AN112">
        <v>-0.001806794741200101</v>
      </c>
      <c r="AO112">
        <v>66.14935224974602</v>
      </c>
      <c r="AP112">
        <f>(AR112 - AQ112 + EA112*1E3/(8.314*(EC112+273.15)) * AT112/DZ112 * AS112) * DZ112/(100*DN112) * 1000/(1000 - AR112)</f>
        <v>0</v>
      </c>
      <c r="AQ112">
        <v>12.07690516386791</v>
      </c>
      <c r="AR112">
        <v>12.06483216783217</v>
      </c>
      <c r="AS112">
        <v>2.88073798898976E-08</v>
      </c>
      <c r="AT112">
        <v>77.18284796940715</v>
      </c>
      <c r="AU112">
        <v>42</v>
      </c>
      <c r="AV112">
        <v>11</v>
      </c>
      <c r="AW112">
        <f>IF(AU112*$H$13&gt;=AY112,1.0,(AY112/(AY112-AU112*$H$13)))</f>
        <v>0</v>
      </c>
      <c r="AX112">
        <f>(AW112-1)*100</f>
        <v>0</v>
      </c>
      <c r="AY112">
        <f>MAX(0,($B$13+$C$13*EH112)/(1+$D$13*EH112)*EA112/(EC112+273)*$E$13)</f>
        <v>0</v>
      </c>
      <c r="AZ112" t="s">
        <v>437</v>
      </c>
      <c r="BA112" t="s">
        <v>437</v>
      </c>
      <c r="BB112">
        <v>0</v>
      </c>
      <c r="BC112">
        <v>0</v>
      </c>
      <c r="BD112">
        <f>1-BB112/BC112</f>
        <v>0</v>
      </c>
      <c r="BE112">
        <v>0</v>
      </c>
      <c r="BF112" t="s">
        <v>437</v>
      </c>
      <c r="BG112" t="s">
        <v>437</v>
      </c>
      <c r="BH112">
        <v>0</v>
      </c>
      <c r="BI112">
        <v>0</v>
      </c>
      <c r="BJ112">
        <f>1-BH112/BI112</f>
        <v>0</v>
      </c>
      <c r="BK112">
        <v>0.5</v>
      </c>
      <c r="BL112">
        <f>DK112</f>
        <v>0</v>
      </c>
      <c r="BM112">
        <f>N112</f>
        <v>0</v>
      </c>
      <c r="BN112">
        <f>BJ112*BK112*BL112</f>
        <v>0</v>
      </c>
      <c r="BO112">
        <f>(BM112-BE112)/BL112</f>
        <v>0</v>
      </c>
      <c r="BP112">
        <f>(BC112-BI112)/BI112</f>
        <v>0</v>
      </c>
      <c r="BQ112">
        <f>BB112/(BD112+BB112/BI112)</f>
        <v>0</v>
      </c>
      <c r="BR112" t="s">
        <v>437</v>
      </c>
      <c r="BS112">
        <v>0</v>
      </c>
      <c r="BT112">
        <f>IF(BS112&lt;&gt;0, BS112, BQ112)</f>
        <v>0</v>
      </c>
      <c r="BU112">
        <f>1-BT112/BI112</f>
        <v>0</v>
      </c>
      <c r="BV112">
        <f>(BI112-BH112)/(BI112-BT112)</f>
        <v>0</v>
      </c>
      <c r="BW112">
        <f>(BC112-BI112)/(BC112-BT112)</f>
        <v>0</v>
      </c>
      <c r="BX112">
        <f>(BI112-BH112)/(BI112-BB112)</f>
        <v>0</v>
      </c>
      <c r="BY112">
        <f>(BC112-BI112)/(BC112-BB112)</f>
        <v>0</v>
      </c>
      <c r="BZ112">
        <f>(BV112*BT112/BH112)</f>
        <v>0</v>
      </c>
      <c r="CA112">
        <f>(1-BZ112)</f>
        <v>0</v>
      </c>
      <c r="CB112">
        <v>205</v>
      </c>
      <c r="CC112">
        <v>290.0000000000001</v>
      </c>
      <c r="CD112">
        <v>1.42</v>
      </c>
      <c r="CE112">
        <v>245</v>
      </c>
      <c r="CF112">
        <v>10126.2</v>
      </c>
      <c r="CG112">
        <v>1.21</v>
      </c>
      <c r="CH112">
        <v>0.21</v>
      </c>
      <c r="CI112">
        <v>300.0000000000001</v>
      </c>
      <c r="CJ112">
        <v>23.9</v>
      </c>
      <c r="CK112">
        <v>3.425775101193484</v>
      </c>
      <c r="CL112">
        <v>2.028220428051648</v>
      </c>
      <c r="CM112">
        <v>-2.247386861494518</v>
      </c>
      <c r="CN112">
        <v>1.77933841202106</v>
      </c>
      <c r="CO112">
        <v>0.05390338325961119</v>
      </c>
      <c r="CP112">
        <v>-0.008365275417130143</v>
      </c>
      <c r="CQ112">
        <v>289.9999999999999</v>
      </c>
      <c r="CR112">
        <v>1.85</v>
      </c>
      <c r="CS112">
        <v>615</v>
      </c>
      <c r="CT112">
        <v>10122.7</v>
      </c>
      <c r="CU112">
        <v>1.21</v>
      </c>
      <c r="CV112">
        <v>0.64</v>
      </c>
      <c r="DJ112">
        <f>$B$11*EI112+$C$11*EJ112+$F$11*EU112*(1-EX112)</f>
        <v>0</v>
      </c>
      <c r="DK112">
        <f>DJ112*DL112</f>
        <v>0</v>
      </c>
      <c r="DL112">
        <f>($B$11*$D$9+$C$11*$D$9+$F$11*((FH112+EZ112)/MAX(FH112+EZ112+FI112, 0.1)*$I$9+FI112/MAX(FH112+EZ112+FI112, 0.1)*$J$9))/($B$11+$C$11+$F$11)</f>
        <v>0</v>
      </c>
      <c r="DM112">
        <f>($B$11*$K$9+$C$11*$K$9+$F$11*((FH112+EZ112)/MAX(FH112+EZ112+FI112, 0.1)*$P$9+FI112/MAX(FH112+EZ112+FI112, 0.1)*$Q$9))/($B$11+$C$11+$F$11)</f>
        <v>0</v>
      </c>
      <c r="DN112">
        <v>2</v>
      </c>
      <c r="DO112">
        <v>0.5</v>
      </c>
      <c r="DP112" t="s">
        <v>438</v>
      </c>
      <c r="DQ112">
        <v>2</v>
      </c>
      <c r="DR112" t="b">
        <v>1</v>
      </c>
      <c r="DS112">
        <v>1740494457.6</v>
      </c>
      <c r="DT112">
        <v>300.177</v>
      </c>
      <c r="DU112">
        <v>300.049</v>
      </c>
      <c r="DV112">
        <v>12.0652</v>
      </c>
      <c r="DW112">
        <v>12.0757</v>
      </c>
      <c r="DX112">
        <v>300.106</v>
      </c>
      <c r="DY112">
        <v>12.0698</v>
      </c>
      <c r="DZ112">
        <v>399.947</v>
      </c>
      <c r="EA112">
        <v>101.039</v>
      </c>
      <c r="EB112">
        <v>0.0999736</v>
      </c>
      <c r="EC112">
        <v>19.2845</v>
      </c>
      <c r="ED112">
        <v>19.0607</v>
      </c>
      <c r="EE112">
        <v>999.9</v>
      </c>
      <c r="EF112">
        <v>0</v>
      </c>
      <c r="EG112">
        <v>0</v>
      </c>
      <c r="EH112">
        <v>10035.6</v>
      </c>
      <c r="EI112">
        <v>0</v>
      </c>
      <c r="EJ112">
        <v>0.0122315</v>
      </c>
      <c r="EK112">
        <v>0.127777</v>
      </c>
      <c r="EL112">
        <v>303.843</v>
      </c>
      <c r="EM112">
        <v>303.717</v>
      </c>
      <c r="EN112">
        <v>-0.0105295</v>
      </c>
      <c r="EO112">
        <v>300.049</v>
      </c>
      <c r="EP112">
        <v>12.0757</v>
      </c>
      <c r="EQ112">
        <v>1.21906</v>
      </c>
      <c r="ER112">
        <v>1.22012</v>
      </c>
      <c r="ES112">
        <v>9.836309999999999</v>
      </c>
      <c r="ET112">
        <v>9.84933</v>
      </c>
      <c r="EU112">
        <v>0.0499998</v>
      </c>
      <c r="EV112">
        <v>0</v>
      </c>
      <c r="EW112">
        <v>0</v>
      </c>
      <c r="EX112">
        <v>0</v>
      </c>
      <c r="EY112">
        <v>1.18</v>
      </c>
      <c r="EZ112">
        <v>0.0499998</v>
      </c>
      <c r="FA112">
        <v>48.95</v>
      </c>
      <c r="FB112">
        <v>1.42</v>
      </c>
      <c r="FC112">
        <v>34.437</v>
      </c>
      <c r="FD112">
        <v>40.75</v>
      </c>
      <c r="FE112">
        <v>37.187</v>
      </c>
      <c r="FF112">
        <v>41</v>
      </c>
      <c r="FG112">
        <v>37.25</v>
      </c>
      <c r="FH112">
        <v>0</v>
      </c>
      <c r="FI112">
        <v>0</v>
      </c>
      <c r="FJ112">
        <v>0</v>
      </c>
      <c r="FK112">
        <v>11448.70000004768</v>
      </c>
      <c r="FL112">
        <v>0</v>
      </c>
      <c r="FM112">
        <v>3.23923076923077</v>
      </c>
      <c r="FN112">
        <v>12.56820517821363</v>
      </c>
      <c r="FO112">
        <v>0.1883760978274196</v>
      </c>
      <c r="FP112">
        <v>46.86730769230769</v>
      </c>
      <c r="FQ112">
        <v>15</v>
      </c>
      <c r="FR112">
        <v>1740484041.5</v>
      </c>
      <c r="FS112" t="s">
        <v>471</v>
      </c>
      <c r="FT112">
        <v>1740484041.5</v>
      </c>
      <c r="FU112">
        <v>1740484029</v>
      </c>
      <c r="FV112">
        <v>10</v>
      </c>
      <c r="FW112">
        <v>-0.115</v>
      </c>
      <c r="FX112">
        <v>0.001</v>
      </c>
      <c r="FY112">
        <v>-0.275</v>
      </c>
      <c r="FZ112">
        <v>-0.005</v>
      </c>
      <c r="GA112">
        <v>103</v>
      </c>
      <c r="GB112">
        <v>12</v>
      </c>
      <c r="GC112">
        <v>0.21</v>
      </c>
      <c r="GD112">
        <v>0.12</v>
      </c>
      <c r="GE112">
        <v>-0.3752191031323598</v>
      </c>
      <c r="GF112">
        <v>-0.1611737109601801</v>
      </c>
      <c r="GG112">
        <v>0.1006022966032887</v>
      </c>
      <c r="GH112">
        <v>1</v>
      </c>
      <c r="GI112">
        <v>-0.002940927876649292</v>
      </c>
      <c r="GJ112">
        <v>0.002125888335438417</v>
      </c>
      <c r="GK112">
        <v>0.0003249954993981471</v>
      </c>
      <c r="GL112">
        <v>1</v>
      </c>
      <c r="GM112">
        <v>2</v>
      </c>
      <c r="GN112">
        <v>2</v>
      </c>
      <c r="GO112" t="s">
        <v>440</v>
      </c>
      <c r="GP112">
        <v>2.99546</v>
      </c>
      <c r="GQ112">
        <v>2.81088</v>
      </c>
      <c r="GR112">
        <v>0.0768131</v>
      </c>
      <c r="GS112">
        <v>0.0773138</v>
      </c>
      <c r="GT112">
        <v>0.06816609999999999</v>
      </c>
      <c r="GU112">
        <v>0.0693082</v>
      </c>
      <c r="GV112">
        <v>25125.8</v>
      </c>
      <c r="GW112">
        <v>26228</v>
      </c>
      <c r="GX112">
        <v>30961.4</v>
      </c>
      <c r="GY112">
        <v>31523.1</v>
      </c>
      <c r="GZ112">
        <v>45246.2</v>
      </c>
      <c r="HA112">
        <v>42612.6</v>
      </c>
      <c r="HB112">
        <v>44855</v>
      </c>
      <c r="HC112">
        <v>42097.5</v>
      </c>
      <c r="HD112">
        <v>1.80208</v>
      </c>
      <c r="HE112">
        <v>2.25828</v>
      </c>
      <c r="HF112">
        <v>-0.0392646</v>
      </c>
      <c r="HG112">
        <v>0</v>
      </c>
      <c r="HH112">
        <v>19.7108</v>
      </c>
      <c r="HI112">
        <v>999.9</v>
      </c>
      <c r="HJ112">
        <v>33.8</v>
      </c>
      <c r="HK112">
        <v>30.7</v>
      </c>
      <c r="HL112">
        <v>14.8349</v>
      </c>
      <c r="HM112">
        <v>61.9741</v>
      </c>
      <c r="HN112">
        <v>8.00881</v>
      </c>
      <c r="HO112">
        <v>1</v>
      </c>
      <c r="HP112">
        <v>-0.124593</v>
      </c>
      <c r="HQ112">
        <v>3.17447</v>
      </c>
      <c r="HR112">
        <v>20.2155</v>
      </c>
      <c r="HS112">
        <v>5.22223</v>
      </c>
      <c r="HT112">
        <v>11.9081</v>
      </c>
      <c r="HU112">
        <v>4.97215</v>
      </c>
      <c r="HV112">
        <v>3.273</v>
      </c>
      <c r="HW112">
        <v>7972.6</v>
      </c>
      <c r="HX112">
        <v>9999</v>
      </c>
      <c r="HY112">
        <v>9999</v>
      </c>
      <c r="HZ112">
        <v>999.9</v>
      </c>
      <c r="IA112">
        <v>1.87958</v>
      </c>
      <c r="IB112">
        <v>1.87977</v>
      </c>
      <c r="IC112">
        <v>1.88187</v>
      </c>
      <c r="ID112">
        <v>1.87488</v>
      </c>
      <c r="IE112">
        <v>1.87822</v>
      </c>
      <c r="IF112">
        <v>1.87768</v>
      </c>
      <c r="IG112">
        <v>1.87473</v>
      </c>
      <c r="IH112">
        <v>1.8824</v>
      </c>
      <c r="II112">
        <v>0</v>
      </c>
      <c r="IJ112">
        <v>0</v>
      </c>
      <c r="IK112">
        <v>0</v>
      </c>
      <c r="IL112">
        <v>0</v>
      </c>
      <c r="IM112" t="s">
        <v>441</v>
      </c>
      <c r="IN112" t="s">
        <v>442</v>
      </c>
      <c r="IO112" t="s">
        <v>443</v>
      </c>
      <c r="IP112" t="s">
        <v>443</v>
      </c>
      <c r="IQ112" t="s">
        <v>443</v>
      </c>
      <c r="IR112" t="s">
        <v>443</v>
      </c>
      <c r="IS112">
        <v>0</v>
      </c>
      <c r="IT112">
        <v>100</v>
      </c>
      <c r="IU112">
        <v>100</v>
      </c>
      <c r="IV112">
        <v>0.07099999999999999</v>
      </c>
      <c r="IW112">
        <v>-0.0046</v>
      </c>
      <c r="IX112">
        <v>-0.5145022863478105</v>
      </c>
      <c r="IY112">
        <v>0.002558256048013158</v>
      </c>
      <c r="IZ112">
        <v>-2.213187444564666E-06</v>
      </c>
      <c r="JA112">
        <v>6.313742598779326E-10</v>
      </c>
      <c r="JB112">
        <v>-0.09460829944680695</v>
      </c>
      <c r="JC112">
        <v>0.01302957520847742</v>
      </c>
      <c r="JD112">
        <v>-0.0006757729996322496</v>
      </c>
      <c r="JE112">
        <v>1.7701685355935E-05</v>
      </c>
      <c r="JF112">
        <v>15</v>
      </c>
      <c r="JG112">
        <v>2137</v>
      </c>
      <c r="JH112">
        <v>3</v>
      </c>
      <c r="JI112">
        <v>20</v>
      </c>
      <c r="JJ112">
        <v>173.6</v>
      </c>
      <c r="JK112">
        <v>173.8</v>
      </c>
      <c r="JL112">
        <v>0.802002</v>
      </c>
      <c r="JM112">
        <v>2.62817</v>
      </c>
      <c r="JN112">
        <v>1.44531</v>
      </c>
      <c r="JO112">
        <v>2.1582</v>
      </c>
      <c r="JP112">
        <v>1.54907</v>
      </c>
      <c r="JQ112">
        <v>2.36084</v>
      </c>
      <c r="JR112">
        <v>35.5218</v>
      </c>
      <c r="JS112">
        <v>24.1138</v>
      </c>
      <c r="JT112">
        <v>18</v>
      </c>
      <c r="JU112">
        <v>328.37</v>
      </c>
      <c r="JV112">
        <v>745.258</v>
      </c>
      <c r="JW112">
        <v>16.5801</v>
      </c>
      <c r="JX112">
        <v>25.4303</v>
      </c>
      <c r="JY112">
        <v>30.0001</v>
      </c>
      <c r="JZ112">
        <v>25.5555</v>
      </c>
      <c r="KA112">
        <v>25.5444</v>
      </c>
      <c r="KB112">
        <v>16.0647</v>
      </c>
      <c r="KC112">
        <v>26.3724</v>
      </c>
      <c r="KD112">
        <v>29.7674</v>
      </c>
      <c r="KE112">
        <v>16.58</v>
      </c>
      <c r="KF112">
        <v>300</v>
      </c>
      <c r="KG112">
        <v>12.0603</v>
      </c>
      <c r="KH112">
        <v>101.359</v>
      </c>
      <c r="KI112">
        <v>100.644</v>
      </c>
    </row>
    <row r="113" spans="1:295">
      <c r="A113">
        <v>97</v>
      </c>
      <c r="B113">
        <v>1740494578.1</v>
      </c>
      <c r="C113">
        <v>11570.09999990463</v>
      </c>
      <c r="D113" t="s">
        <v>644</v>
      </c>
      <c r="E113" t="s">
        <v>645</v>
      </c>
      <c r="F113" t="s">
        <v>434</v>
      </c>
      <c r="G113" t="s">
        <v>435</v>
      </c>
      <c r="J113">
        <f>EY113</f>
        <v>0</v>
      </c>
      <c r="K113">
        <v>1740494578.1</v>
      </c>
      <c r="L113">
        <f>(M113)/1000</f>
        <v>0</v>
      </c>
      <c r="M113">
        <f>IF(DR113, AP113, AJ113)</f>
        <v>0</v>
      </c>
      <c r="N113">
        <f>IF(DR113, AK113, AI113)</f>
        <v>0</v>
      </c>
      <c r="O113">
        <f>DT113 - IF(AW113&gt;1, N113*DN113*100.0/(AY113), 0)</f>
        <v>0</v>
      </c>
      <c r="P113">
        <f>((V113-L113/2)*O113-N113)/(V113+L113/2)</f>
        <v>0</v>
      </c>
      <c r="Q113">
        <f>P113*(EA113+EB113)/1000.0</f>
        <v>0</v>
      </c>
      <c r="R113">
        <f>(DT113 - IF(AW113&gt;1, N113*DN113*100.0/(AY113), 0))*(EA113+EB113)/1000.0</f>
        <v>0</v>
      </c>
      <c r="S113">
        <f>2.0/((1/U113-1/T113)+SIGN(U113)*SQRT((1/U113-1/T113)*(1/U113-1/T113) + 4*DO113/((DO113+1)*(DO113+1))*(2*1/U113*1/T113-1/T113*1/T113)))</f>
        <v>0</v>
      </c>
      <c r="T113">
        <f>IF(LEFT(DP113,1)&lt;&gt;"0",IF(LEFT(DP113,1)="1",3.0,DQ113),$D$5+$E$5*(EH113*EA113/($K$5*1000))+$F$5*(EH113*EA113/($K$5*1000))*MAX(MIN(DN113,$J$5),$I$5)*MAX(MIN(DN113,$J$5),$I$5)+$G$5*MAX(MIN(DN113,$J$5),$I$5)*(EH113*EA113/($K$5*1000))+$H$5*(EH113*EA113/($K$5*1000))*(EH113*EA113/($K$5*1000)))</f>
        <v>0</v>
      </c>
      <c r="U113">
        <f>L113*(1000-(1000*0.61365*exp(17.502*Y113/(240.97+Y113))/(EA113+EB113)+DV113)/2)/(1000*0.61365*exp(17.502*Y113/(240.97+Y113))/(EA113+EB113)-DV113)</f>
        <v>0</v>
      </c>
      <c r="V113">
        <f>1/((DO113+1)/(S113/1.6)+1/(T113/1.37)) + DO113/((DO113+1)/(S113/1.6) + DO113/(T113/1.37))</f>
        <v>0</v>
      </c>
      <c r="W113">
        <f>(DJ113*DM113)</f>
        <v>0</v>
      </c>
      <c r="X113">
        <f>(EC113+(W113+2*0.95*5.67E-8*(((EC113+$B$7)+273)^4-(EC113+273)^4)-44100*L113)/(1.84*29.3*T113+8*0.95*5.67E-8*(EC113+273)^3))</f>
        <v>0</v>
      </c>
      <c r="Y113">
        <f>($C$7*ED113+$D$7*EE113+$E$7*X113)</f>
        <v>0</v>
      </c>
      <c r="Z113">
        <f>0.61365*exp(17.502*Y113/(240.97+Y113))</f>
        <v>0</v>
      </c>
      <c r="AA113">
        <f>(AB113/AC113*100)</f>
        <v>0</v>
      </c>
      <c r="AB113">
        <f>DV113*(EA113+EB113)/1000</f>
        <v>0</v>
      </c>
      <c r="AC113">
        <f>0.61365*exp(17.502*EC113/(240.97+EC113))</f>
        <v>0</v>
      </c>
      <c r="AD113">
        <f>(Z113-DV113*(EA113+EB113)/1000)</f>
        <v>0</v>
      </c>
      <c r="AE113">
        <f>(-L113*44100)</f>
        <v>0</v>
      </c>
      <c r="AF113">
        <f>2*29.3*T113*0.92*(EC113-Y113)</f>
        <v>0</v>
      </c>
      <c r="AG113">
        <f>2*0.95*5.67E-8*(((EC113+$B$7)+273)^4-(Y113+273)^4)</f>
        <v>0</v>
      </c>
      <c r="AH113">
        <f>W113+AG113+AE113+AF113</f>
        <v>0</v>
      </c>
      <c r="AI113">
        <f>DZ113*AW113*(DU113-DT113*(1000-AW113*DW113)/(1000-AW113*DV113))/(100*DN113)</f>
        <v>0</v>
      </c>
      <c r="AJ113">
        <f>1000*DZ113*AW113*(DV113-DW113)/(100*DN113*(1000-AW113*DV113))</f>
        <v>0</v>
      </c>
      <c r="AK113">
        <f>(AL113 - AM113 - EA113*1E3/(8.314*(EC113+273.15)) * AO113/DZ113 * AN113) * DZ113/(100*DN113) * (1000 - DW113)/1000</f>
        <v>0</v>
      </c>
      <c r="AL113">
        <v>404.8999979662898</v>
      </c>
      <c r="AM113">
        <v>405.0937333333333</v>
      </c>
      <c r="AN113">
        <v>0.002365158198001952</v>
      </c>
      <c r="AO113">
        <v>66.14935224974602</v>
      </c>
      <c r="AP113">
        <f>(AR113 - AQ113 + EA113*1E3/(8.314*(EC113+273.15)) * AT113/DZ113 * AS113) * DZ113/(100*DN113) * 1000/(1000 - AR113)</f>
        <v>0</v>
      </c>
      <c r="AQ113">
        <v>12.07286371648484</v>
      </c>
      <c r="AR113">
        <v>12.06516503496504</v>
      </c>
      <c r="AS113">
        <v>-8.268992401149734E-08</v>
      </c>
      <c r="AT113">
        <v>77.18284796940715</v>
      </c>
      <c r="AU113">
        <v>42</v>
      </c>
      <c r="AV113">
        <v>11</v>
      </c>
      <c r="AW113">
        <f>IF(AU113*$H$13&gt;=AY113,1.0,(AY113/(AY113-AU113*$H$13)))</f>
        <v>0</v>
      </c>
      <c r="AX113">
        <f>(AW113-1)*100</f>
        <v>0</v>
      </c>
      <c r="AY113">
        <f>MAX(0,($B$13+$C$13*EH113)/(1+$D$13*EH113)*EA113/(EC113+273)*$E$13)</f>
        <v>0</v>
      </c>
      <c r="AZ113" t="s">
        <v>437</v>
      </c>
      <c r="BA113" t="s">
        <v>437</v>
      </c>
      <c r="BB113">
        <v>0</v>
      </c>
      <c r="BC113">
        <v>0</v>
      </c>
      <c r="BD113">
        <f>1-BB113/BC113</f>
        <v>0</v>
      </c>
      <c r="BE113">
        <v>0</v>
      </c>
      <c r="BF113" t="s">
        <v>437</v>
      </c>
      <c r="BG113" t="s">
        <v>437</v>
      </c>
      <c r="BH113">
        <v>0</v>
      </c>
      <c r="BI113">
        <v>0</v>
      </c>
      <c r="BJ113">
        <f>1-BH113/BI113</f>
        <v>0</v>
      </c>
      <c r="BK113">
        <v>0.5</v>
      </c>
      <c r="BL113">
        <f>DK113</f>
        <v>0</v>
      </c>
      <c r="BM113">
        <f>N113</f>
        <v>0</v>
      </c>
      <c r="BN113">
        <f>BJ113*BK113*BL113</f>
        <v>0</v>
      </c>
      <c r="BO113">
        <f>(BM113-BE113)/BL113</f>
        <v>0</v>
      </c>
      <c r="BP113">
        <f>(BC113-BI113)/BI113</f>
        <v>0</v>
      </c>
      <c r="BQ113">
        <f>BB113/(BD113+BB113/BI113)</f>
        <v>0</v>
      </c>
      <c r="BR113" t="s">
        <v>437</v>
      </c>
      <c r="BS113">
        <v>0</v>
      </c>
      <c r="BT113">
        <f>IF(BS113&lt;&gt;0, BS113, BQ113)</f>
        <v>0</v>
      </c>
      <c r="BU113">
        <f>1-BT113/BI113</f>
        <v>0</v>
      </c>
      <c r="BV113">
        <f>(BI113-BH113)/(BI113-BT113)</f>
        <v>0</v>
      </c>
      <c r="BW113">
        <f>(BC113-BI113)/(BC113-BT113)</f>
        <v>0</v>
      </c>
      <c r="BX113">
        <f>(BI113-BH113)/(BI113-BB113)</f>
        <v>0</v>
      </c>
      <c r="BY113">
        <f>(BC113-BI113)/(BC113-BB113)</f>
        <v>0</v>
      </c>
      <c r="BZ113">
        <f>(BV113*BT113/BH113)</f>
        <v>0</v>
      </c>
      <c r="CA113">
        <f>(1-BZ113)</f>
        <v>0</v>
      </c>
      <c r="CB113">
        <v>205</v>
      </c>
      <c r="CC113">
        <v>290.0000000000001</v>
      </c>
      <c r="CD113">
        <v>1.42</v>
      </c>
      <c r="CE113">
        <v>245</v>
      </c>
      <c r="CF113">
        <v>10126.2</v>
      </c>
      <c r="CG113">
        <v>1.21</v>
      </c>
      <c r="CH113">
        <v>0.21</v>
      </c>
      <c r="CI113">
        <v>300.0000000000001</v>
      </c>
      <c r="CJ113">
        <v>23.9</v>
      </c>
      <c r="CK113">
        <v>3.425775101193484</v>
      </c>
      <c r="CL113">
        <v>2.028220428051648</v>
      </c>
      <c r="CM113">
        <v>-2.247386861494518</v>
      </c>
      <c r="CN113">
        <v>1.77933841202106</v>
      </c>
      <c r="CO113">
        <v>0.05390338325961119</v>
      </c>
      <c r="CP113">
        <v>-0.008365275417130143</v>
      </c>
      <c r="CQ113">
        <v>289.9999999999999</v>
      </c>
      <c r="CR113">
        <v>1.85</v>
      </c>
      <c r="CS113">
        <v>615</v>
      </c>
      <c r="CT113">
        <v>10122.7</v>
      </c>
      <c r="CU113">
        <v>1.21</v>
      </c>
      <c r="CV113">
        <v>0.64</v>
      </c>
      <c r="DJ113">
        <f>$B$11*EI113+$C$11*EJ113+$F$11*EU113*(1-EX113)</f>
        <v>0</v>
      </c>
      <c r="DK113">
        <f>DJ113*DL113</f>
        <v>0</v>
      </c>
      <c r="DL113">
        <f>($B$11*$D$9+$C$11*$D$9+$F$11*((FH113+EZ113)/MAX(FH113+EZ113+FI113, 0.1)*$I$9+FI113/MAX(FH113+EZ113+FI113, 0.1)*$J$9))/($B$11+$C$11+$F$11)</f>
        <v>0</v>
      </c>
      <c r="DM113">
        <f>($B$11*$K$9+$C$11*$K$9+$F$11*((FH113+EZ113)/MAX(FH113+EZ113+FI113, 0.1)*$P$9+FI113/MAX(FH113+EZ113+FI113, 0.1)*$Q$9))/($B$11+$C$11+$F$11)</f>
        <v>0</v>
      </c>
      <c r="DN113">
        <v>2</v>
      </c>
      <c r="DO113">
        <v>0.5</v>
      </c>
      <c r="DP113" t="s">
        <v>438</v>
      </c>
      <c r="DQ113">
        <v>2</v>
      </c>
      <c r="DR113" t="b">
        <v>1</v>
      </c>
      <c r="DS113">
        <v>1740494578.1</v>
      </c>
      <c r="DT113">
        <v>400.197</v>
      </c>
      <c r="DU113">
        <v>399.988</v>
      </c>
      <c r="DV113">
        <v>12.0661</v>
      </c>
      <c r="DW113">
        <v>12.0754</v>
      </c>
      <c r="DX113">
        <v>400.002</v>
      </c>
      <c r="DY113">
        <v>12.0707</v>
      </c>
      <c r="DZ113">
        <v>399.947</v>
      </c>
      <c r="EA113">
        <v>101.038</v>
      </c>
      <c r="EB113">
        <v>0.10018</v>
      </c>
      <c r="EC113">
        <v>19.2804</v>
      </c>
      <c r="ED113">
        <v>19.0777</v>
      </c>
      <c r="EE113">
        <v>999.9</v>
      </c>
      <c r="EF113">
        <v>0</v>
      </c>
      <c r="EG113">
        <v>0</v>
      </c>
      <c r="EH113">
        <v>10031.9</v>
      </c>
      <c r="EI113">
        <v>0</v>
      </c>
      <c r="EJ113">
        <v>0.0122315</v>
      </c>
      <c r="EK113">
        <v>0.209747</v>
      </c>
      <c r="EL113">
        <v>405.085</v>
      </c>
      <c r="EM113">
        <v>404.877</v>
      </c>
      <c r="EN113">
        <v>-0.0092926</v>
      </c>
      <c r="EO113">
        <v>399.988</v>
      </c>
      <c r="EP113">
        <v>12.0754</v>
      </c>
      <c r="EQ113">
        <v>1.21913</v>
      </c>
      <c r="ER113">
        <v>1.22007</v>
      </c>
      <c r="ES113">
        <v>9.837199999999999</v>
      </c>
      <c r="ET113">
        <v>9.84868</v>
      </c>
      <c r="EU113">
        <v>0.0499998</v>
      </c>
      <c r="EV113">
        <v>0</v>
      </c>
      <c r="EW113">
        <v>0</v>
      </c>
      <c r="EX113">
        <v>0</v>
      </c>
      <c r="EY113">
        <v>4.1</v>
      </c>
      <c r="EZ113">
        <v>0.0499998</v>
      </c>
      <c r="FA113">
        <v>45.74</v>
      </c>
      <c r="FB113">
        <v>0.05</v>
      </c>
      <c r="FC113">
        <v>33.312</v>
      </c>
      <c r="FD113">
        <v>38.25</v>
      </c>
      <c r="FE113">
        <v>35.687</v>
      </c>
      <c r="FF113">
        <v>37.75</v>
      </c>
      <c r="FG113">
        <v>35.937</v>
      </c>
      <c r="FH113">
        <v>0</v>
      </c>
      <c r="FI113">
        <v>0</v>
      </c>
      <c r="FJ113">
        <v>0</v>
      </c>
      <c r="FK113">
        <v>11569.29999995232</v>
      </c>
      <c r="FL113">
        <v>0</v>
      </c>
      <c r="FM113">
        <v>0.3796000000000002</v>
      </c>
      <c r="FN113">
        <v>1.102308050003751</v>
      </c>
      <c r="FO113">
        <v>-2.392307645517401</v>
      </c>
      <c r="FP113">
        <v>48.38800000000001</v>
      </c>
      <c r="FQ113">
        <v>15</v>
      </c>
      <c r="FR113">
        <v>1740484041.5</v>
      </c>
      <c r="FS113" t="s">
        <v>471</v>
      </c>
      <c r="FT113">
        <v>1740484041.5</v>
      </c>
      <c r="FU113">
        <v>1740484029</v>
      </c>
      <c r="FV113">
        <v>10</v>
      </c>
      <c r="FW113">
        <v>-0.115</v>
      </c>
      <c r="FX113">
        <v>0.001</v>
      </c>
      <c r="FY113">
        <v>-0.275</v>
      </c>
      <c r="FZ113">
        <v>-0.005</v>
      </c>
      <c r="GA113">
        <v>103</v>
      </c>
      <c r="GB113">
        <v>12</v>
      </c>
      <c r="GC113">
        <v>0.21</v>
      </c>
      <c r="GD113">
        <v>0.12</v>
      </c>
      <c r="GE113">
        <v>-0.2854285808102563</v>
      </c>
      <c r="GF113">
        <v>-0.109987006940953</v>
      </c>
      <c r="GG113">
        <v>0.1000998058603867</v>
      </c>
      <c r="GH113">
        <v>1</v>
      </c>
      <c r="GI113">
        <v>-0.001663663183316691</v>
      </c>
      <c r="GJ113">
        <v>-0.0002489444113666855</v>
      </c>
      <c r="GK113">
        <v>0.0001255206389876082</v>
      </c>
      <c r="GL113">
        <v>1</v>
      </c>
      <c r="GM113">
        <v>2</v>
      </c>
      <c r="GN113">
        <v>2</v>
      </c>
      <c r="GO113" t="s">
        <v>440</v>
      </c>
      <c r="GP113">
        <v>2.99546</v>
      </c>
      <c r="GQ113">
        <v>2.81106</v>
      </c>
      <c r="GR113">
        <v>0.0963849</v>
      </c>
      <c r="GS113">
        <v>0.09699820000000001</v>
      </c>
      <c r="GT113">
        <v>0.06816899999999999</v>
      </c>
      <c r="GU113">
        <v>0.0693061</v>
      </c>
      <c r="GV113">
        <v>24593.3</v>
      </c>
      <c r="GW113">
        <v>25668.5</v>
      </c>
      <c r="GX113">
        <v>30961.1</v>
      </c>
      <c r="GY113">
        <v>31522.7</v>
      </c>
      <c r="GZ113">
        <v>45245.9</v>
      </c>
      <c r="HA113">
        <v>42612.7</v>
      </c>
      <c r="HB113">
        <v>44854.7</v>
      </c>
      <c r="HC113">
        <v>42097.3</v>
      </c>
      <c r="HD113">
        <v>1.80187</v>
      </c>
      <c r="HE113">
        <v>2.2586</v>
      </c>
      <c r="HF113">
        <v>-0.0393614</v>
      </c>
      <c r="HG113">
        <v>0</v>
      </c>
      <c r="HH113">
        <v>19.7295</v>
      </c>
      <c r="HI113">
        <v>999.9</v>
      </c>
      <c r="HJ113">
        <v>33.8</v>
      </c>
      <c r="HK113">
        <v>30.7</v>
      </c>
      <c r="HL113">
        <v>14.8367</v>
      </c>
      <c r="HM113">
        <v>62.2341</v>
      </c>
      <c r="HN113">
        <v>7.7524</v>
      </c>
      <c r="HO113">
        <v>1</v>
      </c>
      <c r="HP113">
        <v>-0.124693</v>
      </c>
      <c r="HQ113">
        <v>3.21326</v>
      </c>
      <c r="HR113">
        <v>20.2169</v>
      </c>
      <c r="HS113">
        <v>5.22223</v>
      </c>
      <c r="HT113">
        <v>11.9081</v>
      </c>
      <c r="HU113">
        <v>4.97235</v>
      </c>
      <c r="HV113">
        <v>3.273</v>
      </c>
      <c r="HW113">
        <v>7975.5</v>
      </c>
      <c r="HX113">
        <v>9999</v>
      </c>
      <c r="HY113">
        <v>9999</v>
      </c>
      <c r="HZ113">
        <v>999.9</v>
      </c>
      <c r="IA113">
        <v>1.87959</v>
      </c>
      <c r="IB113">
        <v>1.87974</v>
      </c>
      <c r="IC113">
        <v>1.88187</v>
      </c>
      <c r="ID113">
        <v>1.87488</v>
      </c>
      <c r="IE113">
        <v>1.87824</v>
      </c>
      <c r="IF113">
        <v>1.87762</v>
      </c>
      <c r="IG113">
        <v>1.87474</v>
      </c>
      <c r="IH113">
        <v>1.88242</v>
      </c>
      <c r="II113">
        <v>0</v>
      </c>
      <c r="IJ113">
        <v>0</v>
      </c>
      <c r="IK113">
        <v>0</v>
      </c>
      <c r="IL113">
        <v>0</v>
      </c>
      <c r="IM113" t="s">
        <v>441</v>
      </c>
      <c r="IN113" t="s">
        <v>442</v>
      </c>
      <c r="IO113" t="s">
        <v>443</v>
      </c>
      <c r="IP113" t="s">
        <v>443</v>
      </c>
      <c r="IQ113" t="s">
        <v>443</v>
      </c>
      <c r="IR113" t="s">
        <v>443</v>
      </c>
      <c r="IS113">
        <v>0</v>
      </c>
      <c r="IT113">
        <v>100</v>
      </c>
      <c r="IU113">
        <v>100</v>
      </c>
      <c r="IV113">
        <v>0.195</v>
      </c>
      <c r="IW113">
        <v>-0.0046</v>
      </c>
      <c r="IX113">
        <v>-0.5145022863478105</v>
      </c>
      <c r="IY113">
        <v>0.002558256048013158</v>
      </c>
      <c r="IZ113">
        <v>-2.213187444564666E-06</v>
      </c>
      <c r="JA113">
        <v>6.313742598779326E-10</v>
      </c>
      <c r="JB113">
        <v>-0.09460829944680695</v>
      </c>
      <c r="JC113">
        <v>0.01302957520847742</v>
      </c>
      <c r="JD113">
        <v>-0.0006757729996322496</v>
      </c>
      <c r="JE113">
        <v>1.7701685355935E-05</v>
      </c>
      <c r="JF113">
        <v>15</v>
      </c>
      <c r="JG113">
        <v>2137</v>
      </c>
      <c r="JH113">
        <v>3</v>
      </c>
      <c r="JI113">
        <v>20</v>
      </c>
      <c r="JJ113">
        <v>175.6</v>
      </c>
      <c r="JK113">
        <v>175.8</v>
      </c>
      <c r="JL113">
        <v>1.00586</v>
      </c>
      <c r="JM113">
        <v>2.61475</v>
      </c>
      <c r="JN113">
        <v>1.44531</v>
      </c>
      <c r="JO113">
        <v>2.1582</v>
      </c>
      <c r="JP113">
        <v>1.54907</v>
      </c>
      <c r="JQ113">
        <v>2.44385</v>
      </c>
      <c r="JR113">
        <v>35.5218</v>
      </c>
      <c r="JS113">
        <v>24.1225</v>
      </c>
      <c r="JT113">
        <v>18</v>
      </c>
      <c r="JU113">
        <v>328.28</v>
      </c>
      <c r="JV113">
        <v>745.533</v>
      </c>
      <c r="JW113">
        <v>16.581</v>
      </c>
      <c r="JX113">
        <v>25.426</v>
      </c>
      <c r="JY113">
        <v>30.0001</v>
      </c>
      <c r="JZ113">
        <v>25.5547</v>
      </c>
      <c r="KA113">
        <v>25.5423</v>
      </c>
      <c r="KB113">
        <v>20.1379</v>
      </c>
      <c r="KC113">
        <v>26.3724</v>
      </c>
      <c r="KD113">
        <v>29.7674</v>
      </c>
      <c r="KE113">
        <v>16.58</v>
      </c>
      <c r="KF113">
        <v>400</v>
      </c>
      <c r="KG113">
        <v>12.0513</v>
      </c>
      <c r="KH113">
        <v>101.358</v>
      </c>
      <c r="KI113">
        <v>100.643</v>
      </c>
    </row>
    <row r="114" spans="1:295">
      <c r="A114">
        <v>98</v>
      </c>
      <c r="B114">
        <v>1740494698.6</v>
      </c>
      <c r="C114">
        <v>11690.59999990463</v>
      </c>
      <c r="D114" t="s">
        <v>646</v>
      </c>
      <c r="E114" t="s">
        <v>647</v>
      </c>
      <c r="F114" t="s">
        <v>434</v>
      </c>
      <c r="G114" t="s">
        <v>435</v>
      </c>
      <c r="J114">
        <f>EY114</f>
        <v>0</v>
      </c>
      <c r="K114">
        <v>1740494698.6</v>
      </c>
      <c r="L114">
        <f>(M114)/1000</f>
        <v>0</v>
      </c>
      <c r="M114">
        <f>IF(DR114, AP114, AJ114)</f>
        <v>0</v>
      </c>
      <c r="N114">
        <f>IF(DR114, AK114, AI114)</f>
        <v>0</v>
      </c>
      <c r="O114">
        <f>DT114 - IF(AW114&gt;1, N114*DN114*100.0/(AY114), 0)</f>
        <v>0</v>
      </c>
      <c r="P114">
        <f>((V114-L114/2)*O114-N114)/(V114+L114/2)</f>
        <v>0</v>
      </c>
      <c r="Q114">
        <f>P114*(EA114+EB114)/1000.0</f>
        <v>0</v>
      </c>
      <c r="R114">
        <f>(DT114 - IF(AW114&gt;1, N114*DN114*100.0/(AY114), 0))*(EA114+EB114)/1000.0</f>
        <v>0</v>
      </c>
      <c r="S114">
        <f>2.0/((1/U114-1/T114)+SIGN(U114)*SQRT((1/U114-1/T114)*(1/U114-1/T114) + 4*DO114/((DO114+1)*(DO114+1))*(2*1/U114*1/T114-1/T114*1/T114)))</f>
        <v>0</v>
      </c>
      <c r="T114">
        <f>IF(LEFT(DP114,1)&lt;&gt;"0",IF(LEFT(DP114,1)="1",3.0,DQ114),$D$5+$E$5*(EH114*EA114/($K$5*1000))+$F$5*(EH114*EA114/($K$5*1000))*MAX(MIN(DN114,$J$5),$I$5)*MAX(MIN(DN114,$J$5),$I$5)+$G$5*MAX(MIN(DN114,$J$5),$I$5)*(EH114*EA114/($K$5*1000))+$H$5*(EH114*EA114/($K$5*1000))*(EH114*EA114/($K$5*1000)))</f>
        <v>0</v>
      </c>
      <c r="U114">
        <f>L114*(1000-(1000*0.61365*exp(17.502*Y114/(240.97+Y114))/(EA114+EB114)+DV114)/2)/(1000*0.61365*exp(17.502*Y114/(240.97+Y114))/(EA114+EB114)-DV114)</f>
        <v>0</v>
      </c>
      <c r="V114">
        <f>1/((DO114+1)/(S114/1.6)+1/(T114/1.37)) + DO114/((DO114+1)/(S114/1.6) + DO114/(T114/1.37))</f>
        <v>0</v>
      </c>
      <c r="W114">
        <f>(DJ114*DM114)</f>
        <v>0</v>
      </c>
      <c r="X114">
        <f>(EC114+(W114+2*0.95*5.67E-8*(((EC114+$B$7)+273)^4-(EC114+273)^4)-44100*L114)/(1.84*29.3*T114+8*0.95*5.67E-8*(EC114+273)^3))</f>
        <v>0</v>
      </c>
      <c r="Y114">
        <f>($C$7*ED114+$D$7*EE114+$E$7*X114)</f>
        <v>0</v>
      </c>
      <c r="Z114">
        <f>0.61365*exp(17.502*Y114/(240.97+Y114))</f>
        <v>0</v>
      </c>
      <c r="AA114">
        <f>(AB114/AC114*100)</f>
        <v>0</v>
      </c>
      <c r="AB114">
        <f>DV114*(EA114+EB114)/1000</f>
        <v>0</v>
      </c>
      <c r="AC114">
        <f>0.61365*exp(17.502*EC114/(240.97+EC114))</f>
        <v>0</v>
      </c>
      <c r="AD114">
        <f>(Z114-DV114*(EA114+EB114)/1000)</f>
        <v>0</v>
      </c>
      <c r="AE114">
        <f>(-L114*44100)</f>
        <v>0</v>
      </c>
      <c r="AF114">
        <f>2*29.3*T114*0.92*(EC114-Y114)</f>
        <v>0</v>
      </c>
      <c r="AG114">
        <f>2*0.95*5.67E-8*(((EC114+$B$7)+273)^4-(Y114+273)^4)</f>
        <v>0</v>
      </c>
      <c r="AH114">
        <f>W114+AG114+AE114+AF114</f>
        <v>0</v>
      </c>
      <c r="AI114">
        <f>DZ114*AW114*(DU114-DT114*(1000-AW114*DW114)/(1000-AW114*DV114))/(100*DN114)</f>
        <v>0</v>
      </c>
      <c r="AJ114">
        <f>1000*DZ114*AW114*(DV114-DW114)/(100*DN114*(1000-AW114*DV114))</f>
        <v>0</v>
      </c>
      <c r="AK114">
        <f>(AL114 - AM114 - EA114*1E3/(8.314*(EC114+273.15)) * AO114/DZ114 * AN114) * DZ114/(100*DN114) * (1000 - DW114)/1000</f>
        <v>0</v>
      </c>
      <c r="AL114">
        <v>506.1151075065306</v>
      </c>
      <c r="AM114">
        <v>506.3038606060606</v>
      </c>
      <c r="AN114">
        <v>0.0002003016194765822</v>
      </c>
      <c r="AO114">
        <v>66.14935224974602</v>
      </c>
      <c r="AP114">
        <f>(AR114 - AQ114 + EA114*1E3/(8.314*(EC114+273.15)) * AT114/DZ114 * AS114) * DZ114/(100*DN114) * 1000/(1000 - AR114)</f>
        <v>0</v>
      </c>
      <c r="AQ114">
        <v>12.07054070638118</v>
      </c>
      <c r="AR114">
        <v>12.06434405594406</v>
      </c>
      <c r="AS114">
        <v>6.290389129120226E-08</v>
      </c>
      <c r="AT114">
        <v>77.18284796940715</v>
      </c>
      <c r="AU114">
        <v>42</v>
      </c>
      <c r="AV114">
        <v>10</v>
      </c>
      <c r="AW114">
        <f>IF(AU114*$H$13&gt;=AY114,1.0,(AY114/(AY114-AU114*$H$13)))</f>
        <v>0</v>
      </c>
      <c r="AX114">
        <f>(AW114-1)*100</f>
        <v>0</v>
      </c>
      <c r="AY114">
        <f>MAX(0,($B$13+$C$13*EH114)/(1+$D$13*EH114)*EA114/(EC114+273)*$E$13)</f>
        <v>0</v>
      </c>
      <c r="AZ114" t="s">
        <v>437</v>
      </c>
      <c r="BA114" t="s">
        <v>437</v>
      </c>
      <c r="BB114">
        <v>0</v>
      </c>
      <c r="BC114">
        <v>0</v>
      </c>
      <c r="BD114">
        <f>1-BB114/BC114</f>
        <v>0</v>
      </c>
      <c r="BE114">
        <v>0</v>
      </c>
      <c r="BF114" t="s">
        <v>437</v>
      </c>
      <c r="BG114" t="s">
        <v>437</v>
      </c>
      <c r="BH114">
        <v>0</v>
      </c>
      <c r="BI114">
        <v>0</v>
      </c>
      <c r="BJ114">
        <f>1-BH114/BI114</f>
        <v>0</v>
      </c>
      <c r="BK114">
        <v>0.5</v>
      </c>
      <c r="BL114">
        <f>DK114</f>
        <v>0</v>
      </c>
      <c r="BM114">
        <f>N114</f>
        <v>0</v>
      </c>
      <c r="BN114">
        <f>BJ114*BK114*BL114</f>
        <v>0</v>
      </c>
      <c r="BO114">
        <f>(BM114-BE114)/BL114</f>
        <v>0</v>
      </c>
      <c r="BP114">
        <f>(BC114-BI114)/BI114</f>
        <v>0</v>
      </c>
      <c r="BQ114">
        <f>BB114/(BD114+BB114/BI114)</f>
        <v>0</v>
      </c>
      <c r="BR114" t="s">
        <v>437</v>
      </c>
      <c r="BS114">
        <v>0</v>
      </c>
      <c r="BT114">
        <f>IF(BS114&lt;&gt;0, BS114, BQ114)</f>
        <v>0</v>
      </c>
      <c r="BU114">
        <f>1-BT114/BI114</f>
        <v>0</v>
      </c>
      <c r="BV114">
        <f>(BI114-BH114)/(BI114-BT114)</f>
        <v>0</v>
      </c>
      <c r="BW114">
        <f>(BC114-BI114)/(BC114-BT114)</f>
        <v>0</v>
      </c>
      <c r="BX114">
        <f>(BI114-BH114)/(BI114-BB114)</f>
        <v>0</v>
      </c>
      <c r="BY114">
        <f>(BC114-BI114)/(BC114-BB114)</f>
        <v>0</v>
      </c>
      <c r="BZ114">
        <f>(BV114*BT114/BH114)</f>
        <v>0</v>
      </c>
      <c r="CA114">
        <f>(1-BZ114)</f>
        <v>0</v>
      </c>
      <c r="CB114">
        <v>205</v>
      </c>
      <c r="CC114">
        <v>290.0000000000001</v>
      </c>
      <c r="CD114">
        <v>1.42</v>
      </c>
      <c r="CE114">
        <v>245</v>
      </c>
      <c r="CF114">
        <v>10126.2</v>
      </c>
      <c r="CG114">
        <v>1.21</v>
      </c>
      <c r="CH114">
        <v>0.21</v>
      </c>
      <c r="CI114">
        <v>300.0000000000001</v>
      </c>
      <c r="CJ114">
        <v>23.9</v>
      </c>
      <c r="CK114">
        <v>3.425775101193484</v>
      </c>
      <c r="CL114">
        <v>2.028220428051648</v>
      </c>
      <c r="CM114">
        <v>-2.247386861494518</v>
      </c>
      <c r="CN114">
        <v>1.77933841202106</v>
      </c>
      <c r="CO114">
        <v>0.05390338325961119</v>
      </c>
      <c r="CP114">
        <v>-0.008365275417130143</v>
      </c>
      <c r="CQ114">
        <v>289.9999999999999</v>
      </c>
      <c r="CR114">
        <v>1.85</v>
      </c>
      <c r="CS114">
        <v>615</v>
      </c>
      <c r="CT114">
        <v>10122.7</v>
      </c>
      <c r="CU114">
        <v>1.21</v>
      </c>
      <c r="CV114">
        <v>0.64</v>
      </c>
      <c r="DJ114">
        <f>$B$11*EI114+$C$11*EJ114+$F$11*EU114*(1-EX114)</f>
        <v>0</v>
      </c>
      <c r="DK114">
        <f>DJ114*DL114</f>
        <v>0</v>
      </c>
      <c r="DL114">
        <f>($B$11*$D$9+$C$11*$D$9+$F$11*((FH114+EZ114)/MAX(FH114+EZ114+FI114, 0.1)*$I$9+FI114/MAX(FH114+EZ114+FI114, 0.1)*$J$9))/($B$11+$C$11+$F$11)</f>
        <v>0</v>
      </c>
      <c r="DM114">
        <f>($B$11*$K$9+$C$11*$K$9+$F$11*((FH114+EZ114)/MAX(FH114+EZ114+FI114, 0.1)*$P$9+FI114/MAX(FH114+EZ114+FI114, 0.1)*$Q$9))/($B$11+$C$11+$F$11)</f>
        <v>0</v>
      </c>
      <c r="DN114">
        <v>2</v>
      </c>
      <c r="DO114">
        <v>0.5</v>
      </c>
      <c r="DP114" t="s">
        <v>438</v>
      </c>
      <c r="DQ114">
        <v>2</v>
      </c>
      <c r="DR114" t="b">
        <v>1</v>
      </c>
      <c r="DS114">
        <v>1740494698.6</v>
      </c>
      <c r="DT114">
        <v>500.186</v>
      </c>
      <c r="DU114">
        <v>500.05</v>
      </c>
      <c r="DV114">
        <v>12.064</v>
      </c>
      <c r="DW114">
        <v>12.0709</v>
      </c>
      <c r="DX114">
        <v>499.896</v>
      </c>
      <c r="DY114">
        <v>12.0686</v>
      </c>
      <c r="DZ114">
        <v>400.013</v>
      </c>
      <c r="EA114">
        <v>101.036</v>
      </c>
      <c r="EB114">
        <v>0.100021</v>
      </c>
      <c r="EC114">
        <v>19.2802</v>
      </c>
      <c r="ED114">
        <v>19.0794</v>
      </c>
      <c r="EE114">
        <v>999.9</v>
      </c>
      <c r="EF114">
        <v>0</v>
      </c>
      <c r="EG114">
        <v>0</v>
      </c>
      <c r="EH114">
        <v>10049.4</v>
      </c>
      <c r="EI114">
        <v>0</v>
      </c>
      <c r="EJ114">
        <v>0.0122315</v>
      </c>
      <c r="EK114">
        <v>0.135498</v>
      </c>
      <c r="EL114">
        <v>506.294</v>
      </c>
      <c r="EM114">
        <v>506.16</v>
      </c>
      <c r="EN114">
        <v>-0.0069685</v>
      </c>
      <c r="EO114">
        <v>500.05</v>
      </c>
      <c r="EP114">
        <v>12.0709</v>
      </c>
      <c r="EQ114">
        <v>1.21889</v>
      </c>
      <c r="ER114">
        <v>1.21959</v>
      </c>
      <c r="ES114">
        <v>9.834300000000001</v>
      </c>
      <c r="ET114">
        <v>9.84291</v>
      </c>
      <c r="EU114">
        <v>0.0499998</v>
      </c>
      <c r="EV114">
        <v>0</v>
      </c>
      <c r="EW114">
        <v>0</v>
      </c>
      <c r="EX114">
        <v>0</v>
      </c>
      <c r="EY114">
        <v>1.45</v>
      </c>
      <c r="EZ114">
        <v>0.0499998</v>
      </c>
      <c r="FA114">
        <v>42.65</v>
      </c>
      <c r="FB114">
        <v>1.42</v>
      </c>
      <c r="FC114">
        <v>33.875</v>
      </c>
      <c r="FD114">
        <v>40.187</v>
      </c>
      <c r="FE114">
        <v>36.75</v>
      </c>
      <c r="FF114">
        <v>40.187</v>
      </c>
      <c r="FG114">
        <v>36.812</v>
      </c>
      <c r="FH114">
        <v>0</v>
      </c>
      <c r="FI114">
        <v>0</v>
      </c>
      <c r="FJ114">
        <v>0</v>
      </c>
      <c r="FK114">
        <v>11689.90000009537</v>
      </c>
      <c r="FL114">
        <v>0</v>
      </c>
      <c r="FM114">
        <v>1.593846153846154</v>
      </c>
      <c r="FN114">
        <v>-2.196922527800623</v>
      </c>
      <c r="FO114">
        <v>-5.563760946320899</v>
      </c>
      <c r="FP114">
        <v>47.26384615384616</v>
      </c>
      <c r="FQ114">
        <v>15</v>
      </c>
      <c r="FR114">
        <v>1740484041.5</v>
      </c>
      <c r="FS114" t="s">
        <v>471</v>
      </c>
      <c r="FT114">
        <v>1740484041.5</v>
      </c>
      <c r="FU114">
        <v>1740484029</v>
      </c>
      <c r="FV114">
        <v>10</v>
      </c>
      <c r="FW114">
        <v>-0.115</v>
      </c>
      <c r="FX114">
        <v>0.001</v>
      </c>
      <c r="FY114">
        <v>-0.275</v>
      </c>
      <c r="FZ114">
        <v>-0.005</v>
      </c>
      <c r="GA114">
        <v>103</v>
      </c>
      <c r="GB114">
        <v>12</v>
      </c>
      <c r="GC114">
        <v>0.21</v>
      </c>
      <c r="GD114">
        <v>0.12</v>
      </c>
      <c r="GE114">
        <v>-0.3010688496068157</v>
      </c>
      <c r="GF114">
        <v>-0.2167145065535611</v>
      </c>
      <c r="GG114">
        <v>0.08816590188631697</v>
      </c>
      <c r="GH114">
        <v>1</v>
      </c>
      <c r="GI114">
        <v>-0.001125749571325114</v>
      </c>
      <c r="GJ114">
        <v>-0.0009158023602359869</v>
      </c>
      <c r="GK114">
        <v>0.0002268269409260385</v>
      </c>
      <c r="GL114">
        <v>1</v>
      </c>
      <c r="GM114">
        <v>2</v>
      </c>
      <c r="GN114">
        <v>2</v>
      </c>
      <c r="GO114" t="s">
        <v>440</v>
      </c>
      <c r="GP114">
        <v>2.99553</v>
      </c>
      <c r="GQ114">
        <v>2.81105</v>
      </c>
      <c r="GR114">
        <v>0.113832</v>
      </c>
      <c r="GS114">
        <v>0.114561</v>
      </c>
      <c r="GT114">
        <v>0.06815590000000001</v>
      </c>
      <c r="GU114">
        <v>0.06928239999999999</v>
      </c>
      <c r="GV114">
        <v>24118.9</v>
      </c>
      <c r="GW114">
        <v>25169.6</v>
      </c>
      <c r="GX114">
        <v>30961.4</v>
      </c>
      <c r="GY114">
        <v>31522.8</v>
      </c>
      <c r="GZ114">
        <v>45246.8</v>
      </c>
      <c r="HA114">
        <v>42613.8</v>
      </c>
      <c r="HB114">
        <v>44854.9</v>
      </c>
      <c r="HC114">
        <v>42097.3</v>
      </c>
      <c r="HD114">
        <v>1.80195</v>
      </c>
      <c r="HE114">
        <v>2.258</v>
      </c>
      <c r="HF114">
        <v>-0.0408217</v>
      </c>
      <c r="HG114">
        <v>0</v>
      </c>
      <c r="HH114">
        <v>19.7553</v>
      </c>
      <c r="HI114">
        <v>999.9</v>
      </c>
      <c r="HJ114">
        <v>33.9</v>
      </c>
      <c r="HK114">
        <v>30.7</v>
      </c>
      <c r="HL114">
        <v>14.88</v>
      </c>
      <c r="HM114">
        <v>62.0241</v>
      </c>
      <c r="HN114">
        <v>7.64423</v>
      </c>
      <c r="HO114">
        <v>1</v>
      </c>
      <c r="HP114">
        <v>-0.122922</v>
      </c>
      <c r="HQ114">
        <v>3.26374</v>
      </c>
      <c r="HR114">
        <v>20.2157</v>
      </c>
      <c r="HS114">
        <v>5.22238</v>
      </c>
      <c r="HT114">
        <v>11.9081</v>
      </c>
      <c r="HU114">
        <v>4.97255</v>
      </c>
      <c r="HV114">
        <v>3.273</v>
      </c>
      <c r="HW114">
        <v>7978.7</v>
      </c>
      <c r="HX114">
        <v>9999</v>
      </c>
      <c r="HY114">
        <v>9999</v>
      </c>
      <c r="HZ114">
        <v>999.9</v>
      </c>
      <c r="IA114">
        <v>1.87958</v>
      </c>
      <c r="IB114">
        <v>1.87975</v>
      </c>
      <c r="IC114">
        <v>1.88187</v>
      </c>
      <c r="ID114">
        <v>1.87488</v>
      </c>
      <c r="IE114">
        <v>1.87827</v>
      </c>
      <c r="IF114">
        <v>1.87763</v>
      </c>
      <c r="IG114">
        <v>1.87473</v>
      </c>
      <c r="IH114">
        <v>1.88239</v>
      </c>
      <c r="II114">
        <v>0</v>
      </c>
      <c r="IJ114">
        <v>0</v>
      </c>
      <c r="IK114">
        <v>0</v>
      </c>
      <c r="IL114">
        <v>0</v>
      </c>
      <c r="IM114" t="s">
        <v>441</v>
      </c>
      <c r="IN114" t="s">
        <v>442</v>
      </c>
      <c r="IO114" t="s">
        <v>443</v>
      </c>
      <c r="IP114" t="s">
        <v>443</v>
      </c>
      <c r="IQ114" t="s">
        <v>443</v>
      </c>
      <c r="IR114" t="s">
        <v>443</v>
      </c>
      <c r="IS114">
        <v>0</v>
      </c>
      <c r="IT114">
        <v>100</v>
      </c>
      <c r="IU114">
        <v>100</v>
      </c>
      <c r="IV114">
        <v>0.29</v>
      </c>
      <c r="IW114">
        <v>-0.0046</v>
      </c>
      <c r="IX114">
        <v>-0.5145022863478105</v>
      </c>
      <c r="IY114">
        <v>0.002558256048013158</v>
      </c>
      <c r="IZ114">
        <v>-2.213187444564666E-06</v>
      </c>
      <c r="JA114">
        <v>6.313742598779326E-10</v>
      </c>
      <c r="JB114">
        <v>-0.09460829944680695</v>
      </c>
      <c r="JC114">
        <v>0.01302957520847742</v>
      </c>
      <c r="JD114">
        <v>-0.0006757729996322496</v>
      </c>
      <c r="JE114">
        <v>1.7701685355935E-05</v>
      </c>
      <c r="JF114">
        <v>15</v>
      </c>
      <c r="JG114">
        <v>2137</v>
      </c>
      <c r="JH114">
        <v>3</v>
      </c>
      <c r="JI114">
        <v>20</v>
      </c>
      <c r="JJ114">
        <v>177.6</v>
      </c>
      <c r="JK114">
        <v>177.8</v>
      </c>
      <c r="JL114">
        <v>1.20239</v>
      </c>
      <c r="JM114">
        <v>2.60498</v>
      </c>
      <c r="JN114">
        <v>1.44531</v>
      </c>
      <c r="JO114">
        <v>2.1582</v>
      </c>
      <c r="JP114">
        <v>1.55029</v>
      </c>
      <c r="JQ114">
        <v>2.42554</v>
      </c>
      <c r="JR114">
        <v>35.4986</v>
      </c>
      <c r="JS114">
        <v>24.1225</v>
      </c>
      <c r="JT114">
        <v>18</v>
      </c>
      <c r="JU114">
        <v>328.393</v>
      </c>
      <c r="JV114">
        <v>745.21</v>
      </c>
      <c r="JW114">
        <v>16.5791</v>
      </c>
      <c r="JX114">
        <v>25.4538</v>
      </c>
      <c r="JY114">
        <v>30.0002</v>
      </c>
      <c r="JZ114">
        <v>25.5705</v>
      </c>
      <c r="KA114">
        <v>25.5593</v>
      </c>
      <c r="KB114">
        <v>24.0542</v>
      </c>
      <c r="KC114">
        <v>26.6606</v>
      </c>
      <c r="KD114">
        <v>29.7674</v>
      </c>
      <c r="KE114">
        <v>16.58</v>
      </c>
      <c r="KF114">
        <v>500</v>
      </c>
      <c r="KG114">
        <v>12.0225</v>
      </c>
      <c r="KH114">
        <v>101.359</v>
      </c>
      <c r="KI114">
        <v>100.643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452858F-1240-46E1-AD24-AC3631405BA8}"/>
</file>

<file path=customXml/itemProps2.xml><?xml version="1.0" encoding="utf-8"?>
<ds:datastoreItem xmlns:ds="http://schemas.openxmlformats.org/officeDocument/2006/customXml" ds:itemID="{EFB83FF7-6A49-4C51-AA0B-535C183DABD2}"/>
</file>

<file path=customXml/itemProps3.xml><?xml version="1.0" encoding="utf-8"?>
<ds:datastoreItem xmlns:ds="http://schemas.openxmlformats.org/officeDocument/2006/customXml" ds:itemID="{CDB731A4-5E1D-40AA-A0C7-9FC4D45EEE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2025-02-25T14:50:00Z</dcterms:created>
  <dcterms:modified xsi:type="dcterms:W3CDTF">2025-02-25T14:50:00Z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