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<sst xmlns="http://schemas.openxmlformats.org/spreadsheetml/2006/main" count="5457" uniqueCount="793">
  <si>
    <t>File opened</t>
  </si>
  <si>
    <t>2025-05-06 16:48:52</t>
  </si>
  <si>
    <t>Console s/n</t>
  </si>
  <si>
    <t>68C-373441</t>
  </si>
  <si>
    <t>Console ver</t>
  </si>
  <si>
    <t>Bluestem v.2.1.13</t>
  </si>
  <si>
    <t>Scripts ver</t>
  </si>
  <si>
    <t>2024.01  2.1.13, Apr 2024</t>
  </si>
  <si>
    <t>Head s/n</t>
  </si>
  <si>
    <t>68H-413429</t>
  </si>
  <si>
    <t>Head ver</t>
  </si>
  <si>
    <t>1.4.23</t>
  </si>
  <si>
    <t>Head cal</t>
  </si>
  <si>
    <t>{"oxygen": "21", "co2azero": "0.873193", "co2aspan1": "0.999877", "co2aspan2": "-0.0269984", "co2aspan2a": "0.301605", "co2aspan2b": "0.299112", "co2aspanconc1": "2504", "co2aspanconc2": "301.5", "co2bzero": "0.914847", "co2bspan1": "0.999664", "co2bspan2": "-0.0270093", "co2bspan2a": "0.299909", "co2bspan2b": "0.297379", "co2bspanconc1": "2504", "co2bspanconc2": "301.5", "h2oazero": "1.10235", "h2oaspan1": "1.00808", "h2oaspan2": "0", "h2oaspan2a": "0.0689957", "h2oaspan2b": "0.0695529", "h2oaspanconc1": "11.68", "h2oaspanconc2": "0", "h2obzero": "1.10892", "h2obspan1": "1.01643", "h2obspan2": "0", "h2obspan2a": "0.0687749", "h2obspan2b": "0.0699049", "h2obspanconc1": "11.68", "h2obspanconc2": "0", "tazero": "0.0622444", "tbzero": "0.165899", "flowmeterzero": "2.50057", "flowazero": "0.27698", "flowbzero": "0.29262", "chamberpressurezero": "2.62726", "ssa_ref": "29419.2", "ssb_ref": "35602.1"}</t>
  </si>
  <si>
    <t>Factory cal date</t>
  </si>
  <si>
    <t>15 Jul 2024</t>
  </si>
  <si>
    <t>CO2 rangematch</t>
  </si>
  <si>
    <t>Tue Nov  5 09:21</t>
  </si>
  <si>
    <t>H2O rangematch</t>
  </si>
  <si>
    <t>Wed Oct 30 11:21</t>
  </si>
  <si>
    <t>Chamber type</t>
  </si>
  <si>
    <t>6800-01A</t>
  </si>
  <si>
    <t>Chamber s/n</t>
  </si>
  <si>
    <t>MPF-742843</t>
  </si>
  <si>
    <t>Chamber rev</t>
  </si>
  <si>
    <t>0</t>
  </si>
  <si>
    <t>Chamber cal</t>
  </si>
  <si>
    <t>Fluorometer</t>
  </si>
  <si>
    <t>Flr. Version</t>
  </si>
  <si>
    <t>16:48:52</t>
  </si>
  <si>
    <t>Stability Definition:	Adyn (Dynamic): Slp&lt;0.5 Std&lt;0.4 Per=30	gsw (GasEx): Slp&lt;0.05 Std&lt;0.1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</si>
  <si>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</si>
  <si>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</si>
  <si>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</si>
  <si>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</si>
  <si>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</si>
  <si>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</si>
  <si>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</si>
  <si>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</si>
  <si>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</si>
  <si>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</si>
  <si>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</si>
  <si>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</si>
  <si>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</si>
  <si>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</si>
  <si>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</si>
  <si>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</si>
  <si>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</si>
  <si>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</si>
  <si>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</si>
  <si>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</si>
  <si>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</si>
  <si>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</si>
  <si>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</si>
  <si>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</si>
  <si>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</si>
  <si>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</si>
  <si>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</si>
  <si>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</si>
  <si>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</si>
  <si>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</si>
  <si>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</si>
  <si>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</si>
  <si>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</si>
  <si>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</si>
  <si>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</si>
  <si>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</si>
  <si>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</si>
  <si>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</si>
  <si>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</si>
  <si>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</si>
  <si>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</si>
  <si>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</si>
  <si>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</si>
  <si>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</si>
  <si>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</si>
  <si>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</si>
  <si>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</si>
  <si>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</si>
  <si>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</si>
  <si>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</si>
  <si>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</si>
  <si>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</si>
  <si>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4.50629 207.704 368.946 596.589 872.057 1071.84 1262.88 1407.69</t>
  </si>
  <si>
    <t>Fs_true</t>
  </si>
  <si>
    <t>0.337172 224.313 389.478 589.846 808.791 1001.31 1201.71 1400.8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</si>
  <si>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</si>
  <si>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</si>
  <si>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</si>
  <si>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</si>
  <si>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</si>
  <si>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</si>
  <si>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</si>
  <si>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</si>
  <si>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</si>
  <si>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</si>
  <si>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</si>
  <si>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</si>
  <si>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</si>
  <si>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</si>
  <si>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</si>
  <si>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</si>
  <si>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</si>
  <si>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</si>
  <si>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</si>
  <si>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</si>
  <si>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</si>
  <si>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</si>
  <si>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</si>
  <si>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</si>
  <si>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</si>
  <si>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</si>
  <si>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</si>
  <si>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</si>
  <si>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</si>
  <si>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exp type</t>
  </si>
  <si>
    <t>DyeType</t>
  </si>
  <si>
    <t>material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</si>
  <si>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</si>
  <si>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</si>
  <si>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</si>
  <si>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</si>
  <si>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</si>
  <si>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</si>
  <si>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</si>
  <si>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</si>
  <si>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</si>
  <si>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</si>
  <si>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</si>
  <si>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</si>
  <si>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</si>
  <si>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</si>
  <si>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</si>
  <si>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</si>
  <si>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</si>
  <si>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</si>
  <si>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</si>
  <si>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</si>
  <si>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</si>
  <si>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</si>
  <si>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</si>
  <si>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</si>
  <si>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</si>
  <si>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</si>
  <si>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</si>
  <si>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</si>
  <si>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</si>
  <si>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</si>
  <si>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</si>
  <si>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</si>
  <si>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</si>
  <si>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</si>
  <si>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</si>
  <si>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</si>
  <si>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</si>
  <si>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</si>
  <si>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</si>
  <si>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</si>
  <si>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</si>
  <si>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</si>
  <si>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</si>
  <si>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</si>
  <si>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</si>
  <si>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</si>
  <si>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</si>
  <si>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</si>
  <si>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</si>
  <si>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</si>
  <si>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</si>
  <si>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</si>
  <si>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</si>
  <si>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</si>
  <si>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</si>
  <si>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</si>
  <si>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</si>
  <si>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</si>
  <si>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</si>
  <si>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</si>
  <si>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</si>
  <si>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</si>
  <si>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</si>
  <si>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</si>
  <si>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</si>
  <si>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</si>
  <si>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</si>
  <si>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</si>
  <si>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</si>
  <si>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</si>
  <si>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</si>
  <si>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</si>
  <si>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</si>
  <si>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</si>
  <si>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</si>
  <si>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</si>
  <si>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</si>
  <si>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</si>
  <si>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</si>
  <si>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</si>
  <si>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</si>
  <si>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</si>
  <si>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</si>
  <si>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</si>
  <si>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</si>
  <si>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</si>
  <si>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</si>
  <si>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</si>
  <si>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</si>
  <si>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</si>
  <si>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</si>
  <si>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</si>
  <si>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</si>
  <si>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</si>
  <si>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</si>
  <si>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</si>
  <si>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</si>
  <si>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</si>
  <si>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</si>
  <si>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</si>
  <si>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</si>
  <si>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</si>
  <si>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</si>
  <si>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</si>
  <si>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</si>
  <si>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</si>
  <si>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</si>
  <si>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</si>
  <si>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</si>
  <si>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</si>
  <si>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</si>
  <si>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</si>
  <si>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</si>
  <si>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</si>
  <si>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</si>
  <si>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</si>
  <si>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</si>
  <si>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</si>
  <si>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</si>
  <si>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</si>
  <si>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</si>
  <si>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</si>
  <si>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</si>
  <si>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</si>
  <si>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</si>
  <si>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</si>
  <si>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</si>
  <si>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</si>
  <si>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</si>
  <si>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</si>
  <si>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</si>
  <si>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</si>
  <si>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</si>
  <si>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</si>
  <si>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</si>
  <si>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</si>
  <si>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</si>
  <si>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</si>
  <si>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</si>
  <si>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</si>
  <si>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</si>
  <si>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</si>
  <si>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</si>
  <si>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</si>
  <si>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</si>
  <si>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</si>
  <si>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</si>
  <si>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</si>
  <si>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</si>
  <si>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</si>
  <si>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</si>
  <si>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</si>
  <si>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</si>
  <si>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</si>
  <si>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</si>
  <si>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</si>
  <si>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</si>
  <si>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</si>
  <si>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</si>
  <si>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</si>
  <si>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</si>
  <si>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</si>
  <si>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</si>
  <si>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</si>
  <si>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</si>
  <si>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</si>
  <si>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</si>
  <si>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</si>
  <si>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</si>
  <si>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</si>
  <si>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Adyn:MN</t>
  </si>
  <si>
    <t>Adyn:SLP</t>
  </si>
  <si>
    <t>Adyn:SD</t>
  </si>
  <si>
    <t>Adyn:OK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</si>
  <si>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</si>
  <si>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</si>
  <si>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</si>
  <si>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</si>
  <si>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</si>
  <si>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</si>
  <si>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</si>
  <si>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</si>
  <si>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</si>
  <si>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</si>
  <si>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</si>
  <si>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</si>
  <si>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</si>
  <si>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</si>
  <si>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</si>
  <si>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</si>
  <si>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</si>
  <si>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</si>
  <si>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</si>
  <si>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</si>
  <si>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</si>
  <si>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</si>
  <si>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</si>
  <si>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</si>
  <si>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</si>
  <si>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</si>
  <si>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</si>
  <si>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</si>
  <si>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</si>
  <si>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</si>
  <si>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</si>
  <si>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</si>
  <si>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</si>
  <si>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</si>
  <si>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</si>
  <si>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</si>
  <si>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</si>
  <si>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</si>
  <si>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</si>
  <si>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</si>
  <si>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</si>
  <si>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</si>
  <si>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</si>
  <si>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</si>
  <si>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</si>
  <si>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</si>
  <si>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</si>
  <si>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</si>
  <si>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</si>
  <si>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</si>
  <si>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</si>
  <si>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</si>
  <si>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</si>
  <si>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</si>
  <si>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</si>
  <si>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</si>
  <si>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</si>
  <si>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</si>
  <si>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</si>
  <si>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</si>
  <si>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</si>
  <si>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</si>
  <si>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</si>
  <si>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</si>
  <si>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</si>
  <si>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</si>
  <si>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</si>
  <si>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</si>
  <si>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</si>
  <si>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</si>
  <si>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</si>
  <si>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</si>
  <si>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</si>
  <si>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</si>
  <si>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</si>
  <si>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</si>
  <si>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</si>
  <si>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</si>
  <si>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</si>
  <si>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</si>
  <si>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</si>
  <si>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</si>
  <si>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</si>
  <si>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</si>
  <si>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</si>
  <si>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</si>
  <si>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</si>
  <si>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</si>
  <si>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</si>
  <si>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</si>
  <si>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</si>
  <si>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</si>
  <si>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</si>
  <si>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</si>
  <si>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</si>
  <si>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</si>
  <si>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</si>
  <si>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</si>
  <si>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</si>
  <si>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</si>
  <si>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</si>
  <si>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</si>
  <si>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</si>
  <si>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</si>
  <si>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</si>
  <si>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</si>
  <si>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</si>
  <si>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</si>
  <si>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</si>
  <si>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</si>
  <si>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</si>
  <si>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</si>
  <si>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</si>
  <si>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</si>
  <si>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</si>
  <si>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</si>
  <si>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</si>
  <si>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</si>
  <si>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</si>
  <si>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</si>
  <si>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</si>
  <si>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</si>
  <si>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</si>
  <si>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</si>
  <si>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</si>
  <si>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</si>
  <si>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</si>
  <si>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</si>
  <si>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</si>
  <si>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</si>
  <si>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</si>
  <si>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</si>
  <si>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</si>
  <si>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</si>
  <si>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</si>
  <si>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</si>
  <si>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</si>
  <si>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</si>
  <si>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20250508 17:33:36</t>
  </si>
  <si>
    <t>17:33:36</t>
  </si>
  <si>
    <t>none</t>
  </si>
  <si>
    <t>temperature change durring oscilations</t>
  </si>
  <si>
    <t>purple</t>
  </si>
  <si>
    <t>direct aply +tape</t>
  </si>
  <si>
    <t>-</t>
  </si>
  <si>
    <t>0: Broadleaf</t>
  </si>
  <si>
    <t>16:43:29</t>
  </si>
  <si>
    <t>2/2</t>
  </si>
  <si>
    <t>00000000</t>
  </si>
  <si>
    <t>iiiiiiii</t>
  </si>
  <si>
    <t>off</t>
  </si>
  <si>
    <t>20250508 17:35:36</t>
  </si>
  <si>
    <t>17:35:36</t>
  </si>
  <si>
    <t>20250508 17:37:37</t>
  </si>
  <si>
    <t>17:37:37</t>
  </si>
  <si>
    <t>20250508 17:39:37</t>
  </si>
  <si>
    <t>17:39:37</t>
  </si>
  <si>
    <t>20250508 17:41:38</t>
  </si>
  <si>
    <t>17:41:38</t>
  </si>
  <si>
    <t>20250508 17:43:38</t>
  </si>
  <si>
    <t>17:43:38</t>
  </si>
  <si>
    <t>20250508 17:45:39</t>
  </si>
  <si>
    <t>17:45:39</t>
  </si>
  <si>
    <t>20250508 17:47:40</t>
  </si>
  <si>
    <t>17:47:40</t>
  </si>
  <si>
    <t>20250508 17:49:40</t>
  </si>
  <si>
    <t>17:49:40</t>
  </si>
  <si>
    <t>20250508 17:51:41</t>
  </si>
  <si>
    <t>17:51:41</t>
  </si>
  <si>
    <t>20250508 17:53:41</t>
  </si>
  <si>
    <t>17:53:41</t>
  </si>
  <si>
    <t>20250508 17:55:42</t>
  </si>
  <si>
    <t>17:55:42</t>
  </si>
  <si>
    <t>20250508 17:57:42</t>
  </si>
  <si>
    <t>17:57:42</t>
  </si>
  <si>
    <t>20250508 17:59:43</t>
  </si>
  <si>
    <t>17:59:43</t>
  </si>
  <si>
    <t>20250508 18:01:43</t>
  </si>
  <si>
    <t>18:01:43</t>
  </si>
  <si>
    <t>20250508 18:03:44</t>
  </si>
  <si>
    <t>18:03:44</t>
  </si>
  <si>
    <t>20250508 18:05:44</t>
  </si>
  <si>
    <t>18:05:44</t>
  </si>
  <si>
    <t>20250508 18:07:45</t>
  </si>
  <si>
    <t>18:07:45</t>
  </si>
  <si>
    <t>20250508 18:09:45</t>
  </si>
  <si>
    <t>18:09:45</t>
  </si>
  <si>
    <t>20250508 18:11:46</t>
  </si>
  <si>
    <t>18:11:46</t>
  </si>
  <si>
    <t>20250508 18:13:46</t>
  </si>
  <si>
    <t>18:13:46</t>
  </si>
  <si>
    <t>20250508 18:15:47</t>
  </si>
  <si>
    <t>18:15:47</t>
  </si>
  <si>
    <t>20250508 18:17:47</t>
  </si>
  <si>
    <t>18:17:47</t>
  </si>
  <si>
    <t>20250508 18:19:48</t>
  </si>
  <si>
    <t>18:19:48</t>
  </si>
  <si>
    <t>20250508 18:21:48</t>
  </si>
  <si>
    <t>18:21:48</t>
  </si>
  <si>
    <t>20250508 18:23:49</t>
  </si>
  <si>
    <t>18:23:49</t>
  </si>
  <si>
    <t>20250508 18:25:49</t>
  </si>
  <si>
    <t>18:25:49</t>
  </si>
  <si>
    <t>20250508 18:27:50</t>
  </si>
  <si>
    <t>18:27:50</t>
  </si>
  <si>
    <t>20250508 18:29:50</t>
  </si>
  <si>
    <t>18:29:50</t>
  </si>
  <si>
    <t>20250508 18:31:51</t>
  </si>
  <si>
    <t>18:31:51</t>
  </si>
  <si>
    <t>20250508 18:33:51</t>
  </si>
  <si>
    <t>18:33:51</t>
  </si>
  <si>
    <t>20250508 18:35:52</t>
  </si>
  <si>
    <t>18:35:52</t>
  </si>
  <si>
    <t>20250508 18:37:52</t>
  </si>
  <si>
    <t>18:37:52</t>
  </si>
  <si>
    <t>20250508 18:39:53</t>
  </si>
  <si>
    <t>18:39:53</t>
  </si>
  <si>
    <t>20250508 18:41:53</t>
  </si>
  <si>
    <t>18:41:53</t>
  </si>
  <si>
    <t>20250508 18:43:54</t>
  </si>
  <si>
    <t>18:43:54</t>
  </si>
  <si>
    <t>20250508 18:45:54</t>
  </si>
  <si>
    <t>18:45:54</t>
  </si>
  <si>
    <t>20250508 18:47:55</t>
  </si>
  <si>
    <t>18:47:55</t>
  </si>
  <si>
    <t>20250508 18:49:56</t>
  </si>
  <si>
    <t>18:49:56</t>
  </si>
  <si>
    <t>20250508 18:51:56</t>
  </si>
  <si>
    <t>18:51:56</t>
  </si>
  <si>
    <t>20250508 18:53:57</t>
  </si>
  <si>
    <t>18:53:57</t>
  </si>
  <si>
    <t>20250508 18:55:57</t>
  </si>
  <si>
    <t>18:55:57</t>
  </si>
  <si>
    <t>20250508 18:57:58</t>
  </si>
  <si>
    <t>18:57:58</t>
  </si>
  <si>
    <t>20250508 18:59:58</t>
  </si>
  <si>
    <t>18:59:58</t>
  </si>
  <si>
    <t>20250508 19:01:59</t>
  </si>
  <si>
    <t>19:01:59</t>
  </si>
  <si>
    <t>20250508 19:03:59</t>
  </si>
  <si>
    <t>19:03:59</t>
  </si>
  <si>
    <t>20250508 19:06:00</t>
  </si>
  <si>
    <t>19:06:00</t>
  </si>
  <si>
    <t>20250508 19:08:00</t>
  </si>
  <si>
    <t>19:08:00</t>
  </si>
  <si>
    <t>20250508 19:10:01</t>
  </si>
  <si>
    <t>19:10:01</t>
  </si>
  <si>
    <t>20250508 19:12:01</t>
  </si>
  <si>
    <t>19:12:01</t>
  </si>
  <si>
    <t>20250508 19:14:02</t>
  </si>
  <si>
    <t>19:14:02</t>
  </si>
  <si>
    <t>20250508 19:16:02</t>
  </si>
  <si>
    <t>19:16:02</t>
  </si>
  <si>
    <t>20250508 19:18:03</t>
  </si>
  <si>
    <t>19:18:03</t>
  </si>
  <si>
    <t>20250508 19:20:03</t>
  </si>
  <si>
    <t>19:20:03</t>
  </si>
  <si>
    <t>20250508 19:22:04</t>
  </si>
  <si>
    <t>19:22:04</t>
  </si>
  <si>
    <t>20250508 19:24:04</t>
  </si>
  <si>
    <t>19:24:04</t>
  </si>
  <si>
    <t>20250508 19:26:05</t>
  </si>
  <si>
    <t>19:26:05</t>
  </si>
  <si>
    <t>20250508 19:28:05</t>
  </si>
  <si>
    <t>19:28:05</t>
  </si>
  <si>
    <t>20250508 19:30:06</t>
  </si>
  <si>
    <t>19:30:06</t>
  </si>
  <si>
    <t>20250508 19:32:06</t>
  </si>
  <si>
    <t>19:32:06</t>
  </si>
  <si>
    <t>20250508 19:34:07</t>
  </si>
  <si>
    <t>19:34:07</t>
  </si>
  <si>
    <t>20250508 19:36:07</t>
  </si>
  <si>
    <t>19:36:07</t>
  </si>
  <si>
    <t>20250508 19:38:08</t>
  </si>
  <si>
    <t>19:38:08</t>
  </si>
  <si>
    <t>20250508 19:40:08</t>
  </si>
  <si>
    <t>19:40:08</t>
  </si>
  <si>
    <t>20250508 19:42:09</t>
  </si>
  <si>
    <t>19:42:09</t>
  </si>
  <si>
    <t>20250508 19:44:09</t>
  </si>
  <si>
    <t>19:44:09</t>
  </si>
  <si>
    <t>20250508 19:46:10</t>
  </si>
  <si>
    <t>19:46:10</t>
  </si>
  <si>
    <t>20250508 19:48:11</t>
  </si>
  <si>
    <t>19:48:11</t>
  </si>
  <si>
    <t>20250508 19:50:11</t>
  </si>
  <si>
    <t>19:50:11</t>
  </si>
  <si>
    <t>20250508 19:52:12</t>
  </si>
  <si>
    <t>19:52:12</t>
  </si>
  <si>
    <t>20250508 19:54:12</t>
  </si>
  <si>
    <t>19:54:12</t>
  </si>
  <si>
    <t>20250508 19:56:13</t>
  </si>
  <si>
    <t>19:56:13</t>
  </si>
  <si>
    <t>20250508 19:58:13</t>
  </si>
  <si>
    <t>19:58:13</t>
  </si>
  <si>
    <t>20250508 20:00:14</t>
  </si>
  <si>
    <t>20:00:14</t>
  </si>
  <si>
    <t>20250508 20:02:14</t>
  </si>
  <si>
    <t>20:02:14</t>
  </si>
  <si>
    <t>20250508 20:04:15</t>
  </si>
  <si>
    <t>20:04:15</t>
  </si>
  <si>
    <t>20250508 20:06:15</t>
  </si>
  <si>
    <t>20:06:15</t>
  </si>
  <si>
    <t>20250508 20:08:16</t>
  </si>
  <si>
    <t>20:08:16</t>
  </si>
  <si>
    <t>20250508 20:10:16</t>
  </si>
  <si>
    <t>20:10:16</t>
  </si>
  <si>
    <t>20250508 20:12:17</t>
  </si>
  <si>
    <t>20:12:17</t>
  </si>
  <si>
    <t>20250508 20:14:17</t>
  </si>
  <si>
    <t>20:14:17</t>
  </si>
  <si>
    <t>20250508 20:16:18</t>
  </si>
  <si>
    <t>20:16:18</t>
  </si>
  <si>
    <t>20250508 20:18:18</t>
  </si>
  <si>
    <t>20:18:18</t>
  </si>
  <si>
    <t>20250508 20:20:19</t>
  </si>
  <si>
    <t>20:20:19</t>
  </si>
  <si>
    <t>20250508 20:22:19</t>
  </si>
  <si>
    <t>20:22:19</t>
  </si>
  <si>
    <t>20250508 20:24:20</t>
  </si>
  <si>
    <t>20:24:20</t>
  </si>
  <si>
    <t>20250508 20:26:20</t>
  </si>
  <si>
    <t>20:26:20</t>
  </si>
  <si>
    <t>20250508 20:28:21</t>
  </si>
  <si>
    <t>20:28:21</t>
  </si>
  <si>
    <t>20250508 20:30:21</t>
  </si>
  <si>
    <t>20:30:21</t>
  </si>
  <si>
    <t>20250508 20:32:22</t>
  </si>
  <si>
    <t>20:32:22</t>
  </si>
  <si>
    <t>20250508 20:34:22</t>
  </si>
  <si>
    <t>20:34:22</t>
  </si>
  <si>
    <t>20250508 20:36:23</t>
  </si>
  <si>
    <t>20:36:23</t>
  </si>
  <si>
    <t>20250508 20:38:23</t>
  </si>
  <si>
    <t>20:38:23</t>
  </si>
  <si>
    <t>20250508 20:40:24</t>
  </si>
  <si>
    <t>20:40:24</t>
  </si>
  <si>
    <t>20250508 20:42:24</t>
  </si>
  <si>
    <t>20:42:24</t>
  </si>
  <si>
    <t>20250508 20:44:25</t>
  </si>
  <si>
    <t>20:44:25</t>
  </si>
  <si>
    <t>20250508 20:46:25</t>
  </si>
  <si>
    <t>20:46:25</t>
  </si>
  <si>
    <t>20250508 20:48:26</t>
  </si>
  <si>
    <t>20:48:26</t>
  </si>
  <si>
    <t>20250508 20:50:27</t>
  </si>
  <si>
    <t>20:50:27</t>
  </si>
  <si>
    <t>20250508 20:52:27</t>
  </si>
  <si>
    <t>20:52:27</t>
  </si>
  <si>
    <t>20250508 20:54:28</t>
  </si>
  <si>
    <t>20:54:28</t>
  </si>
  <si>
    <t>20250508 20:56:28</t>
  </si>
  <si>
    <t>20:56:28</t>
  </si>
  <si>
    <t>20250508 20:58:29</t>
  </si>
  <si>
    <t>20:58:29</t>
  </si>
  <si>
    <t>20250508 21:00:29</t>
  </si>
  <si>
    <t>21:00:29</t>
  </si>
  <si>
    <t>20250508 21:02:30</t>
  </si>
  <si>
    <t>21:02:30</t>
  </si>
  <si>
    <t>20250508 21:04:30</t>
  </si>
  <si>
    <t>21:04:30</t>
  </si>
  <si>
    <t>20250508 21:06:31</t>
  </si>
  <si>
    <t>21:06:31</t>
  </si>
  <si>
    <t>20250508 21:08:31</t>
  </si>
  <si>
    <t>21:08:31</t>
  </si>
  <si>
    <t>20250508 21:10:32</t>
  </si>
  <si>
    <t>21:10:32</t>
  </si>
  <si>
    <t>20250508 21:12:32</t>
  </si>
  <si>
    <t>21:12:32</t>
  </si>
  <si>
    <t>20250508 21:14:33</t>
  </si>
  <si>
    <t>21:14:33</t>
  </si>
  <si>
    <t>20250508 21:16:33</t>
  </si>
  <si>
    <t>21:16:33</t>
  </si>
  <si>
    <t>20250508 21:18:34</t>
  </si>
  <si>
    <t>21:18:34</t>
  </si>
  <si>
    <t>20250508 21:20:34</t>
  </si>
  <si>
    <t>21:20:34</t>
  </si>
  <si>
    <t>20250508 21:22:35</t>
  </si>
  <si>
    <t>21:22:35</t>
  </si>
  <si>
    <t>20250508 21:24:35</t>
  </si>
  <si>
    <t>21:24:35</t>
  </si>
  <si>
    <t>20250508 21:26:36</t>
  </si>
  <si>
    <t>21:26:36</t>
  </si>
  <si>
    <t>20250508 21:28:36</t>
  </si>
  <si>
    <t>21:28:36</t>
  </si>
  <si>
    <t>20250508 21:30:37</t>
  </si>
  <si>
    <t>21:30:37</t>
  </si>
  <si>
    <t>20250508 21:32:37</t>
  </si>
  <si>
    <t>21:32:37</t>
  </si>
  <si>
    <t>20250508 21:34:38</t>
  </si>
  <si>
    <t>21:34:38</t>
  </si>
  <si>
    <t>20250508 21:36:38</t>
  </si>
  <si>
    <t>21:36:38</t>
  </si>
  <si>
    <t>20250508 21:38:39</t>
  </si>
  <si>
    <t>21:38:39</t>
  </si>
  <si>
    <t>20250508 21:40:39</t>
  </si>
  <si>
    <t>21:40:39</t>
  </si>
  <si>
    <t>20250508 21:42:40</t>
  </si>
  <si>
    <t>21:42:40</t>
  </si>
  <si>
    <t>20250508 21:44:40</t>
  </si>
  <si>
    <t>21:44:40</t>
  </si>
  <si>
    <t>20250508 21:46:41</t>
  </si>
  <si>
    <t>21:46:41</t>
  </si>
  <si>
    <t>20250508 21:48:42</t>
  </si>
  <si>
    <t>21:48:42</t>
  </si>
  <si>
    <t>20250508 21:50:42</t>
  </si>
  <si>
    <t>21:50:42</t>
  </si>
  <si>
    <t>20250508 21:52:43</t>
  </si>
  <si>
    <t>21:52:43</t>
  </si>
  <si>
    <t>20250508 21:54:43</t>
  </si>
  <si>
    <t>21:54:43</t>
  </si>
  <si>
    <t>20250508 21:56:44</t>
  </si>
  <si>
    <t>21:56:44</t>
  </si>
  <si>
    <t>20250508 21:58:44</t>
  </si>
  <si>
    <t>21:58:44</t>
  </si>
  <si>
    <t>20250508 22:00:45</t>
  </si>
  <si>
    <t>22:00:45</t>
  </si>
  <si>
    <t>20250508 22:02:45</t>
  </si>
  <si>
    <t>22:02:45</t>
  </si>
  <si>
    <t>20250508 22:04:46</t>
  </si>
  <si>
    <t>22:04:46</t>
  </si>
  <si>
    <t>20250508 22:06:46</t>
  </si>
  <si>
    <t>22:06:46</t>
  </si>
  <si>
    <t>20250508 22:08:47</t>
  </si>
  <si>
    <t>22:08:47</t>
  </si>
  <si>
    <t>20250508 22:10:47</t>
  </si>
  <si>
    <t>22:10:47</t>
  </si>
  <si>
    <t>20250508 22:12:48</t>
  </si>
  <si>
    <t>22:12:48</t>
  </si>
  <si>
    <t>20250508 22:14:48</t>
  </si>
  <si>
    <t>22:14:48</t>
  </si>
  <si>
    <t>20250508 22:16:49</t>
  </si>
  <si>
    <t>22:16:49</t>
  </si>
  <si>
    <t>20250508 22:18:49</t>
  </si>
  <si>
    <t>22:18:49</t>
  </si>
  <si>
    <t>20250508 22:20:50</t>
  </si>
  <si>
    <t>22:20:50</t>
  </si>
  <si>
    <t>20250508 22:22:50</t>
  </si>
  <si>
    <t>22:22:50</t>
  </si>
  <si>
    <t>20250508 22:24:51</t>
  </si>
  <si>
    <t>22:24:51</t>
  </si>
  <si>
    <t>20250508 22:26:51</t>
  </si>
  <si>
    <t>22:26:51</t>
  </si>
  <si>
    <t>20250508 22:28:52</t>
  </si>
  <si>
    <t>22:28:52</t>
  </si>
  <si>
    <t>20250508 22:30:52</t>
  </si>
  <si>
    <t>22:30:52</t>
  </si>
  <si>
    <t>20250508 22:32:53</t>
  </si>
  <si>
    <t>22:32:53</t>
  </si>
  <si>
    <t>20250508 22:34:53</t>
  </si>
  <si>
    <t>22:34:53</t>
  </si>
  <si>
    <t>20250508 22:36:54</t>
  </si>
  <si>
    <t>22:36:54</t>
  </si>
  <si>
    <t>20250508 22:38:54</t>
  </si>
  <si>
    <t>22:38:54</t>
  </si>
  <si>
    <t>20250508 22:40:55</t>
  </si>
  <si>
    <t>22:40:55</t>
  </si>
  <si>
    <t>20250508 22:42:55</t>
  </si>
  <si>
    <t>22:42:55</t>
  </si>
  <si>
    <t>20250508 22:44:56</t>
  </si>
  <si>
    <t>22:44:56</t>
  </si>
  <si>
    <t>20250508 22:46:56</t>
  </si>
  <si>
    <t>22:46:56</t>
  </si>
  <si>
    <t>20250508 22:48:57</t>
  </si>
  <si>
    <t>22:48:57</t>
  </si>
  <si>
    <t>20250508 22:50:58</t>
  </si>
  <si>
    <t>22:50:58</t>
  </si>
  <si>
    <t>20250508 22:52:58</t>
  </si>
  <si>
    <t>22:52:58</t>
  </si>
  <si>
    <t>20250508 22:54:59</t>
  </si>
  <si>
    <t>22:54:59</t>
  </si>
  <si>
    <t>20250508 22:56:59</t>
  </si>
  <si>
    <t>22:56:59</t>
  </si>
  <si>
    <t>20250508 22:59:00</t>
  </si>
  <si>
    <t>22:59:00</t>
  </si>
  <si>
    <t>20250508 23:01:00</t>
  </si>
  <si>
    <t>23:01:00</t>
  </si>
  <si>
    <t>20250508 23:03:01</t>
  </si>
  <si>
    <t>23:03:01</t>
  </si>
  <si>
    <t>20250508 23:05:01</t>
  </si>
  <si>
    <t>23:05:01</t>
  </si>
  <si>
    <t>20250508 23:07:02</t>
  </si>
  <si>
    <t>23:07:02</t>
  </si>
  <si>
    <t>20250508 23:09:02</t>
  </si>
  <si>
    <t>23:09:02</t>
  </si>
  <si>
    <t>20250508 23:11:03</t>
  </si>
  <si>
    <t>23:11:03</t>
  </si>
  <si>
    <t>20250508 23:13:03</t>
  </si>
  <si>
    <t>23:13:03</t>
  </si>
  <si>
    <t>20250508 23:15:04</t>
  </si>
  <si>
    <t>23:15:04</t>
  </si>
  <si>
    <t>20250508 23:17:04</t>
  </si>
  <si>
    <t>23:17:04</t>
  </si>
  <si>
    <t>20250508 23:19:05</t>
  </si>
  <si>
    <t>23:19:05</t>
  </si>
  <si>
    <t>20250508 23:21:05</t>
  </si>
  <si>
    <t>23:21:05</t>
  </si>
  <si>
    <t>20250508 23:23:06</t>
  </si>
  <si>
    <t>23:23:06</t>
  </si>
  <si>
    <t>20250508 23:25:06</t>
  </si>
  <si>
    <t>23:25:06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</si>
</sst>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H192"/>
  <sheetViews>
    <sheetView tabSelected="1" workbookViewId="0"/>
  </sheetViews>
  <sheetFormatPr defaultRowHeight="15"/>
  <sheetData>
    <row r="2" spans="1:294">
      <c r="A2" t="s">
        <v>31</v>
      </c>
      <c r="B2" t="s">
        <v>32</v>
      </c>
      <c r="C2" t="s">
        <v>34</v>
      </c>
    </row>
    <row r="3" spans="1:294">
      <c r="B3" t="s">
        <v>33</v>
      </c>
      <c r="C3">
        <v>21</v>
      </c>
    </row>
    <row r="4" spans="1:294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4">
      <c r="B5" t="s">
        <v>21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4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4">
      <c r="B7">
        <v>0</v>
      </c>
      <c r="C7">
        <v>1</v>
      </c>
      <c r="D7">
        <v>0</v>
      </c>
      <c r="E7">
        <v>0</v>
      </c>
    </row>
    <row r="8" spans="1:294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4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4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4">
      <c r="B11">
        <v>0</v>
      </c>
      <c r="C11">
        <v>0</v>
      </c>
      <c r="D11">
        <v>0</v>
      </c>
      <c r="E11">
        <v>0</v>
      </c>
      <c r="F11">
        <v>1</v>
      </c>
    </row>
    <row r="12" spans="1:294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4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4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95</v>
      </c>
      <c r="DJ14" t="s">
        <v>95</v>
      </c>
      <c r="DK14" t="s">
        <v>95</v>
      </c>
      <c r="DL14" t="s">
        <v>95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107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</row>
    <row r="15" spans="1:294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91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186</v>
      </c>
      <c r="CW15" t="s">
        <v>207</v>
      </c>
      <c r="CX15" t="s">
        <v>208</v>
      </c>
      <c r="CY15" t="s">
        <v>209</v>
      </c>
      <c r="CZ15" t="s">
        <v>160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118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110</v>
      </c>
      <c r="FR15" t="s">
        <v>113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</row>
    <row r="16" spans="1:294">
      <c r="B16" t="s">
        <v>397</v>
      </c>
      <c r="C16" t="s">
        <v>397</v>
      </c>
      <c r="F16" t="s">
        <v>397</v>
      </c>
      <c r="J16" t="s">
        <v>397</v>
      </c>
      <c r="K16" t="s">
        <v>398</v>
      </c>
      <c r="L16" t="s">
        <v>399</v>
      </c>
      <c r="M16" t="s">
        <v>400</v>
      </c>
      <c r="N16" t="s">
        <v>401</v>
      </c>
      <c r="O16" t="s">
        <v>401</v>
      </c>
      <c r="P16" t="s">
        <v>234</v>
      </c>
      <c r="Q16" t="s">
        <v>234</v>
      </c>
      <c r="R16" t="s">
        <v>398</v>
      </c>
      <c r="S16" t="s">
        <v>398</v>
      </c>
      <c r="T16" t="s">
        <v>398</v>
      </c>
      <c r="U16" t="s">
        <v>398</v>
      </c>
      <c r="V16" t="s">
        <v>402</v>
      </c>
      <c r="W16" t="s">
        <v>403</v>
      </c>
      <c r="X16" t="s">
        <v>403</v>
      </c>
      <c r="Y16" t="s">
        <v>404</v>
      </c>
      <c r="Z16" t="s">
        <v>405</v>
      </c>
      <c r="AA16" t="s">
        <v>404</v>
      </c>
      <c r="AB16" t="s">
        <v>404</v>
      </c>
      <c r="AC16" t="s">
        <v>404</v>
      </c>
      <c r="AD16" t="s">
        <v>402</v>
      </c>
      <c r="AE16" t="s">
        <v>402</v>
      </c>
      <c r="AF16" t="s">
        <v>402</v>
      </c>
      <c r="AG16" t="s">
        <v>402</v>
      </c>
      <c r="AH16" t="s">
        <v>400</v>
      </c>
      <c r="AI16" t="s">
        <v>399</v>
      </c>
      <c r="AJ16" t="s">
        <v>400</v>
      </c>
      <c r="AK16" t="s">
        <v>401</v>
      </c>
      <c r="AL16" t="s">
        <v>401</v>
      </c>
      <c r="AM16" t="s">
        <v>406</v>
      </c>
      <c r="AN16" t="s">
        <v>407</v>
      </c>
      <c r="AO16" t="s">
        <v>399</v>
      </c>
      <c r="AP16" t="s">
        <v>408</v>
      </c>
      <c r="AQ16" t="s">
        <v>408</v>
      </c>
      <c r="AR16" t="s">
        <v>409</v>
      </c>
      <c r="AS16" t="s">
        <v>407</v>
      </c>
      <c r="AT16" t="s">
        <v>410</v>
      </c>
      <c r="AU16" t="s">
        <v>405</v>
      </c>
      <c r="AW16" t="s">
        <v>405</v>
      </c>
      <c r="AX16" t="s">
        <v>410</v>
      </c>
      <c r="BD16" t="s">
        <v>400</v>
      </c>
      <c r="BK16" t="s">
        <v>400</v>
      </c>
      <c r="BL16" t="s">
        <v>400</v>
      </c>
      <c r="BM16" t="s">
        <v>400</v>
      </c>
      <c r="BN16" t="s">
        <v>411</v>
      </c>
      <c r="CB16" t="s">
        <v>412</v>
      </c>
      <c r="CD16" t="s">
        <v>412</v>
      </c>
      <c r="CE16" t="s">
        <v>400</v>
      </c>
      <c r="CH16" t="s">
        <v>412</v>
      </c>
      <c r="CI16" t="s">
        <v>405</v>
      </c>
      <c r="CL16" t="s">
        <v>413</v>
      </c>
      <c r="CM16" t="s">
        <v>413</v>
      </c>
      <c r="CO16" t="s">
        <v>414</v>
      </c>
      <c r="CP16" t="s">
        <v>412</v>
      </c>
      <c r="CR16" t="s">
        <v>412</v>
      </c>
      <c r="CS16" t="s">
        <v>400</v>
      </c>
      <c r="CW16" t="s">
        <v>412</v>
      </c>
      <c r="CY16" t="s">
        <v>415</v>
      </c>
      <c r="DB16" t="s">
        <v>412</v>
      </c>
      <c r="DC16" t="s">
        <v>412</v>
      </c>
      <c r="DE16" t="s">
        <v>412</v>
      </c>
      <c r="DG16" t="s">
        <v>412</v>
      </c>
      <c r="DI16" t="s">
        <v>400</v>
      </c>
      <c r="DJ16" t="s">
        <v>400</v>
      </c>
      <c r="DL16" t="s">
        <v>416</v>
      </c>
      <c r="DM16" t="s">
        <v>417</v>
      </c>
      <c r="DP16" t="s">
        <v>398</v>
      </c>
      <c r="DR16" t="s">
        <v>397</v>
      </c>
      <c r="DS16" t="s">
        <v>401</v>
      </c>
      <c r="DT16" t="s">
        <v>401</v>
      </c>
      <c r="DU16" t="s">
        <v>408</v>
      </c>
      <c r="DV16" t="s">
        <v>408</v>
      </c>
      <c r="DW16" t="s">
        <v>401</v>
      </c>
      <c r="DX16" t="s">
        <v>408</v>
      </c>
      <c r="DY16" t="s">
        <v>410</v>
      </c>
      <c r="DZ16" t="s">
        <v>404</v>
      </c>
      <c r="EA16" t="s">
        <v>404</v>
      </c>
      <c r="EB16" t="s">
        <v>403</v>
      </c>
      <c r="EC16" t="s">
        <v>403</v>
      </c>
      <c r="ED16" t="s">
        <v>403</v>
      </c>
      <c r="EE16" t="s">
        <v>403</v>
      </c>
      <c r="EF16" t="s">
        <v>403</v>
      </c>
      <c r="EG16" t="s">
        <v>418</v>
      </c>
      <c r="EH16" t="s">
        <v>400</v>
      </c>
      <c r="EI16" t="s">
        <v>400</v>
      </c>
      <c r="EJ16" t="s">
        <v>401</v>
      </c>
      <c r="EK16" t="s">
        <v>401</v>
      </c>
      <c r="EL16" t="s">
        <v>401</v>
      </c>
      <c r="EM16" t="s">
        <v>408</v>
      </c>
      <c r="EN16" t="s">
        <v>401</v>
      </c>
      <c r="EO16" t="s">
        <v>408</v>
      </c>
      <c r="EP16" t="s">
        <v>404</v>
      </c>
      <c r="EQ16" t="s">
        <v>404</v>
      </c>
      <c r="ER16" t="s">
        <v>403</v>
      </c>
      <c r="ES16" t="s">
        <v>403</v>
      </c>
      <c r="ET16" t="s">
        <v>400</v>
      </c>
      <c r="EY16" t="s">
        <v>400</v>
      </c>
      <c r="FB16" t="s">
        <v>403</v>
      </c>
      <c r="FC16" t="s">
        <v>403</v>
      </c>
      <c r="FD16" t="s">
        <v>403</v>
      </c>
      <c r="FE16" t="s">
        <v>403</v>
      </c>
      <c r="FF16" t="s">
        <v>403</v>
      </c>
      <c r="FG16" t="s">
        <v>400</v>
      </c>
      <c r="FH16" t="s">
        <v>400</v>
      </c>
      <c r="FI16" t="s">
        <v>400</v>
      </c>
      <c r="FJ16" t="s">
        <v>397</v>
      </c>
      <c r="FM16" t="s">
        <v>419</v>
      </c>
      <c r="FN16" t="s">
        <v>419</v>
      </c>
      <c r="FP16" t="s">
        <v>397</v>
      </c>
      <c r="FQ16" t="s">
        <v>420</v>
      </c>
      <c r="FS16" t="s">
        <v>397</v>
      </c>
      <c r="FT16" t="s">
        <v>397</v>
      </c>
      <c r="FV16" t="s">
        <v>421</v>
      </c>
      <c r="FW16" t="s">
        <v>422</v>
      </c>
      <c r="FX16" t="s">
        <v>421</v>
      </c>
      <c r="FY16" t="s">
        <v>422</v>
      </c>
      <c r="FZ16" t="s">
        <v>421</v>
      </c>
      <c r="GA16" t="s">
        <v>422</v>
      </c>
      <c r="GB16" t="s">
        <v>405</v>
      </c>
      <c r="GC16" t="s">
        <v>405</v>
      </c>
      <c r="GD16" t="s">
        <v>400</v>
      </c>
      <c r="GE16" t="s">
        <v>423</v>
      </c>
      <c r="GF16" t="s">
        <v>400</v>
      </c>
      <c r="GH16" t="s">
        <v>398</v>
      </c>
      <c r="GI16" t="s">
        <v>424</v>
      </c>
      <c r="GJ16" t="s">
        <v>398</v>
      </c>
      <c r="GO16" t="s">
        <v>425</v>
      </c>
      <c r="GP16" t="s">
        <v>425</v>
      </c>
      <c r="HC16" t="s">
        <v>425</v>
      </c>
      <c r="HD16" t="s">
        <v>425</v>
      </c>
      <c r="HE16" t="s">
        <v>426</v>
      </c>
      <c r="HF16" t="s">
        <v>426</v>
      </c>
      <c r="HG16" t="s">
        <v>403</v>
      </c>
      <c r="HH16" t="s">
        <v>403</v>
      </c>
      <c r="HI16" t="s">
        <v>405</v>
      </c>
      <c r="HJ16" t="s">
        <v>403</v>
      </c>
      <c r="HK16" t="s">
        <v>408</v>
      </c>
      <c r="HL16" t="s">
        <v>405</v>
      </c>
      <c r="HM16" t="s">
        <v>405</v>
      </c>
      <c r="HO16" t="s">
        <v>425</v>
      </c>
      <c r="HP16" t="s">
        <v>425</v>
      </c>
      <c r="HQ16" t="s">
        <v>425</v>
      </c>
      <c r="HR16" t="s">
        <v>425</v>
      </c>
      <c r="HS16" t="s">
        <v>425</v>
      </c>
      <c r="HT16" t="s">
        <v>425</v>
      </c>
      <c r="HU16" t="s">
        <v>425</v>
      </c>
      <c r="HV16" t="s">
        <v>427</v>
      </c>
      <c r="HW16" t="s">
        <v>427</v>
      </c>
      <c r="HX16" t="s">
        <v>427</v>
      </c>
      <c r="HY16" t="s">
        <v>428</v>
      </c>
      <c r="HZ16" t="s">
        <v>425</v>
      </c>
      <c r="IA16" t="s">
        <v>425</v>
      </c>
      <c r="IB16" t="s">
        <v>425</v>
      </c>
      <c r="IC16" t="s">
        <v>425</v>
      </c>
      <c r="ID16" t="s">
        <v>425</v>
      </c>
      <c r="IE16" t="s">
        <v>425</v>
      </c>
      <c r="IF16" t="s">
        <v>425</v>
      </c>
      <c r="IG16" t="s">
        <v>425</v>
      </c>
      <c r="IH16" t="s">
        <v>425</v>
      </c>
      <c r="II16" t="s">
        <v>425</v>
      </c>
      <c r="IJ16" t="s">
        <v>425</v>
      </c>
      <c r="IK16" t="s">
        <v>425</v>
      </c>
      <c r="IR16" t="s">
        <v>425</v>
      </c>
      <c r="IS16" t="s">
        <v>405</v>
      </c>
      <c r="IT16" t="s">
        <v>405</v>
      </c>
      <c r="IU16" t="s">
        <v>421</v>
      </c>
      <c r="IV16" t="s">
        <v>422</v>
      </c>
      <c r="IW16" t="s">
        <v>421</v>
      </c>
      <c r="JA16" t="s">
        <v>422</v>
      </c>
      <c r="JE16" t="s">
        <v>401</v>
      </c>
      <c r="JF16" t="s">
        <v>401</v>
      </c>
      <c r="JG16" t="s">
        <v>408</v>
      </c>
      <c r="JH16" t="s">
        <v>408</v>
      </c>
      <c r="JI16" t="s">
        <v>429</v>
      </c>
      <c r="JJ16" t="s">
        <v>429</v>
      </c>
      <c r="JK16" t="s">
        <v>425</v>
      </c>
      <c r="JL16" t="s">
        <v>425</v>
      </c>
      <c r="JM16" t="s">
        <v>425</v>
      </c>
      <c r="JN16" t="s">
        <v>425</v>
      </c>
      <c r="JO16" t="s">
        <v>425</v>
      </c>
      <c r="JP16" t="s">
        <v>425</v>
      </c>
      <c r="JQ16" t="s">
        <v>403</v>
      </c>
      <c r="JR16" t="s">
        <v>425</v>
      </c>
      <c r="JT16" t="s">
        <v>410</v>
      </c>
      <c r="JU16" t="s">
        <v>410</v>
      </c>
      <c r="JV16" t="s">
        <v>403</v>
      </c>
      <c r="JW16" t="s">
        <v>403</v>
      </c>
      <c r="JX16" t="s">
        <v>403</v>
      </c>
      <c r="JY16" t="s">
        <v>403</v>
      </c>
      <c r="JZ16" t="s">
        <v>403</v>
      </c>
      <c r="KA16" t="s">
        <v>405</v>
      </c>
      <c r="KB16" t="s">
        <v>405</v>
      </c>
      <c r="KC16" t="s">
        <v>405</v>
      </c>
      <c r="KD16" t="s">
        <v>403</v>
      </c>
      <c r="KE16" t="s">
        <v>401</v>
      </c>
      <c r="KF16" t="s">
        <v>408</v>
      </c>
      <c r="KG16" t="s">
        <v>405</v>
      </c>
      <c r="KH16" t="s">
        <v>405</v>
      </c>
    </row>
    <row r="17" spans="1:294">
      <c r="A17">
        <v>1</v>
      </c>
      <c r="B17">
        <v>1746718416.1</v>
      </c>
      <c r="C17">
        <v>0</v>
      </c>
      <c r="D17" t="s">
        <v>430</v>
      </c>
      <c r="E17" t="s">
        <v>431</v>
      </c>
      <c r="F17" t="s">
        <v>432</v>
      </c>
      <c r="G17" t="s">
        <v>433</v>
      </c>
      <c r="H17" t="s">
        <v>434</v>
      </c>
      <c r="I17" t="s">
        <v>435</v>
      </c>
      <c r="J17">
        <v>1746718416.1</v>
      </c>
      <c r="K17">
        <f>(L17)/1000</f>
        <v>0</v>
      </c>
      <c r="L17">
        <f>IF(DQ17, AO17, AI17)</f>
        <v>0</v>
      </c>
      <c r="M17">
        <f>IF(DQ17, AJ17, AH17)</f>
        <v>0</v>
      </c>
      <c r="N17">
        <f>DS17 - IF(AV17&gt;1, M17*DM17*100.0/(AX17), 0)</f>
        <v>0</v>
      </c>
      <c r="O17">
        <f>((U17-K17/2)*N17-M17)/(U17+K17/2)</f>
        <v>0</v>
      </c>
      <c r="P17">
        <f>O17*(DZ17+EA17)/1000.0</f>
        <v>0</v>
      </c>
      <c r="Q17">
        <f>(DS17 - IF(AV17&gt;1, M17*DM17*100.0/(AX17), 0))*(DZ17+EA17)/1000.0</f>
        <v>0</v>
      </c>
      <c r="R17">
        <f>2.0/((1/T17-1/S17)+SIGN(T17)*SQRT((1/T17-1/S17)*(1/T17-1/S17) + 4*DN17/((DN17+1)*(DN17+1))*(2*1/T17*1/S17-1/S17*1/S17)))</f>
        <v>0</v>
      </c>
      <c r="S17">
        <f>IF(LEFT(DO17,1)&lt;&gt;"0",IF(LEFT(DO17,1)="1",3.0,DP17),$D$5+$E$5*(EG17*DZ17/($K$5*1000))+$F$5*(EG17*DZ17/($K$5*1000))*MAX(MIN(DM17,$J$5),$I$5)*MAX(MIN(DM17,$J$5),$I$5)+$G$5*MAX(MIN(DM17,$J$5),$I$5)*(EG17*DZ17/($K$5*1000))+$H$5*(EG17*DZ17/($K$5*1000))*(EG17*DZ17/($K$5*1000)))</f>
        <v>0</v>
      </c>
      <c r="T17">
        <f>K17*(1000-(1000*0.61365*exp(17.502*X17/(240.97+X17))/(DZ17+EA17)+DU17)/2)/(1000*0.61365*exp(17.502*X17/(240.97+X17))/(DZ17+EA17)-DU17)</f>
        <v>0</v>
      </c>
      <c r="U17">
        <f>1/((DN17+1)/(R17/1.6)+1/(S17/1.37)) + DN17/((DN17+1)/(R17/1.6) + DN17/(S17/1.37))</f>
        <v>0</v>
      </c>
      <c r="V17">
        <f>(DI17*DL17)</f>
        <v>0</v>
      </c>
      <c r="W17">
        <f>(EB17+(V17+2*0.95*5.67E-8*(((EB17+$B$7)+273)^4-(EB17+273)^4)-44100*K17)/(1.84*29.3*S17+8*0.95*5.67E-8*(EB17+273)^3))</f>
        <v>0</v>
      </c>
      <c r="X17">
        <f>($C$7*EC17+$D$7*ED17+$E$7*W17)</f>
        <v>0</v>
      </c>
      <c r="Y17">
        <f>0.61365*exp(17.502*X17/(240.97+X17))</f>
        <v>0</v>
      </c>
      <c r="Z17">
        <f>(AA17/AB17*100)</f>
        <v>0</v>
      </c>
      <c r="AA17">
        <f>DU17*(DZ17+EA17)/1000</f>
        <v>0</v>
      </c>
      <c r="AB17">
        <f>0.61365*exp(17.502*EB17/(240.97+EB17))</f>
        <v>0</v>
      </c>
      <c r="AC17">
        <f>(Y17-DU17*(DZ17+EA17)/1000)</f>
        <v>0</v>
      </c>
      <c r="AD17">
        <f>(-K17*44100)</f>
        <v>0</v>
      </c>
      <c r="AE17">
        <f>2*29.3*S17*0.92*(EB17-X17)</f>
        <v>0</v>
      </c>
      <c r="AF17">
        <f>2*0.95*5.67E-8*(((EB17+$B$7)+273)^4-(X17+273)^4)</f>
        <v>0</v>
      </c>
      <c r="AG17">
        <f>V17+AF17+AD17+AE17</f>
        <v>0</v>
      </c>
      <c r="AH17">
        <f>DY17*AV17*(DT17-DS17*(1000-AV17*DV17)/(1000-AV17*DU17))/(100*DM17)</f>
        <v>0</v>
      </c>
      <c r="AI17">
        <f>1000*DY17*AV17*(DU17-DV17)/(100*DM17*(1000-AV17*DU17))</f>
        <v>0</v>
      </c>
      <c r="AJ17">
        <f>(AK17 - AL17 - DZ17*1E3/(8.314*(EB17+273.15)) * AN17/DY17 * AM17) * DY17/(100*DM17) * (1000 - DV17)/1000</f>
        <v>0</v>
      </c>
      <c r="AK17">
        <v>605.1014697639267</v>
      </c>
      <c r="AL17">
        <v>604.5296787878787</v>
      </c>
      <c r="AM17">
        <v>0.004192298483824149</v>
      </c>
      <c r="AN17">
        <v>65.83343786014218</v>
      </c>
      <c r="AO17">
        <f>(AQ17 - AP17 + DZ17*1E3/(8.314*(EB17+273.15)) * AS17/DY17 * AR17) * DY17/(100*DM17) * 1000/(1000 - AQ17)</f>
        <v>0</v>
      </c>
      <c r="AP17">
        <v>8.42578382492897</v>
      </c>
      <c r="AQ17">
        <v>8.38778139393939</v>
      </c>
      <c r="AR17">
        <v>3.384036896168936E-05</v>
      </c>
      <c r="AS17">
        <v>77.39234867321849</v>
      </c>
      <c r="AT17">
        <v>0</v>
      </c>
      <c r="AU17">
        <v>0</v>
      </c>
      <c r="AV17">
        <f>IF(AT17*$H$13&gt;=AX17,1.0,(AX17/(AX17-AT17*$H$13)))</f>
        <v>0</v>
      </c>
      <c r="AW17">
        <f>(AV17-1)*100</f>
        <v>0</v>
      </c>
      <c r="AX17">
        <f>MAX(0,($B$13+$C$13*EG17)/(1+$D$13*EG17)*DZ17/(EB17+273)*$E$13)</f>
        <v>0</v>
      </c>
      <c r="AY17" t="s">
        <v>436</v>
      </c>
      <c r="AZ17" t="s">
        <v>436</v>
      </c>
      <c r="BA17">
        <v>0</v>
      </c>
      <c r="BB17">
        <v>0</v>
      </c>
      <c r="BC17">
        <f>1-BA17/BB17</f>
        <v>0</v>
      </c>
      <c r="BD17">
        <v>0</v>
      </c>
      <c r="BE17" t="s">
        <v>436</v>
      </c>
      <c r="BF17" t="s">
        <v>436</v>
      </c>
      <c r="BG17">
        <v>0</v>
      </c>
      <c r="BH17">
        <v>0</v>
      </c>
      <c r="BI17">
        <f>1-BG17/BH17</f>
        <v>0</v>
      </c>
      <c r="BJ17">
        <v>0.5</v>
      </c>
      <c r="BK17">
        <f>DJ17</f>
        <v>0</v>
      </c>
      <c r="BL17">
        <f>M17</f>
        <v>0</v>
      </c>
      <c r="BM17">
        <f>BI17*BJ17*BK17</f>
        <v>0</v>
      </c>
      <c r="BN17">
        <f>(BL17-BD17)/BK17</f>
        <v>0</v>
      </c>
      <c r="BO17">
        <f>(BB17-BH17)/BH17</f>
        <v>0</v>
      </c>
      <c r="BP17">
        <f>BA17/(BC17+BA17/BH17)</f>
        <v>0</v>
      </c>
      <c r="BQ17" t="s">
        <v>436</v>
      </c>
      <c r="BR17">
        <v>0</v>
      </c>
      <c r="BS17">
        <f>IF(BR17&lt;&gt;0, BR17, BP17)</f>
        <v>0</v>
      </c>
      <c r="BT17">
        <f>1-BS17/BH17</f>
        <v>0</v>
      </c>
      <c r="BU17">
        <f>(BH17-BG17)/(BH17-BS17)</f>
        <v>0</v>
      </c>
      <c r="BV17">
        <f>(BB17-BH17)/(BB17-BS17)</f>
        <v>0</v>
      </c>
      <c r="BW17">
        <f>(BH17-BG17)/(BH17-BA17)</f>
        <v>0</v>
      </c>
      <c r="BX17">
        <f>(BB17-BH17)/(BB17-BA17)</f>
        <v>0</v>
      </c>
      <c r="BY17">
        <f>(BU17*BS17/BG17)</f>
        <v>0</v>
      </c>
      <c r="BZ17">
        <f>(1-BY17)</f>
        <v>0</v>
      </c>
      <c r="DI17">
        <f>$B$11*EH17+$C$11*EI17+$F$11*ET17*(1-EW17)</f>
        <v>0</v>
      </c>
      <c r="DJ17">
        <f>DI17*DK17</f>
        <v>0</v>
      </c>
      <c r="DK17">
        <f>($B$11*$D$9+$C$11*$D$9+$F$11*((FG17+EY17)/MAX(FG17+EY17+FH17, 0.1)*$I$9+FH17/MAX(FG17+EY17+FH17, 0.1)*$J$9))/($B$11+$C$11+$F$11)</f>
        <v>0</v>
      </c>
      <c r="DL17">
        <f>($B$11*$K$9+$C$11*$K$9+$F$11*((FG17+EY17)/MAX(FG17+EY17+FH17, 0.1)*$P$9+FH17/MAX(FG17+EY17+FH17, 0.1)*$Q$9))/($B$11+$C$11+$F$11)</f>
        <v>0</v>
      </c>
      <c r="DM17">
        <v>6</v>
      </c>
      <c r="DN17">
        <v>0.5</v>
      </c>
      <c r="DO17" t="s">
        <v>437</v>
      </c>
      <c r="DP17">
        <v>2</v>
      </c>
      <c r="DQ17" t="b">
        <v>1</v>
      </c>
      <c r="DR17">
        <v>1746718416.1</v>
      </c>
      <c r="DS17">
        <v>599.476</v>
      </c>
      <c r="DT17">
        <v>600.0890000000001</v>
      </c>
      <c r="DU17">
        <v>8.3886</v>
      </c>
      <c r="DV17">
        <v>8.407640000000001</v>
      </c>
      <c r="DW17">
        <v>599.515</v>
      </c>
      <c r="DX17">
        <v>8.45426</v>
      </c>
      <c r="DY17">
        <v>400.092</v>
      </c>
      <c r="DZ17">
        <v>101.895</v>
      </c>
      <c r="EA17">
        <v>0.0998613</v>
      </c>
      <c r="EB17">
        <v>15.0189</v>
      </c>
      <c r="EC17">
        <v>15.1601</v>
      </c>
      <c r="ED17">
        <v>999.9</v>
      </c>
      <c r="EE17">
        <v>0</v>
      </c>
      <c r="EF17">
        <v>0</v>
      </c>
      <c r="EG17">
        <v>10045.6</v>
      </c>
      <c r="EH17">
        <v>0</v>
      </c>
      <c r="EI17">
        <v>0.23487</v>
      </c>
      <c r="EJ17">
        <v>-0.612915</v>
      </c>
      <c r="EK17">
        <v>604.547</v>
      </c>
      <c r="EL17">
        <v>605.177</v>
      </c>
      <c r="EM17">
        <v>-0.0190382</v>
      </c>
      <c r="EN17">
        <v>600.0890000000001</v>
      </c>
      <c r="EO17">
        <v>8.407640000000001</v>
      </c>
      <c r="EP17">
        <v>0.854758</v>
      </c>
      <c r="EQ17">
        <v>0.856698</v>
      </c>
      <c r="ER17">
        <v>4.65074</v>
      </c>
      <c r="ES17">
        <v>4.68317</v>
      </c>
      <c r="ET17">
        <v>0.0500092</v>
      </c>
      <c r="EU17">
        <v>0</v>
      </c>
      <c r="EV17">
        <v>0</v>
      </c>
      <c r="EW17">
        <v>0</v>
      </c>
      <c r="EX17">
        <v>-2.18</v>
      </c>
      <c r="EY17">
        <v>0.0500092</v>
      </c>
      <c r="EZ17">
        <v>-1.83</v>
      </c>
      <c r="FA17">
        <v>0.24</v>
      </c>
      <c r="FB17">
        <v>34.062</v>
      </c>
      <c r="FC17">
        <v>41.312</v>
      </c>
      <c r="FD17">
        <v>37.375</v>
      </c>
      <c r="FE17">
        <v>41.625</v>
      </c>
      <c r="FF17">
        <v>36.187</v>
      </c>
      <c r="FG17">
        <v>0</v>
      </c>
      <c r="FH17">
        <v>0</v>
      </c>
      <c r="FI17">
        <v>0</v>
      </c>
      <c r="FJ17">
        <v>1746718488.8</v>
      </c>
      <c r="FK17">
        <v>0</v>
      </c>
      <c r="FL17">
        <v>6.579599999999999</v>
      </c>
      <c r="FM17">
        <v>4.486923052491048</v>
      </c>
      <c r="FN17">
        <v>-16.52384602370582</v>
      </c>
      <c r="FO17">
        <v>-4.4556</v>
      </c>
      <c r="FP17">
        <v>15</v>
      </c>
      <c r="FQ17">
        <v>1746715409.1</v>
      </c>
      <c r="FR17" t="s">
        <v>438</v>
      </c>
      <c r="FS17">
        <v>1746715409.1</v>
      </c>
      <c r="FT17">
        <v>1746715398.6</v>
      </c>
      <c r="FU17">
        <v>2</v>
      </c>
      <c r="FV17">
        <v>-0.229</v>
      </c>
      <c r="FW17">
        <v>-0.046</v>
      </c>
      <c r="FX17">
        <v>-0.035</v>
      </c>
      <c r="FY17">
        <v>0.08699999999999999</v>
      </c>
      <c r="FZ17">
        <v>587</v>
      </c>
      <c r="GA17">
        <v>16</v>
      </c>
      <c r="GB17">
        <v>0.03</v>
      </c>
      <c r="GC17">
        <v>0.16</v>
      </c>
      <c r="GD17">
        <v>0.3646330998925547</v>
      </c>
      <c r="GE17">
        <v>0.02833988967707459</v>
      </c>
      <c r="GF17">
        <v>0.05200313103595309</v>
      </c>
      <c r="GG17">
        <v>1</v>
      </c>
      <c r="GH17">
        <v>-8.926761235497349E-05</v>
      </c>
      <c r="GI17">
        <v>-0.003782658739895244</v>
      </c>
      <c r="GJ17">
        <v>0.0009627627237198202</v>
      </c>
      <c r="GK17">
        <v>1</v>
      </c>
      <c r="GL17">
        <v>2</v>
      </c>
      <c r="GM17">
        <v>2</v>
      </c>
      <c r="GN17" t="s">
        <v>439</v>
      </c>
      <c r="GO17">
        <v>3.01611</v>
      </c>
      <c r="GP17">
        <v>2.77493</v>
      </c>
      <c r="GQ17">
        <v>0.131084</v>
      </c>
      <c r="GR17">
        <v>0.130292</v>
      </c>
      <c r="GS17">
        <v>0.056667</v>
      </c>
      <c r="GT17">
        <v>0.056513</v>
      </c>
      <c r="GU17">
        <v>22411.1</v>
      </c>
      <c r="GV17">
        <v>26211.8</v>
      </c>
      <c r="GW17">
        <v>22603.4</v>
      </c>
      <c r="GX17">
        <v>27695.5</v>
      </c>
      <c r="GY17">
        <v>30941.8</v>
      </c>
      <c r="GZ17">
        <v>37340.5</v>
      </c>
      <c r="HA17">
        <v>36233.5</v>
      </c>
      <c r="HB17">
        <v>43959.7</v>
      </c>
      <c r="HC17">
        <v>1.81478</v>
      </c>
      <c r="HD17">
        <v>2.15987</v>
      </c>
      <c r="HE17">
        <v>-0.07261339999999999</v>
      </c>
      <c r="HF17">
        <v>0</v>
      </c>
      <c r="HG17">
        <v>16.3697</v>
      </c>
      <c r="HH17">
        <v>999.9</v>
      </c>
      <c r="HI17">
        <v>34.6</v>
      </c>
      <c r="HJ17">
        <v>30.8</v>
      </c>
      <c r="HK17">
        <v>15.1438</v>
      </c>
      <c r="HL17">
        <v>62.1232</v>
      </c>
      <c r="HM17">
        <v>11.8029</v>
      </c>
      <c r="HN17">
        <v>1</v>
      </c>
      <c r="HO17">
        <v>-0.0855539</v>
      </c>
      <c r="HP17">
        <v>6.55232</v>
      </c>
      <c r="HQ17">
        <v>20.1727</v>
      </c>
      <c r="HR17">
        <v>5.19917</v>
      </c>
      <c r="HS17">
        <v>11.956</v>
      </c>
      <c r="HT17">
        <v>4.9478</v>
      </c>
      <c r="HU17">
        <v>3.3</v>
      </c>
      <c r="HV17">
        <v>9999</v>
      </c>
      <c r="HW17">
        <v>9999</v>
      </c>
      <c r="HX17">
        <v>9999</v>
      </c>
      <c r="HY17">
        <v>329.3</v>
      </c>
      <c r="HZ17">
        <v>1.86049</v>
      </c>
      <c r="IA17">
        <v>1.86111</v>
      </c>
      <c r="IB17">
        <v>1.86188</v>
      </c>
      <c r="IC17">
        <v>1.85747</v>
      </c>
      <c r="ID17">
        <v>1.85716</v>
      </c>
      <c r="IE17">
        <v>1.85822</v>
      </c>
      <c r="IF17">
        <v>1.85899</v>
      </c>
      <c r="IG17">
        <v>1.85852</v>
      </c>
      <c r="IH17">
        <v>0</v>
      </c>
      <c r="II17">
        <v>0</v>
      </c>
      <c r="IJ17">
        <v>0</v>
      </c>
      <c r="IK17">
        <v>0</v>
      </c>
      <c r="IL17" t="s">
        <v>440</v>
      </c>
      <c r="IM17" t="s">
        <v>441</v>
      </c>
      <c r="IN17" t="s">
        <v>442</v>
      </c>
      <c r="IO17" t="s">
        <v>442</v>
      </c>
      <c r="IP17" t="s">
        <v>442</v>
      </c>
      <c r="IQ17" t="s">
        <v>442</v>
      </c>
      <c r="IR17">
        <v>0</v>
      </c>
      <c r="IS17">
        <v>100</v>
      </c>
      <c r="IT17">
        <v>100</v>
      </c>
      <c r="IU17">
        <v>-0.039</v>
      </c>
      <c r="IV17">
        <v>-0.06569999999999999</v>
      </c>
      <c r="IW17">
        <v>0.297997702088705</v>
      </c>
      <c r="IX17">
        <v>-0.0005958199232126106</v>
      </c>
      <c r="IY17">
        <v>-6.37178337242435E-08</v>
      </c>
      <c r="IZ17">
        <v>1.993894988486917E-10</v>
      </c>
      <c r="JA17">
        <v>-0.1058024783623949</v>
      </c>
      <c r="JB17">
        <v>-0.00682890468723997</v>
      </c>
      <c r="JC17">
        <v>0.001509929528747337</v>
      </c>
      <c r="JD17">
        <v>-1.662762654557253E-05</v>
      </c>
      <c r="JE17">
        <v>17</v>
      </c>
      <c r="JF17">
        <v>1831</v>
      </c>
      <c r="JG17">
        <v>1</v>
      </c>
      <c r="JH17">
        <v>21</v>
      </c>
      <c r="JI17">
        <v>50.1</v>
      </c>
      <c r="JJ17">
        <v>50.3</v>
      </c>
      <c r="JK17">
        <v>1.42578</v>
      </c>
      <c r="JL17">
        <v>2.55005</v>
      </c>
      <c r="JM17">
        <v>1.54663</v>
      </c>
      <c r="JN17">
        <v>2.14966</v>
      </c>
      <c r="JO17">
        <v>1.49658</v>
      </c>
      <c r="JP17">
        <v>2.40234</v>
      </c>
      <c r="JQ17">
        <v>37.8921</v>
      </c>
      <c r="JR17">
        <v>24.0175</v>
      </c>
      <c r="JS17">
        <v>18</v>
      </c>
      <c r="JT17">
        <v>386.83</v>
      </c>
      <c r="JU17">
        <v>643.479</v>
      </c>
      <c r="JV17">
        <v>10.6592</v>
      </c>
      <c r="JW17">
        <v>26.0121</v>
      </c>
      <c r="JX17">
        <v>29.9997</v>
      </c>
      <c r="JY17">
        <v>26.0299</v>
      </c>
      <c r="JZ17">
        <v>26.0271</v>
      </c>
      <c r="KA17">
        <v>28.5406</v>
      </c>
      <c r="KB17">
        <v>42.4837</v>
      </c>
      <c r="KC17">
        <v>31.491</v>
      </c>
      <c r="KD17">
        <v>10.6553</v>
      </c>
      <c r="KE17">
        <v>600</v>
      </c>
      <c r="KF17">
        <v>8.439870000000001</v>
      </c>
      <c r="KG17">
        <v>99.9975</v>
      </c>
      <c r="KH17">
        <v>100.633</v>
      </c>
    </row>
    <row r="18" spans="1:294">
      <c r="A18">
        <v>2</v>
      </c>
      <c r="B18">
        <v>1746718536.6</v>
      </c>
      <c r="C18">
        <v>120.5</v>
      </c>
      <c r="D18" t="s">
        <v>443</v>
      </c>
      <c r="E18" t="s">
        <v>444</v>
      </c>
      <c r="F18" t="s">
        <v>432</v>
      </c>
      <c r="G18" t="s">
        <v>433</v>
      </c>
      <c r="I18" t="s">
        <v>435</v>
      </c>
      <c r="J18">
        <v>1746718536.6</v>
      </c>
      <c r="K18">
        <f>(L18)/1000</f>
        <v>0</v>
      </c>
      <c r="L18">
        <f>IF(DQ18, AO18, AI18)</f>
        <v>0</v>
      </c>
      <c r="M18">
        <f>IF(DQ18, AJ18, AH18)</f>
        <v>0</v>
      </c>
      <c r="N18">
        <f>DS18 - IF(AV18&gt;1, M18*DM18*100.0/(AX18), 0)</f>
        <v>0</v>
      </c>
      <c r="O18">
        <f>((U18-K18/2)*N18-M18)/(U18+K18/2)</f>
        <v>0</v>
      </c>
      <c r="P18">
        <f>O18*(DZ18+EA18)/1000.0</f>
        <v>0</v>
      </c>
      <c r="Q18">
        <f>(DS18 - IF(AV18&gt;1, M18*DM18*100.0/(AX18), 0))*(DZ18+EA18)/1000.0</f>
        <v>0</v>
      </c>
      <c r="R18">
        <f>2.0/((1/T18-1/S18)+SIGN(T18)*SQRT((1/T18-1/S18)*(1/T18-1/S18) + 4*DN18/((DN18+1)*(DN18+1))*(2*1/T18*1/S18-1/S18*1/S18)))</f>
        <v>0</v>
      </c>
      <c r="S18">
        <f>IF(LEFT(DO18,1)&lt;&gt;"0",IF(LEFT(DO18,1)="1",3.0,DP18),$D$5+$E$5*(EG18*DZ18/($K$5*1000))+$F$5*(EG18*DZ18/($K$5*1000))*MAX(MIN(DM18,$J$5),$I$5)*MAX(MIN(DM18,$J$5),$I$5)+$G$5*MAX(MIN(DM18,$J$5),$I$5)*(EG18*DZ18/($K$5*1000))+$H$5*(EG18*DZ18/($K$5*1000))*(EG18*DZ18/($K$5*1000)))</f>
        <v>0</v>
      </c>
      <c r="T18">
        <f>K18*(1000-(1000*0.61365*exp(17.502*X18/(240.97+X18))/(DZ18+EA18)+DU18)/2)/(1000*0.61365*exp(17.502*X18/(240.97+X18))/(DZ18+EA18)-DU18)</f>
        <v>0</v>
      </c>
      <c r="U18">
        <f>1/((DN18+1)/(R18/1.6)+1/(S18/1.37)) + DN18/((DN18+1)/(R18/1.6) + DN18/(S18/1.37))</f>
        <v>0</v>
      </c>
      <c r="V18">
        <f>(DI18*DL18)</f>
        <v>0</v>
      </c>
      <c r="W18">
        <f>(EB18+(V18+2*0.95*5.67E-8*(((EB18+$B$7)+273)^4-(EB18+273)^4)-44100*K18)/(1.84*29.3*S18+8*0.95*5.67E-8*(EB18+273)^3))</f>
        <v>0</v>
      </c>
      <c r="X18">
        <f>($C$7*EC18+$D$7*ED18+$E$7*W18)</f>
        <v>0</v>
      </c>
      <c r="Y18">
        <f>0.61365*exp(17.502*X18/(240.97+X18))</f>
        <v>0</v>
      </c>
      <c r="Z18">
        <f>(AA18/AB18*100)</f>
        <v>0</v>
      </c>
      <c r="AA18">
        <f>DU18*(DZ18+EA18)/1000</f>
        <v>0</v>
      </c>
      <c r="AB18">
        <f>0.61365*exp(17.502*EB18/(240.97+EB18))</f>
        <v>0</v>
      </c>
      <c r="AC18">
        <f>(Y18-DU18*(DZ18+EA18)/1000)</f>
        <v>0</v>
      </c>
      <c r="AD18">
        <f>(-K18*44100)</f>
        <v>0</v>
      </c>
      <c r="AE18">
        <f>2*29.3*S18*0.92*(EB18-X18)</f>
        <v>0</v>
      </c>
      <c r="AF18">
        <f>2*0.95*5.67E-8*(((EB18+$B$7)+273)^4-(X18+273)^4)</f>
        <v>0</v>
      </c>
      <c r="AG18">
        <f>V18+AF18+AD18+AE18</f>
        <v>0</v>
      </c>
      <c r="AH18">
        <f>DY18*AV18*(DT18-DS18*(1000-AV18*DV18)/(1000-AV18*DU18))/(100*DM18)</f>
        <v>0</v>
      </c>
      <c r="AI18">
        <f>1000*DY18*AV18*(DU18-DV18)/(100*DM18*(1000-AV18*DU18))</f>
        <v>0</v>
      </c>
      <c r="AJ18">
        <f>(AK18 - AL18 - DZ18*1E3/(8.314*(EB18+273.15)) * AN18/DY18 * AM18) * DY18/(100*DM18) * (1000 - DV18)/1000</f>
        <v>0</v>
      </c>
      <c r="AK18">
        <v>504.2321333042387</v>
      </c>
      <c r="AL18">
        <v>503.8060969696969</v>
      </c>
      <c r="AM18">
        <v>-0.000521429380349694</v>
      </c>
      <c r="AN18">
        <v>65.83343786014218</v>
      </c>
      <c r="AO18">
        <f>(AQ18 - AP18 + DZ18*1E3/(8.314*(EB18+273.15)) * AS18/DY18 * AR18) * DY18/(100*DM18) * 1000/(1000 - AQ18)</f>
        <v>0</v>
      </c>
      <c r="AP18">
        <v>8.390153431330424</v>
      </c>
      <c r="AQ18">
        <v>8.387222666666666</v>
      </c>
      <c r="AR18">
        <v>-1.514341297270147E-06</v>
      </c>
      <c r="AS18">
        <v>77.39234867321849</v>
      </c>
      <c r="AT18">
        <v>0</v>
      </c>
      <c r="AU18">
        <v>0</v>
      </c>
      <c r="AV18">
        <f>IF(AT18*$H$13&gt;=AX18,1.0,(AX18/(AX18-AT18*$H$13)))</f>
        <v>0</v>
      </c>
      <c r="AW18">
        <f>(AV18-1)*100</f>
        <v>0</v>
      </c>
      <c r="AX18">
        <f>MAX(0,($B$13+$C$13*EG18)/(1+$D$13*EG18)*DZ18/(EB18+273)*$E$13)</f>
        <v>0</v>
      </c>
      <c r="AY18" t="s">
        <v>436</v>
      </c>
      <c r="AZ18" t="s">
        <v>436</v>
      </c>
      <c r="BA18">
        <v>0</v>
      </c>
      <c r="BB18">
        <v>0</v>
      </c>
      <c r="BC18">
        <f>1-BA18/BB18</f>
        <v>0</v>
      </c>
      <c r="BD18">
        <v>0</v>
      </c>
      <c r="BE18" t="s">
        <v>436</v>
      </c>
      <c r="BF18" t="s">
        <v>436</v>
      </c>
      <c r="BG18">
        <v>0</v>
      </c>
      <c r="BH18">
        <v>0</v>
      </c>
      <c r="BI18">
        <f>1-BG18/BH18</f>
        <v>0</v>
      </c>
      <c r="BJ18">
        <v>0.5</v>
      </c>
      <c r="BK18">
        <f>DJ18</f>
        <v>0</v>
      </c>
      <c r="BL18">
        <f>M18</f>
        <v>0</v>
      </c>
      <c r="BM18">
        <f>BI18*BJ18*BK18</f>
        <v>0</v>
      </c>
      <c r="BN18">
        <f>(BL18-BD18)/BK18</f>
        <v>0</v>
      </c>
      <c r="BO18">
        <f>(BB18-BH18)/BH18</f>
        <v>0</v>
      </c>
      <c r="BP18">
        <f>BA18/(BC18+BA18/BH18)</f>
        <v>0</v>
      </c>
      <c r="BQ18" t="s">
        <v>436</v>
      </c>
      <c r="BR18">
        <v>0</v>
      </c>
      <c r="BS18">
        <f>IF(BR18&lt;&gt;0, BR18, BP18)</f>
        <v>0</v>
      </c>
      <c r="BT18">
        <f>1-BS18/BH18</f>
        <v>0</v>
      </c>
      <c r="BU18">
        <f>(BH18-BG18)/(BH18-BS18)</f>
        <v>0</v>
      </c>
      <c r="BV18">
        <f>(BB18-BH18)/(BB18-BS18)</f>
        <v>0</v>
      </c>
      <c r="BW18">
        <f>(BH18-BG18)/(BH18-BA18)</f>
        <v>0</v>
      </c>
      <c r="BX18">
        <f>(BB18-BH18)/(BB18-BA18)</f>
        <v>0</v>
      </c>
      <c r="BY18">
        <f>(BU18*BS18/BG18)</f>
        <v>0</v>
      </c>
      <c r="BZ18">
        <f>(1-BY18)</f>
        <v>0</v>
      </c>
      <c r="DI18">
        <f>$B$11*EH18+$C$11*EI18+$F$11*ET18*(1-EW18)</f>
        <v>0</v>
      </c>
      <c r="DJ18">
        <f>DI18*DK18</f>
        <v>0</v>
      </c>
      <c r="DK18">
        <f>($B$11*$D$9+$C$11*$D$9+$F$11*((FG18+EY18)/MAX(FG18+EY18+FH18, 0.1)*$I$9+FH18/MAX(FG18+EY18+FH18, 0.1)*$J$9))/($B$11+$C$11+$F$11)</f>
        <v>0</v>
      </c>
      <c r="DL18">
        <f>($B$11*$K$9+$C$11*$K$9+$F$11*((FG18+EY18)/MAX(FG18+EY18+FH18, 0.1)*$P$9+FH18/MAX(FG18+EY18+FH18, 0.1)*$Q$9))/($B$11+$C$11+$F$11)</f>
        <v>0</v>
      </c>
      <c r="DM18">
        <v>6</v>
      </c>
      <c r="DN18">
        <v>0.5</v>
      </c>
      <c r="DO18" t="s">
        <v>437</v>
      </c>
      <c r="DP18">
        <v>2</v>
      </c>
      <c r="DQ18" t="b">
        <v>1</v>
      </c>
      <c r="DR18">
        <v>1746718536.6</v>
      </c>
      <c r="DS18">
        <v>499.582</v>
      </c>
      <c r="DT18">
        <v>500.06</v>
      </c>
      <c r="DU18">
        <v>8.386649999999999</v>
      </c>
      <c r="DV18">
        <v>8.380929999999999</v>
      </c>
      <c r="DW18">
        <v>499.573</v>
      </c>
      <c r="DX18">
        <v>8.45234</v>
      </c>
      <c r="DY18">
        <v>400.01</v>
      </c>
      <c r="DZ18">
        <v>101.897</v>
      </c>
      <c r="EA18">
        <v>0.0999326</v>
      </c>
      <c r="EB18">
        <v>15.0004</v>
      </c>
      <c r="EC18">
        <v>15.1392</v>
      </c>
      <c r="ED18">
        <v>999.9</v>
      </c>
      <c r="EE18">
        <v>0</v>
      </c>
      <c r="EF18">
        <v>0</v>
      </c>
      <c r="EG18">
        <v>10046.2</v>
      </c>
      <c r="EH18">
        <v>0</v>
      </c>
      <c r="EI18">
        <v>0.23487</v>
      </c>
      <c r="EJ18">
        <v>-0.477509</v>
      </c>
      <c r="EK18">
        <v>503.808</v>
      </c>
      <c r="EL18">
        <v>504.286</v>
      </c>
      <c r="EM18">
        <v>0.00572109</v>
      </c>
      <c r="EN18">
        <v>500.06</v>
      </c>
      <c r="EO18">
        <v>8.380929999999999</v>
      </c>
      <c r="EP18">
        <v>0.854573</v>
      </c>
      <c r="EQ18">
        <v>0.85399</v>
      </c>
      <c r="ER18">
        <v>4.64764</v>
      </c>
      <c r="ES18">
        <v>4.63788</v>
      </c>
      <c r="ET18">
        <v>0.0500092</v>
      </c>
      <c r="EU18">
        <v>0</v>
      </c>
      <c r="EV18">
        <v>0</v>
      </c>
      <c r="EW18">
        <v>0</v>
      </c>
      <c r="EX18">
        <v>8.26</v>
      </c>
      <c r="EY18">
        <v>0.0500092</v>
      </c>
      <c r="EZ18">
        <v>-4.64</v>
      </c>
      <c r="FA18">
        <v>1.47</v>
      </c>
      <c r="FB18">
        <v>33.625</v>
      </c>
      <c r="FC18">
        <v>39.25</v>
      </c>
      <c r="FD18">
        <v>36.312</v>
      </c>
      <c r="FE18">
        <v>38.625</v>
      </c>
      <c r="FF18">
        <v>35.187</v>
      </c>
      <c r="FG18">
        <v>0</v>
      </c>
      <c r="FH18">
        <v>0</v>
      </c>
      <c r="FI18">
        <v>0</v>
      </c>
      <c r="FJ18">
        <v>1746718609.4</v>
      </c>
      <c r="FK18">
        <v>0</v>
      </c>
      <c r="FL18">
        <v>4.645</v>
      </c>
      <c r="FM18">
        <v>-13.3364104904001</v>
      </c>
      <c r="FN18">
        <v>9.471452988644009</v>
      </c>
      <c r="FO18">
        <v>-1.371538461538462</v>
      </c>
      <c r="FP18">
        <v>15</v>
      </c>
      <c r="FQ18">
        <v>1746715409.1</v>
      </c>
      <c r="FR18" t="s">
        <v>438</v>
      </c>
      <c r="FS18">
        <v>1746715409.1</v>
      </c>
      <c r="FT18">
        <v>1746715398.6</v>
      </c>
      <c r="FU18">
        <v>2</v>
      </c>
      <c r="FV18">
        <v>-0.229</v>
      </c>
      <c r="FW18">
        <v>-0.046</v>
      </c>
      <c r="FX18">
        <v>-0.035</v>
      </c>
      <c r="FY18">
        <v>0.08699999999999999</v>
      </c>
      <c r="FZ18">
        <v>587</v>
      </c>
      <c r="GA18">
        <v>16</v>
      </c>
      <c r="GB18">
        <v>0.03</v>
      </c>
      <c r="GC18">
        <v>0.16</v>
      </c>
      <c r="GD18">
        <v>0.2723675214559301</v>
      </c>
      <c r="GE18">
        <v>0.06472365794620344</v>
      </c>
      <c r="GF18">
        <v>0.0169825833308087</v>
      </c>
      <c r="GG18">
        <v>1</v>
      </c>
      <c r="GH18">
        <v>-0.001371825701591644</v>
      </c>
      <c r="GI18">
        <v>-0.0003921999984284682</v>
      </c>
      <c r="GJ18">
        <v>0.001012352801271775</v>
      </c>
      <c r="GK18">
        <v>1</v>
      </c>
      <c r="GL18">
        <v>2</v>
      </c>
      <c r="GM18">
        <v>2</v>
      </c>
      <c r="GN18" t="s">
        <v>439</v>
      </c>
      <c r="GO18">
        <v>3.01603</v>
      </c>
      <c r="GP18">
        <v>2.77501</v>
      </c>
      <c r="GQ18">
        <v>0.115048</v>
      </c>
      <c r="GR18">
        <v>0.114334</v>
      </c>
      <c r="GS18">
        <v>0.0566706</v>
      </c>
      <c r="GT18">
        <v>0.0563847</v>
      </c>
      <c r="GU18">
        <v>22829.7</v>
      </c>
      <c r="GV18">
        <v>26697.9</v>
      </c>
      <c r="GW18">
        <v>22608.2</v>
      </c>
      <c r="GX18">
        <v>27700.6</v>
      </c>
      <c r="GY18">
        <v>30946.7</v>
      </c>
      <c r="GZ18">
        <v>37352.3</v>
      </c>
      <c r="HA18">
        <v>36239.8</v>
      </c>
      <c r="HB18">
        <v>43967.9</v>
      </c>
      <c r="HC18">
        <v>1.81613</v>
      </c>
      <c r="HD18">
        <v>2.16097</v>
      </c>
      <c r="HE18">
        <v>-0.0682957</v>
      </c>
      <c r="HF18">
        <v>0</v>
      </c>
      <c r="HG18">
        <v>16.277</v>
      </c>
      <c r="HH18">
        <v>999.9</v>
      </c>
      <c r="HI18">
        <v>33.5</v>
      </c>
      <c r="HJ18">
        <v>30.9</v>
      </c>
      <c r="HK18">
        <v>14.7473</v>
      </c>
      <c r="HL18">
        <v>62.0633</v>
      </c>
      <c r="HM18">
        <v>11.9391</v>
      </c>
      <c r="HN18">
        <v>1</v>
      </c>
      <c r="HO18">
        <v>-0.0965879</v>
      </c>
      <c r="HP18">
        <v>6.3572</v>
      </c>
      <c r="HQ18">
        <v>20.1777</v>
      </c>
      <c r="HR18">
        <v>5.19872</v>
      </c>
      <c r="HS18">
        <v>11.956</v>
      </c>
      <c r="HT18">
        <v>4.9477</v>
      </c>
      <c r="HU18">
        <v>3.3</v>
      </c>
      <c r="HV18">
        <v>9999</v>
      </c>
      <c r="HW18">
        <v>9999</v>
      </c>
      <c r="HX18">
        <v>9999</v>
      </c>
      <c r="HY18">
        <v>329.4</v>
      </c>
      <c r="HZ18">
        <v>1.86049</v>
      </c>
      <c r="IA18">
        <v>1.86111</v>
      </c>
      <c r="IB18">
        <v>1.86189</v>
      </c>
      <c r="IC18">
        <v>1.85745</v>
      </c>
      <c r="ID18">
        <v>1.85715</v>
      </c>
      <c r="IE18">
        <v>1.85822</v>
      </c>
      <c r="IF18">
        <v>1.85898</v>
      </c>
      <c r="IG18">
        <v>1.85852</v>
      </c>
      <c r="IH18">
        <v>0</v>
      </c>
      <c r="II18">
        <v>0</v>
      </c>
      <c r="IJ18">
        <v>0</v>
      </c>
      <c r="IK18">
        <v>0</v>
      </c>
      <c r="IL18" t="s">
        <v>440</v>
      </c>
      <c r="IM18" t="s">
        <v>441</v>
      </c>
      <c r="IN18" t="s">
        <v>442</v>
      </c>
      <c r="IO18" t="s">
        <v>442</v>
      </c>
      <c r="IP18" t="s">
        <v>442</v>
      </c>
      <c r="IQ18" t="s">
        <v>442</v>
      </c>
      <c r="IR18">
        <v>0</v>
      </c>
      <c r="IS18">
        <v>100</v>
      </c>
      <c r="IT18">
        <v>100</v>
      </c>
      <c r="IU18">
        <v>0.008999999999999999</v>
      </c>
      <c r="IV18">
        <v>-0.06569999999999999</v>
      </c>
      <c r="IW18">
        <v>0.297997702088705</v>
      </c>
      <c r="IX18">
        <v>-0.0005958199232126106</v>
      </c>
      <c r="IY18">
        <v>-6.37178337242435E-08</v>
      </c>
      <c r="IZ18">
        <v>1.993894988486917E-10</v>
      </c>
      <c r="JA18">
        <v>-0.1058024783623949</v>
      </c>
      <c r="JB18">
        <v>-0.00682890468723997</v>
      </c>
      <c r="JC18">
        <v>0.001509929528747337</v>
      </c>
      <c r="JD18">
        <v>-1.662762654557253E-05</v>
      </c>
      <c r="JE18">
        <v>17</v>
      </c>
      <c r="JF18">
        <v>1831</v>
      </c>
      <c r="JG18">
        <v>1</v>
      </c>
      <c r="JH18">
        <v>21</v>
      </c>
      <c r="JI18">
        <v>52.1</v>
      </c>
      <c r="JJ18">
        <v>52.3</v>
      </c>
      <c r="JK18">
        <v>1.22803</v>
      </c>
      <c r="JL18">
        <v>2.54028</v>
      </c>
      <c r="JM18">
        <v>1.54663</v>
      </c>
      <c r="JN18">
        <v>2.14966</v>
      </c>
      <c r="JO18">
        <v>1.49658</v>
      </c>
      <c r="JP18">
        <v>2.47925</v>
      </c>
      <c r="JQ18">
        <v>37.8921</v>
      </c>
      <c r="JR18">
        <v>24.0175</v>
      </c>
      <c r="JS18">
        <v>18</v>
      </c>
      <c r="JT18">
        <v>386.944</v>
      </c>
      <c r="JU18">
        <v>643.537</v>
      </c>
      <c r="JV18">
        <v>10.6867</v>
      </c>
      <c r="JW18">
        <v>25.8725</v>
      </c>
      <c r="JX18">
        <v>30</v>
      </c>
      <c r="JY18">
        <v>25.9433</v>
      </c>
      <c r="JZ18">
        <v>25.9573</v>
      </c>
      <c r="KA18">
        <v>24.609</v>
      </c>
      <c r="KB18">
        <v>41.3659</v>
      </c>
      <c r="KC18">
        <v>28.4749</v>
      </c>
      <c r="KD18">
        <v>10.6831</v>
      </c>
      <c r="KE18">
        <v>500</v>
      </c>
      <c r="KF18">
        <v>8.445919999999999</v>
      </c>
      <c r="KG18">
        <v>100.016</v>
      </c>
      <c r="KH18">
        <v>100.652</v>
      </c>
    </row>
    <row r="19" spans="1:294">
      <c r="A19">
        <v>3</v>
      </c>
      <c r="B19">
        <v>1746718657.1</v>
      </c>
      <c r="C19">
        <v>241</v>
      </c>
      <c r="D19" t="s">
        <v>445</v>
      </c>
      <c r="E19" t="s">
        <v>446</v>
      </c>
      <c r="F19" t="s">
        <v>432</v>
      </c>
      <c r="G19" t="s">
        <v>433</v>
      </c>
      <c r="I19" t="s">
        <v>435</v>
      </c>
      <c r="J19">
        <v>1746718657.1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(EB19+(V19+2*0.95*5.67E-8*(((EB19+$B$7)+273)^4-(EB19+273)^4)-44100*K19)/(1.84*29.3*S19+8*0.95*5.67E-8*(EB19+273)^3))</f>
        <v>0</v>
      </c>
      <c r="X19">
        <f>($C$7*EC19+$D$7*ED19+$E$7*W19)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2*0.95*5.67E-8*(((EB19+$B$7)+273)^4-(X19+273)^4)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403.4083405390467</v>
      </c>
      <c r="AL19">
        <v>403.1238424242425</v>
      </c>
      <c r="AM19">
        <v>0.000874915502975997</v>
      </c>
      <c r="AN19">
        <v>65.83343786014218</v>
      </c>
      <c r="AO19">
        <f>(AQ19 - AP19 + DZ19*1E3/(8.314*(EB19+273.15)) * AS19/DY19 * AR19) * DY19/(100*DM19) * 1000/(1000 - AQ19)</f>
        <v>0</v>
      </c>
      <c r="AP19">
        <v>8.378856374234172</v>
      </c>
      <c r="AQ19">
        <v>8.381064242424239</v>
      </c>
      <c r="AR19">
        <v>-1.032165678977654E-05</v>
      </c>
      <c r="AS19">
        <v>77.39234867321849</v>
      </c>
      <c r="AT19">
        <v>0</v>
      </c>
      <c r="AU19">
        <v>0</v>
      </c>
      <c r="AV19">
        <f>IF(AT19*$H$13&gt;=AX19,1.0,(AX19/(AX19-AT19*$H$13)))</f>
        <v>0</v>
      </c>
      <c r="AW19">
        <f>(AV19-1)*100</f>
        <v>0</v>
      </c>
      <c r="AX19">
        <f>MAX(0,($B$13+$C$13*EG19)/(1+$D$13*EG19)*DZ19/(EB19+273)*$E$13)</f>
        <v>0</v>
      </c>
      <c r="AY19" t="s">
        <v>436</v>
      </c>
      <c r="AZ19" t="s">
        <v>436</v>
      </c>
      <c r="BA19">
        <v>0</v>
      </c>
      <c r="BB19">
        <v>0</v>
      </c>
      <c r="BC19">
        <f>1-BA19/BB19</f>
        <v>0</v>
      </c>
      <c r="BD19">
        <v>0</v>
      </c>
      <c r="BE19" t="s">
        <v>436</v>
      </c>
      <c r="BF19" t="s">
        <v>436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436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$B$11*EH19+$C$11*EI19+$F$11*ET19*(1-EW19)</f>
        <v>0</v>
      </c>
      <c r="DJ19">
        <f>DI19*DK19</f>
        <v>0</v>
      </c>
      <c r="DK19">
        <f>($B$11*$D$9+$C$11*$D$9+$F$11*((FG19+EY19)/MAX(FG19+EY19+FH19, 0.1)*$I$9+FH19/MAX(FG19+EY19+FH19, 0.1)*$J$9))/($B$11+$C$11+$F$11)</f>
        <v>0</v>
      </c>
      <c r="DL19">
        <f>($B$11*$K$9+$C$11*$K$9+$F$11*((FG19+EY19)/MAX(FG19+EY19+FH19, 0.1)*$P$9+FH19/MAX(FG19+EY19+FH19, 0.1)*$Q$9))/($B$11+$C$11+$F$11)</f>
        <v>0</v>
      </c>
      <c r="DM19">
        <v>6</v>
      </c>
      <c r="DN19">
        <v>0.5</v>
      </c>
      <c r="DO19" t="s">
        <v>437</v>
      </c>
      <c r="DP19">
        <v>2</v>
      </c>
      <c r="DQ19" t="b">
        <v>1</v>
      </c>
      <c r="DR19">
        <v>1746718657.1</v>
      </c>
      <c r="DS19">
        <v>399.734</v>
      </c>
      <c r="DT19">
        <v>399.944</v>
      </c>
      <c r="DU19">
        <v>8.38043</v>
      </c>
      <c r="DV19">
        <v>8.38297</v>
      </c>
      <c r="DW19">
        <v>399.672</v>
      </c>
      <c r="DX19">
        <v>8.446210000000001</v>
      </c>
      <c r="DY19">
        <v>399.902</v>
      </c>
      <c r="DZ19">
        <v>101.892</v>
      </c>
      <c r="EA19">
        <v>0.0999844</v>
      </c>
      <c r="EB19">
        <v>14.9716</v>
      </c>
      <c r="EC19">
        <v>15.1146</v>
      </c>
      <c r="ED19">
        <v>999.9</v>
      </c>
      <c r="EE19">
        <v>0</v>
      </c>
      <c r="EF19">
        <v>0</v>
      </c>
      <c r="EG19">
        <v>10050</v>
      </c>
      <c r="EH19">
        <v>0</v>
      </c>
      <c r="EI19">
        <v>0.23487</v>
      </c>
      <c r="EJ19">
        <v>-0.209778</v>
      </c>
      <c r="EK19">
        <v>403.113</v>
      </c>
      <c r="EL19">
        <v>403.325</v>
      </c>
      <c r="EM19">
        <v>-0.00254345</v>
      </c>
      <c r="EN19">
        <v>399.944</v>
      </c>
      <c r="EO19">
        <v>8.38297</v>
      </c>
      <c r="EP19">
        <v>0.853898</v>
      </c>
      <c r="EQ19">
        <v>0.8541570000000001</v>
      </c>
      <c r="ER19">
        <v>4.63633</v>
      </c>
      <c r="ES19">
        <v>4.64068</v>
      </c>
      <c r="ET19">
        <v>0.0500092</v>
      </c>
      <c r="EU19">
        <v>0</v>
      </c>
      <c r="EV19">
        <v>0</v>
      </c>
      <c r="EW19">
        <v>0</v>
      </c>
      <c r="EX19">
        <v>9.68</v>
      </c>
      <c r="EY19">
        <v>0.0500092</v>
      </c>
      <c r="EZ19">
        <v>2.62</v>
      </c>
      <c r="FA19">
        <v>1.71</v>
      </c>
      <c r="FB19">
        <v>33.187</v>
      </c>
      <c r="FC19">
        <v>39.375</v>
      </c>
      <c r="FD19">
        <v>36.125</v>
      </c>
      <c r="FE19">
        <v>38.812</v>
      </c>
      <c r="FF19">
        <v>35.125</v>
      </c>
      <c r="FG19">
        <v>0</v>
      </c>
      <c r="FH19">
        <v>0</v>
      </c>
      <c r="FI19">
        <v>0</v>
      </c>
      <c r="FJ19">
        <v>1746718729.4</v>
      </c>
      <c r="FK19">
        <v>0</v>
      </c>
      <c r="FL19">
        <v>3.605769230769231</v>
      </c>
      <c r="FM19">
        <v>5.542222015339914</v>
      </c>
      <c r="FN19">
        <v>-11.80717936642673</v>
      </c>
      <c r="FO19">
        <v>-2.310769230769231</v>
      </c>
      <c r="FP19">
        <v>15</v>
      </c>
      <c r="FQ19">
        <v>1746715409.1</v>
      </c>
      <c r="FR19" t="s">
        <v>438</v>
      </c>
      <c r="FS19">
        <v>1746715409.1</v>
      </c>
      <c r="FT19">
        <v>1746715398.6</v>
      </c>
      <c r="FU19">
        <v>2</v>
      </c>
      <c r="FV19">
        <v>-0.229</v>
      </c>
      <c r="FW19">
        <v>-0.046</v>
      </c>
      <c r="FX19">
        <v>-0.035</v>
      </c>
      <c r="FY19">
        <v>0.08699999999999999</v>
      </c>
      <c r="FZ19">
        <v>587</v>
      </c>
      <c r="GA19">
        <v>16</v>
      </c>
      <c r="GB19">
        <v>0.03</v>
      </c>
      <c r="GC19">
        <v>0.16</v>
      </c>
      <c r="GD19">
        <v>0.2072274543826035</v>
      </c>
      <c r="GE19">
        <v>-0.04877637344332464</v>
      </c>
      <c r="GF19">
        <v>0.03419789542601703</v>
      </c>
      <c r="GG19">
        <v>1</v>
      </c>
      <c r="GH19">
        <v>-0.001401853354321346</v>
      </c>
      <c r="GI19">
        <v>0.007105714803540096</v>
      </c>
      <c r="GJ19">
        <v>0.001131724845014078</v>
      </c>
      <c r="GK19">
        <v>1</v>
      </c>
      <c r="GL19">
        <v>2</v>
      </c>
      <c r="GM19">
        <v>2</v>
      </c>
      <c r="GN19" t="s">
        <v>439</v>
      </c>
      <c r="GO19">
        <v>3.01592</v>
      </c>
      <c r="GP19">
        <v>2.77509</v>
      </c>
      <c r="GQ19">
        <v>0.0973777</v>
      </c>
      <c r="GR19">
        <v>0.09673320000000001</v>
      </c>
      <c r="GS19">
        <v>0.0566528</v>
      </c>
      <c r="GT19">
        <v>0.0564079</v>
      </c>
      <c r="GU19">
        <v>23292.3</v>
      </c>
      <c r="GV19">
        <v>27234.3</v>
      </c>
      <c r="GW19">
        <v>22614.6</v>
      </c>
      <c r="GX19">
        <v>27706.1</v>
      </c>
      <c r="GY19">
        <v>30955</v>
      </c>
      <c r="GZ19">
        <v>37359.2</v>
      </c>
      <c r="HA19">
        <v>36249.3</v>
      </c>
      <c r="HB19">
        <v>43977.5</v>
      </c>
      <c r="HC19">
        <v>1.81708</v>
      </c>
      <c r="HD19">
        <v>2.16303</v>
      </c>
      <c r="HE19">
        <v>-0.0692084</v>
      </c>
      <c r="HF19">
        <v>0</v>
      </c>
      <c r="HG19">
        <v>16.2676</v>
      </c>
      <c r="HH19">
        <v>999.9</v>
      </c>
      <c r="HI19">
        <v>32.5</v>
      </c>
      <c r="HJ19">
        <v>31</v>
      </c>
      <c r="HK19">
        <v>14.3896</v>
      </c>
      <c r="HL19">
        <v>62.1733</v>
      </c>
      <c r="HM19">
        <v>12.3197</v>
      </c>
      <c r="HN19">
        <v>1</v>
      </c>
      <c r="HO19">
        <v>-0.111153</v>
      </c>
      <c r="HP19">
        <v>5.73761</v>
      </c>
      <c r="HQ19">
        <v>20.2016</v>
      </c>
      <c r="HR19">
        <v>5.19857</v>
      </c>
      <c r="HS19">
        <v>11.956</v>
      </c>
      <c r="HT19">
        <v>4.9476</v>
      </c>
      <c r="HU19">
        <v>3.3</v>
      </c>
      <c r="HV19">
        <v>9999</v>
      </c>
      <c r="HW19">
        <v>9999</v>
      </c>
      <c r="HX19">
        <v>9999</v>
      </c>
      <c r="HY19">
        <v>329.4</v>
      </c>
      <c r="HZ19">
        <v>1.86048</v>
      </c>
      <c r="IA19">
        <v>1.86111</v>
      </c>
      <c r="IB19">
        <v>1.86188</v>
      </c>
      <c r="IC19">
        <v>1.85745</v>
      </c>
      <c r="ID19">
        <v>1.85715</v>
      </c>
      <c r="IE19">
        <v>1.85822</v>
      </c>
      <c r="IF19">
        <v>1.859</v>
      </c>
      <c r="IG19">
        <v>1.85854</v>
      </c>
      <c r="IH19">
        <v>0</v>
      </c>
      <c r="II19">
        <v>0</v>
      </c>
      <c r="IJ19">
        <v>0</v>
      </c>
      <c r="IK19">
        <v>0</v>
      </c>
      <c r="IL19" t="s">
        <v>440</v>
      </c>
      <c r="IM19" t="s">
        <v>441</v>
      </c>
      <c r="IN19" t="s">
        <v>442</v>
      </c>
      <c r="IO19" t="s">
        <v>442</v>
      </c>
      <c r="IP19" t="s">
        <v>442</v>
      </c>
      <c r="IQ19" t="s">
        <v>442</v>
      </c>
      <c r="IR19">
        <v>0</v>
      </c>
      <c r="IS19">
        <v>100</v>
      </c>
      <c r="IT19">
        <v>100</v>
      </c>
      <c r="IU19">
        <v>0.062</v>
      </c>
      <c r="IV19">
        <v>-0.0658</v>
      </c>
      <c r="IW19">
        <v>0.297997702088705</v>
      </c>
      <c r="IX19">
        <v>-0.0005958199232126106</v>
      </c>
      <c r="IY19">
        <v>-6.37178337242435E-08</v>
      </c>
      <c r="IZ19">
        <v>1.993894988486917E-10</v>
      </c>
      <c r="JA19">
        <v>-0.1058024783623949</v>
      </c>
      <c r="JB19">
        <v>-0.00682890468723997</v>
      </c>
      <c r="JC19">
        <v>0.001509929528747337</v>
      </c>
      <c r="JD19">
        <v>-1.662762654557253E-05</v>
      </c>
      <c r="JE19">
        <v>17</v>
      </c>
      <c r="JF19">
        <v>1831</v>
      </c>
      <c r="JG19">
        <v>1</v>
      </c>
      <c r="JH19">
        <v>21</v>
      </c>
      <c r="JI19">
        <v>54.1</v>
      </c>
      <c r="JJ19">
        <v>54.3</v>
      </c>
      <c r="JK19">
        <v>1.02539</v>
      </c>
      <c r="JL19">
        <v>2.53906</v>
      </c>
      <c r="JM19">
        <v>1.54663</v>
      </c>
      <c r="JN19">
        <v>2.14966</v>
      </c>
      <c r="JO19">
        <v>1.49658</v>
      </c>
      <c r="JP19">
        <v>2.47314</v>
      </c>
      <c r="JQ19">
        <v>37.9164</v>
      </c>
      <c r="JR19">
        <v>24.0262</v>
      </c>
      <c r="JS19">
        <v>18</v>
      </c>
      <c r="JT19">
        <v>386.684</v>
      </c>
      <c r="JU19">
        <v>643.986</v>
      </c>
      <c r="JV19">
        <v>10.9449</v>
      </c>
      <c r="JW19">
        <v>25.7228</v>
      </c>
      <c r="JX19">
        <v>29.9994</v>
      </c>
      <c r="JY19">
        <v>25.83</v>
      </c>
      <c r="JZ19">
        <v>25.8558</v>
      </c>
      <c r="KA19">
        <v>20.5646</v>
      </c>
      <c r="KB19">
        <v>39.9593</v>
      </c>
      <c r="KC19">
        <v>25.8382</v>
      </c>
      <c r="KD19">
        <v>10.9692</v>
      </c>
      <c r="KE19">
        <v>400</v>
      </c>
      <c r="KF19">
        <v>8.447950000000001</v>
      </c>
      <c r="KG19">
        <v>100.043</v>
      </c>
      <c r="KH19">
        <v>100.673</v>
      </c>
    </row>
    <row r="20" spans="1:294">
      <c r="A20">
        <v>4</v>
      </c>
      <c r="B20">
        <v>1746718777.6</v>
      </c>
      <c r="C20">
        <v>361.5</v>
      </c>
      <c r="D20" t="s">
        <v>447</v>
      </c>
      <c r="E20" t="s">
        <v>448</v>
      </c>
      <c r="F20" t="s">
        <v>432</v>
      </c>
      <c r="G20" t="s">
        <v>433</v>
      </c>
      <c r="I20" t="s">
        <v>435</v>
      </c>
      <c r="J20">
        <v>1746718777.6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(EB20+(V20+2*0.95*5.67E-8*(((EB20+$B$7)+273)^4-(EB20+273)^4)-44100*K20)/(1.84*29.3*S20+8*0.95*5.67E-8*(EB20+273)^3))</f>
        <v>0</v>
      </c>
      <c r="X20">
        <f>($C$7*EC20+$D$7*ED20+$E$7*W20)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2*0.95*5.67E-8*(((EB20+$B$7)+273)^4-(X20+273)^4)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302.463516220897</v>
      </c>
      <c r="AL20">
        <v>302.3765272727272</v>
      </c>
      <c r="AM20">
        <v>0.002172154356670195</v>
      </c>
      <c r="AN20">
        <v>65.83343786014218</v>
      </c>
      <c r="AO20">
        <f>(AQ20 - AP20 + DZ20*1E3/(8.314*(EB20+273.15)) * AS20/DY20 * AR20) * DY20/(100*DM20) * 1000/(1000 - AQ20)</f>
        <v>0</v>
      </c>
      <c r="AP20">
        <v>8.398505678395145</v>
      </c>
      <c r="AQ20">
        <v>8.383019272727269</v>
      </c>
      <c r="AR20">
        <v>-1.681062969800662E-06</v>
      </c>
      <c r="AS20">
        <v>77.39234867321849</v>
      </c>
      <c r="AT20">
        <v>0</v>
      </c>
      <c r="AU20">
        <v>0</v>
      </c>
      <c r="AV20">
        <f>IF(AT20*$H$13&gt;=AX20,1.0,(AX20/(AX20-AT20*$H$13)))</f>
        <v>0</v>
      </c>
      <c r="AW20">
        <f>(AV20-1)*100</f>
        <v>0</v>
      </c>
      <c r="AX20">
        <f>MAX(0,($B$13+$C$13*EG20)/(1+$D$13*EG20)*DZ20/(EB20+273)*$E$13)</f>
        <v>0</v>
      </c>
      <c r="AY20" t="s">
        <v>436</v>
      </c>
      <c r="AZ20" t="s">
        <v>436</v>
      </c>
      <c r="BA20">
        <v>0</v>
      </c>
      <c r="BB20">
        <v>0</v>
      </c>
      <c r="BC20">
        <f>1-BA20/BB20</f>
        <v>0</v>
      </c>
      <c r="BD20">
        <v>0</v>
      </c>
      <c r="BE20" t="s">
        <v>436</v>
      </c>
      <c r="BF20" t="s">
        <v>436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436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$B$11*EH20+$C$11*EI20+$F$11*ET20*(1-EW20)</f>
        <v>0</v>
      </c>
      <c r="DJ20">
        <f>DI20*DK20</f>
        <v>0</v>
      </c>
      <c r="DK20">
        <f>($B$11*$D$9+$C$11*$D$9+$F$11*((FG20+EY20)/MAX(FG20+EY20+FH20, 0.1)*$I$9+FH20/MAX(FG20+EY20+FH20, 0.1)*$J$9))/($B$11+$C$11+$F$11)</f>
        <v>0</v>
      </c>
      <c r="DL20">
        <f>($B$11*$K$9+$C$11*$K$9+$F$11*((FG20+EY20)/MAX(FG20+EY20+FH20, 0.1)*$P$9+FH20/MAX(FG20+EY20+FH20, 0.1)*$Q$9))/($B$11+$C$11+$F$11)</f>
        <v>0</v>
      </c>
      <c r="DM20">
        <v>6</v>
      </c>
      <c r="DN20">
        <v>0.5</v>
      </c>
      <c r="DO20" t="s">
        <v>437</v>
      </c>
      <c r="DP20">
        <v>2</v>
      </c>
      <c r="DQ20" t="b">
        <v>1</v>
      </c>
      <c r="DR20">
        <v>1746718777.6</v>
      </c>
      <c r="DS20">
        <v>299.856</v>
      </c>
      <c r="DT20">
        <v>300.02</v>
      </c>
      <c r="DU20">
        <v>8.383990000000001</v>
      </c>
      <c r="DV20">
        <v>8.40545</v>
      </c>
      <c r="DW20">
        <v>299.737</v>
      </c>
      <c r="DX20">
        <v>8.449719999999999</v>
      </c>
      <c r="DY20">
        <v>399.843</v>
      </c>
      <c r="DZ20">
        <v>101.895</v>
      </c>
      <c r="EA20">
        <v>0.09989430000000001</v>
      </c>
      <c r="EB20">
        <v>14.9949</v>
      </c>
      <c r="EC20">
        <v>15.1327</v>
      </c>
      <c r="ED20">
        <v>999.9</v>
      </c>
      <c r="EE20">
        <v>0</v>
      </c>
      <c r="EF20">
        <v>0</v>
      </c>
      <c r="EG20">
        <v>10044.4</v>
      </c>
      <c r="EH20">
        <v>0</v>
      </c>
      <c r="EI20">
        <v>0.23487</v>
      </c>
      <c r="EJ20">
        <v>-0.164581</v>
      </c>
      <c r="EK20">
        <v>302.391</v>
      </c>
      <c r="EL20">
        <v>302.563</v>
      </c>
      <c r="EM20">
        <v>-0.0214548</v>
      </c>
      <c r="EN20">
        <v>300.02</v>
      </c>
      <c r="EO20">
        <v>8.40545</v>
      </c>
      <c r="EP20">
        <v>0.854286</v>
      </c>
      <c r="EQ20">
        <v>0.856473</v>
      </c>
      <c r="ER20">
        <v>4.64284</v>
      </c>
      <c r="ES20">
        <v>4.6794</v>
      </c>
      <c r="ET20">
        <v>0.0500092</v>
      </c>
      <c r="EU20">
        <v>0</v>
      </c>
      <c r="EV20">
        <v>0</v>
      </c>
      <c r="EW20">
        <v>0</v>
      </c>
      <c r="EX20">
        <v>0.74</v>
      </c>
      <c r="EY20">
        <v>0.0500092</v>
      </c>
      <c r="EZ20">
        <v>-3.14</v>
      </c>
      <c r="FA20">
        <v>0.88</v>
      </c>
      <c r="FB20">
        <v>33.562</v>
      </c>
      <c r="FC20">
        <v>40.5</v>
      </c>
      <c r="FD20">
        <v>36.75</v>
      </c>
      <c r="FE20">
        <v>40.562</v>
      </c>
      <c r="FF20">
        <v>35.625</v>
      </c>
      <c r="FG20">
        <v>0</v>
      </c>
      <c r="FH20">
        <v>0</v>
      </c>
      <c r="FI20">
        <v>0</v>
      </c>
      <c r="FJ20">
        <v>1746718850</v>
      </c>
      <c r="FK20">
        <v>0</v>
      </c>
      <c r="FL20">
        <v>4.9004</v>
      </c>
      <c r="FM20">
        <v>12.41923156353381</v>
      </c>
      <c r="FN20">
        <v>0.4653840209111835</v>
      </c>
      <c r="FO20">
        <v>-3.9676</v>
      </c>
      <c r="FP20">
        <v>15</v>
      </c>
      <c r="FQ20">
        <v>1746715409.1</v>
      </c>
      <c r="FR20" t="s">
        <v>438</v>
      </c>
      <c r="FS20">
        <v>1746715409.1</v>
      </c>
      <c r="FT20">
        <v>1746715398.6</v>
      </c>
      <c r="FU20">
        <v>2</v>
      </c>
      <c r="FV20">
        <v>-0.229</v>
      </c>
      <c r="FW20">
        <v>-0.046</v>
      </c>
      <c r="FX20">
        <v>-0.035</v>
      </c>
      <c r="FY20">
        <v>0.08699999999999999</v>
      </c>
      <c r="FZ20">
        <v>587</v>
      </c>
      <c r="GA20">
        <v>16</v>
      </c>
      <c r="GB20">
        <v>0.03</v>
      </c>
      <c r="GC20">
        <v>0.16</v>
      </c>
      <c r="GD20">
        <v>0.07725377445105548</v>
      </c>
      <c r="GE20">
        <v>0.2140579307663425</v>
      </c>
      <c r="GF20">
        <v>0.04495435623662719</v>
      </c>
      <c r="GG20">
        <v>1</v>
      </c>
      <c r="GH20">
        <v>-0.0008655213709689763</v>
      </c>
      <c r="GI20">
        <v>0.004366719395050286</v>
      </c>
      <c r="GJ20">
        <v>0.0007210626509512819</v>
      </c>
      <c r="GK20">
        <v>1</v>
      </c>
      <c r="GL20">
        <v>2</v>
      </c>
      <c r="GM20">
        <v>2</v>
      </c>
      <c r="GN20" t="s">
        <v>439</v>
      </c>
      <c r="GO20">
        <v>3.01588</v>
      </c>
      <c r="GP20">
        <v>2.77495</v>
      </c>
      <c r="GQ20">
        <v>0.07757310000000001</v>
      </c>
      <c r="GR20">
        <v>0.0770578</v>
      </c>
      <c r="GS20">
        <v>0.0566921</v>
      </c>
      <c r="GT20">
        <v>0.056544</v>
      </c>
      <c r="GU20">
        <v>23809.5</v>
      </c>
      <c r="GV20">
        <v>27834.4</v>
      </c>
      <c r="GW20">
        <v>22620.2</v>
      </c>
      <c r="GX20">
        <v>27712.5</v>
      </c>
      <c r="GY20">
        <v>30960.2</v>
      </c>
      <c r="GZ20">
        <v>37362</v>
      </c>
      <c r="HA20">
        <v>36257.4</v>
      </c>
      <c r="HB20">
        <v>43987.7</v>
      </c>
      <c r="HC20">
        <v>1.81825</v>
      </c>
      <c r="HD20">
        <v>2.16475</v>
      </c>
      <c r="HE20">
        <v>-0.0648014</v>
      </c>
      <c r="HF20">
        <v>0</v>
      </c>
      <c r="HG20">
        <v>16.2124</v>
      </c>
      <c r="HH20">
        <v>999.9</v>
      </c>
      <c r="HI20">
        <v>31.6</v>
      </c>
      <c r="HJ20">
        <v>31</v>
      </c>
      <c r="HK20">
        <v>13.9911</v>
      </c>
      <c r="HL20">
        <v>62.5633</v>
      </c>
      <c r="HM20">
        <v>12.48</v>
      </c>
      <c r="HN20">
        <v>1</v>
      </c>
      <c r="HO20">
        <v>-0.122942</v>
      </c>
      <c r="HP20">
        <v>5.77495</v>
      </c>
      <c r="HQ20">
        <v>20.2001</v>
      </c>
      <c r="HR20">
        <v>5.19797</v>
      </c>
      <c r="HS20">
        <v>11.956</v>
      </c>
      <c r="HT20">
        <v>4.9475</v>
      </c>
      <c r="HU20">
        <v>3.3</v>
      </c>
      <c r="HV20">
        <v>9999</v>
      </c>
      <c r="HW20">
        <v>9999</v>
      </c>
      <c r="HX20">
        <v>9999</v>
      </c>
      <c r="HY20">
        <v>329.4</v>
      </c>
      <c r="HZ20">
        <v>1.8605</v>
      </c>
      <c r="IA20">
        <v>1.86111</v>
      </c>
      <c r="IB20">
        <v>1.86188</v>
      </c>
      <c r="IC20">
        <v>1.85745</v>
      </c>
      <c r="ID20">
        <v>1.85715</v>
      </c>
      <c r="IE20">
        <v>1.85822</v>
      </c>
      <c r="IF20">
        <v>1.85898</v>
      </c>
      <c r="IG20">
        <v>1.85852</v>
      </c>
      <c r="IH20">
        <v>0</v>
      </c>
      <c r="II20">
        <v>0</v>
      </c>
      <c r="IJ20">
        <v>0</v>
      </c>
      <c r="IK20">
        <v>0</v>
      </c>
      <c r="IL20" t="s">
        <v>440</v>
      </c>
      <c r="IM20" t="s">
        <v>441</v>
      </c>
      <c r="IN20" t="s">
        <v>442</v>
      </c>
      <c r="IO20" t="s">
        <v>442</v>
      </c>
      <c r="IP20" t="s">
        <v>442</v>
      </c>
      <c r="IQ20" t="s">
        <v>442</v>
      </c>
      <c r="IR20">
        <v>0</v>
      </c>
      <c r="IS20">
        <v>100</v>
      </c>
      <c r="IT20">
        <v>100</v>
      </c>
      <c r="IU20">
        <v>0.119</v>
      </c>
      <c r="IV20">
        <v>-0.06569999999999999</v>
      </c>
      <c r="IW20">
        <v>0.297997702088705</v>
      </c>
      <c r="IX20">
        <v>-0.0005958199232126106</v>
      </c>
      <c r="IY20">
        <v>-6.37178337242435E-08</v>
      </c>
      <c r="IZ20">
        <v>1.993894988486917E-10</v>
      </c>
      <c r="JA20">
        <v>-0.1058024783623949</v>
      </c>
      <c r="JB20">
        <v>-0.00682890468723997</v>
      </c>
      <c r="JC20">
        <v>0.001509929528747337</v>
      </c>
      <c r="JD20">
        <v>-1.662762654557253E-05</v>
      </c>
      <c r="JE20">
        <v>17</v>
      </c>
      <c r="JF20">
        <v>1831</v>
      </c>
      <c r="JG20">
        <v>1</v>
      </c>
      <c r="JH20">
        <v>21</v>
      </c>
      <c r="JI20">
        <v>56.1</v>
      </c>
      <c r="JJ20">
        <v>56.3</v>
      </c>
      <c r="JK20">
        <v>0.81543</v>
      </c>
      <c r="JL20">
        <v>2.55005</v>
      </c>
      <c r="JM20">
        <v>1.54663</v>
      </c>
      <c r="JN20">
        <v>2.14844</v>
      </c>
      <c r="JO20">
        <v>1.49658</v>
      </c>
      <c r="JP20">
        <v>2.4707</v>
      </c>
      <c r="JQ20">
        <v>37.9406</v>
      </c>
      <c r="JR20">
        <v>24.0262</v>
      </c>
      <c r="JS20">
        <v>18</v>
      </c>
      <c r="JT20">
        <v>386.424</v>
      </c>
      <c r="JU20">
        <v>643.9400000000001</v>
      </c>
      <c r="JV20">
        <v>10.9196</v>
      </c>
      <c r="JW20">
        <v>25.5635</v>
      </c>
      <c r="JX20">
        <v>29.9996</v>
      </c>
      <c r="JY20">
        <v>25.6996</v>
      </c>
      <c r="JZ20">
        <v>25.7356</v>
      </c>
      <c r="KA20">
        <v>16.3554</v>
      </c>
      <c r="KB20">
        <v>38.8499</v>
      </c>
      <c r="KC20">
        <v>23.2181</v>
      </c>
      <c r="KD20">
        <v>10.9217</v>
      </c>
      <c r="KE20">
        <v>300</v>
      </c>
      <c r="KF20">
        <v>8.448510000000001</v>
      </c>
      <c r="KG20">
        <v>100.067</v>
      </c>
      <c r="KH20">
        <v>100.697</v>
      </c>
    </row>
    <row r="21" spans="1:294">
      <c r="A21">
        <v>5</v>
      </c>
      <c r="B21">
        <v>1746718898.1</v>
      </c>
      <c r="C21">
        <v>482</v>
      </c>
      <c r="D21" t="s">
        <v>449</v>
      </c>
      <c r="E21" t="s">
        <v>450</v>
      </c>
      <c r="F21" t="s">
        <v>432</v>
      </c>
      <c r="G21" t="s">
        <v>433</v>
      </c>
      <c r="I21" t="s">
        <v>435</v>
      </c>
      <c r="J21">
        <v>1746718898.1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(EB21+(V21+2*0.95*5.67E-8*(((EB21+$B$7)+273)^4-(EB21+273)^4)-44100*K21)/(1.84*29.3*S21+8*0.95*5.67E-8*(EB21+273)^3))</f>
        <v>0</v>
      </c>
      <c r="X21">
        <f>($C$7*EC21+$D$7*ED21+$E$7*W21)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2*0.95*5.67E-8*(((EB21+$B$7)+273)^4-(X21+273)^4)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201.6788409977146</v>
      </c>
      <c r="AL21">
        <v>201.5773333333333</v>
      </c>
      <c r="AM21">
        <v>-0.007090240859838388</v>
      </c>
      <c r="AN21">
        <v>65.83343786014218</v>
      </c>
      <c r="AO21">
        <f>(AQ21 - AP21 + DZ21*1E3/(8.314*(EB21+273.15)) * AS21/DY21 * AR21) * DY21/(100*DM21) * 1000/(1000 - AQ21)</f>
        <v>0</v>
      </c>
      <c r="AP21">
        <v>8.39276078849675</v>
      </c>
      <c r="AQ21">
        <v>8.386596848484851</v>
      </c>
      <c r="AR21">
        <v>-3.515809038946277E-06</v>
      </c>
      <c r="AS21">
        <v>77.39234867321849</v>
      </c>
      <c r="AT21">
        <v>0</v>
      </c>
      <c r="AU21">
        <v>0</v>
      </c>
      <c r="AV21">
        <f>IF(AT21*$H$13&gt;=AX21,1.0,(AX21/(AX21-AT21*$H$13)))</f>
        <v>0</v>
      </c>
      <c r="AW21">
        <f>(AV21-1)*100</f>
        <v>0</v>
      </c>
      <c r="AX21">
        <f>MAX(0,($B$13+$C$13*EG21)/(1+$D$13*EG21)*DZ21/(EB21+273)*$E$13)</f>
        <v>0</v>
      </c>
      <c r="AY21" t="s">
        <v>436</v>
      </c>
      <c r="AZ21" t="s">
        <v>436</v>
      </c>
      <c r="BA21">
        <v>0</v>
      </c>
      <c r="BB21">
        <v>0</v>
      </c>
      <c r="BC21">
        <f>1-BA21/BB21</f>
        <v>0</v>
      </c>
      <c r="BD21">
        <v>0</v>
      </c>
      <c r="BE21" t="s">
        <v>436</v>
      </c>
      <c r="BF21" t="s">
        <v>436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436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$B$11*EH21+$C$11*EI21+$F$11*ET21*(1-EW21)</f>
        <v>0</v>
      </c>
      <c r="DJ21">
        <f>DI21*DK21</f>
        <v>0</v>
      </c>
      <c r="DK21">
        <f>($B$11*$D$9+$C$11*$D$9+$F$11*((FG21+EY21)/MAX(FG21+EY21+FH21, 0.1)*$I$9+FH21/MAX(FG21+EY21+FH21, 0.1)*$J$9))/($B$11+$C$11+$F$11)</f>
        <v>0</v>
      </c>
      <c r="DL21">
        <f>($B$11*$K$9+$C$11*$K$9+$F$11*((FG21+EY21)/MAX(FG21+EY21+FH21, 0.1)*$P$9+FH21/MAX(FG21+EY21+FH21, 0.1)*$Q$9))/($B$11+$C$11+$F$11)</f>
        <v>0</v>
      </c>
      <c r="DM21">
        <v>6</v>
      </c>
      <c r="DN21">
        <v>0.5</v>
      </c>
      <c r="DO21" t="s">
        <v>437</v>
      </c>
      <c r="DP21">
        <v>2</v>
      </c>
      <c r="DQ21" t="b">
        <v>1</v>
      </c>
      <c r="DR21">
        <v>1746718898.1</v>
      </c>
      <c r="DS21">
        <v>199.881</v>
      </c>
      <c r="DT21">
        <v>199.969</v>
      </c>
      <c r="DU21">
        <v>8.38645</v>
      </c>
      <c r="DV21">
        <v>8.39119</v>
      </c>
      <c r="DW21">
        <v>199.703</v>
      </c>
      <c r="DX21">
        <v>8.45215</v>
      </c>
      <c r="DY21">
        <v>400.044</v>
      </c>
      <c r="DZ21">
        <v>101.904</v>
      </c>
      <c r="EA21">
        <v>0.0999683</v>
      </c>
      <c r="EB21">
        <v>14.9978</v>
      </c>
      <c r="EC21">
        <v>15.1382</v>
      </c>
      <c r="ED21">
        <v>999.9</v>
      </c>
      <c r="EE21">
        <v>0</v>
      </c>
      <c r="EF21">
        <v>0</v>
      </c>
      <c r="EG21">
        <v>10042.5</v>
      </c>
      <c r="EH21">
        <v>0</v>
      </c>
      <c r="EI21">
        <v>0.23487</v>
      </c>
      <c r="EJ21">
        <v>-0.0888062</v>
      </c>
      <c r="EK21">
        <v>201.571</v>
      </c>
      <c r="EL21">
        <v>201.662</v>
      </c>
      <c r="EM21">
        <v>-0.0047369</v>
      </c>
      <c r="EN21">
        <v>199.969</v>
      </c>
      <c r="EO21">
        <v>8.39119</v>
      </c>
      <c r="EP21">
        <v>0.854615</v>
      </c>
      <c r="EQ21">
        <v>0.855097</v>
      </c>
      <c r="ER21">
        <v>4.64834</v>
      </c>
      <c r="ES21">
        <v>4.65641</v>
      </c>
      <c r="ET21">
        <v>0.0500092</v>
      </c>
      <c r="EU21">
        <v>0</v>
      </c>
      <c r="EV21">
        <v>0</v>
      </c>
      <c r="EW21">
        <v>0</v>
      </c>
      <c r="EX21">
        <v>11.27</v>
      </c>
      <c r="EY21">
        <v>0.0500092</v>
      </c>
      <c r="EZ21">
        <v>-3.9</v>
      </c>
      <c r="FA21">
        <v>0.39</v>
      </c>
      <c r="FB21">
        <v>33.875</v>
      </c>
      <c r="FC21">
        <v>41.125</v>
      </c>
      <c r="FD21">
        <v>37.187</v>
      </c>
      <c r="FE21">
        <v>41.5</v>
      </c>
      <c r="FF21">
        <v>36</v>
      </c>
      <c r="FG21">
        <v>0</v>
      </c>
      <c r="FH21">
        <v>0</v>
      </c>
      <c r="FI21">
        <v>0</v>
      </c>
      <c r="FJ21">
        <v>1746718970.6</v>
      </c>
      <c r="FK21">
        <v>0</v>
      </c>
      <c r="FL21">
        <v>4.648461538461538</v>
      </c>
      <c r="FM21">
        <v>26.74324784144063</v>
      </c>
      <c r="FN21">
        <v>-9.793504133084468</v>
      </c>
      <c r="FO21">
        <v>-4.954615384615384</v>
      </c>
      <c r="FP21">
        <v>15</v>
      </c>
      <c r="FQ21">
        <v>1746715409.1</v>
      </c>
      <c r="FR21" t="s">
        <v>438</v>
      </c>
      <c r="FS21">
        <v>1746715409.1</v>
      </c>
      <c r="FT21">
        <v>1746715398.6</v>
      </c>
      <c r="FU21">
        <v>2</v>
      </c>
      <c r="FV21">
        <v>-0.229</v>
      </c>
      <c r="FW21">
        <v>-0.046</v>
      </c>
      <c r="FX21">
        <v>-0.035</v>
      </c>
      <c r="FY21">
        <v>0.08699999999999999</v>
      </c>
      <c r="FZ21">
        <v>587</v>
      </c>
      <c r="GA21">
        <v>16</v>
      </c>
      <c r="GB21">
        <v>0.03</v>
      </c>
      <c r="GC21">
        <v>0.16</v>
      </c>
      <c r="GD21">
        <v>0.06169617144590733</v>
      </c>
      <c r="GE21">
        <v>0.06137624405252297</v>
      </c>
      <c r="GF21">
        <v>0.05564990705397775</v>
      </c>
      <c r="GG21">
        <v>1</v>
      </c>
      <c r="GH21">
        <v>-0.00121247251970767</v>
      </c>
      <c r="GI21">
        <v>0.004158318707097768</v>
      </c>
      <c r="GJ21">
        <v>0.0006871060950903113</v>
      </c>
      <c r="GK21">
        <v>1</v>
      </c>
      <c r="GL21">
        <v>2</v>
      </c>
      <c r="GM21">
        <v>2</v>
      </c>
      <c r="GN21" t="s">
        <v>439</v>
      </c>
      <c r="GO21">
        <v>3.01612</v>
      </c>
      <c r="GP21">
        <v>2.77501</v>
      </c>
      <c r="GQ21">
        <v>0.0549504</v>
      </c>
      <c r="GR21">
        <v>0.054592</v>
      </c>
      <c r="GS21">
        <v>0.0567296</v>
      </c>
      <c r="GT21">
        <v>0.0564929</v>
      </c>
      <c r="GU21">
        <v>24398.8</v>
      </c>
      <c r="GV21">
        <v>28519.5</v>
      </c>
      <c r="GW21">
        <v>22624.8</v>
      </c>
      <c r="GX21">
        <v>27719.2</v>
      </c>
      <c r="GY21">
        <v>30965.2</v>
      </c>
      <c r="GZ21">
        <v>37372.8</v>
      </c>
      <c r="HA21">
        <v>36265.4</v>
      </c>
      <c r="HB21">
        <v>43998.7</v>
      </c>
      <c r="HC21">
        <v>1.81933</v>
      </c>
      <c r="HD21">
        <v>2.16605</v>
      </c>
      <c r="HE21">
        <v>-0.0652298</v>
      </c>
      <c r="HF21">
        <v>0</v>
      </c>
      <c r="HG21">
        <v>16.225</v>
      </c>
      <c r="HH21">
        <v>999.9</v>
      </c>
      <c r="HI21">
        <v>30.9</v>
      </c>
      <c r="HJ21">
        <v>31.1</v>
      </c>
      <c r="HK21">
        <v>13.7588</v>
      </c>
      <c r="HL21">
        <v>62.4933</v>
      </c>
      <c r="HM21">
        <v>12.2556</v>
      </c>
      <c r="HN21">
        <v>1</v>
      </c>
      <c r="HO21">
        <v>-0.133648</v>
      </c>
      <c r="HP21">
        <v>5.79487</v>
      </c>
      <c r="HQ21">
        <v>20.1998</v>
      </c>
      <c r="HR21">
        <v>5.19857</v>
      </c>
      <c r="HS21">
        <v>11.956</v>
      </c>
      <c r="HT21">
        <v>4.94765</v>
      </c>
      <c r="HU21">
        <v>3.3</v>
      </c>
      <c r="HV21">
        <v>9999</v>
      </c>
      <c r="HW21">
        <v>9999</v>
      </c>
      <c r="HX21">
        <v>9999</v>
      </c>
      <c r="HY21">
        <v>329.5</v>
      </c>
      <c r="HZ21">
        <v>1.86049</v>
      </c>
      <c r="IA21">
        <v>1.86111</v>
      </c>
      <c r="IB21">
        <v>1.86188</v>
      </c>
      <c r="IC21">
        <v>1.85745</v>
      </c>
      <c r="ID21">
        <v>1.85715</v>
      </c>
      <c r="IE21">
        <v>1.85822</v>
      </c>
      <c r="IF21">
        <v>1.85898</v>
      </c>
      <c r="IG21">
        <v>1.85852</v>
      </c>
      <c r="IH21">
        <v>0</v>
      </c>
      <c r="II21">
        <v>0</v>
      </c>
      <c r="IJ21">
        <v>0</v>
      </c>
      <c r="IK21">
        <v>0</v>
      </c>
      <c r="IL21" t="s">
        <v>440</v>
      </c>
      <c r="IM21" t="s">
        <v>441</v>
      </c>
      <c r="IN21" t="s">
        <v>442</v>
      </c>
      <c r="IO21" t="s">
        <v>442</v>
      </c>
      <c r="IP21" t="s">
        <v>442</v>
      </c>
      <c r="IQ21" t="s">
        <v>442</v>
      </c>
      <c r="IR21">
        <v>0</v>
      </c>
      <c r="IS21">
        <v>100</v>
      </c>
      <c r="IT21">
        <v>100</v>
      </c>
      <c r="IU21">
        <v>0.178</v>
      </c>
      <c r="IV21">
        <v>-0.06569999999999999</v>
      </c>
      <c r="IW21">
        <v>0.297997702088705</v>
      </c>
      <c r="IX21">
        <v>-0.0005958199232126106</v>
      </c>
      <c r="IY21">
        <v>-6.37178337242435E-08</v>
      </c>
      <c r="IZ21">
        <v>1.993894988486917E-10</v>
      </c>
      <c r="JA21">
        <v>-0.1058024783623949</v>
      </c>
      <c r="JB21">
        <v>-0.00682890468723997</v>
      </c>
      <c r="JC21">
        <v>0.001509929528747337</v>
      </c>
      <c r="JD21">
        <v>-1.662762654557253E-05</v>
      </c>
      <c r="JE21">
        <v>17</v>
      </c>
      <c r="JF21">
        <v>1831</v>
      </c>
      <c r="JG21">
        <v>1</v>
      </c>
      <c r="JH21">
        <v>21</v>
      </c>
      <c r="JI21">
        <v>58.1</v>
      </c>
      <c r="JJ21">
        <v>58.3</v>
      </c>
      <c r="JK21">
        <v>0.596924</v>
      </c>
      <c r="JL21">
        <v>2.56226</v>
      </c>
      <c r="JM21">
        <v>1.54663</v>
      </c>
      <c r="JN21">
        <v>2.14722</v>
      </c>
      <c r="JO21">
        <v>1.49658</v>
      </c>
      <c r="JP21">
        <v>2.47925</v>
      </c>
      <c r="JQ21">
        <v>37.9406</v>
      </c>
      <c r="JR21">
        <v>24.0262</v>
      </c>
      <c r="JS21">
        <v>18</v>
      </c>
      <c r="JT21">
        <v>386.13</v>
      </c>
      <c r="JU21">
        <v>643.526</v>
      </c>
      <c r="JV21">
        <v>10.8668</v>
      </c>
      <c r="JW21">
        <v>25.424</v>
      </c>
      <c r="JX21">
        <v>29.9998</v>
      </c>
      <c r="JY21">
        <v>25.572</v>
      </c>
      <c r="JZ21">
        <v>25.6137</v>
      </c>
      <c r="KA21">
        <v>11.9753</v>
      </c>
      <c r="KB21">
        <v>38.0011</v>
      </c>
      <c r="KC21">
        <v>21.3375</v>
      </c>
      <c r="KD21">
        <v>10.8679</v>
      </c>
      <c r="KE21">
        <v>200</v>
      </c>
      <c r="KF21">
        <v>8.449009999999999</v>
      </c>
      <c r="KG21">
        <v>100.088</v>
      </c>
      <c r="KH21">
        <v>100.721</v>
      </c>
    </row>
    <row r="22" spans="1:294">
      <c r="A22">
        <v>6</v>
      </c>
      <c r="B22">
        <v>1746719018.6</v>
      </c>
      <c r="C22">
        <v>602.5</v>
      </c>
      <c r="D22" t="s">
        <v>451</v>
      </c>
      <c r="E22" t="s">
        <v>452</v>
      </c>
      <c r="F22" t="s">
        <v>432</v>
      </c>
      <c r="G22" t="s">
        <v>433</v>
      </c>
      <c r="I22" t="s">
        <v>435</v>
      </c>
      <c r="J22">
        <v>1746719018.6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(EB22+(V22+2*0.95*5.67E-8*(((EB22+$B$7)+273)^4-(EB22+273)^4)-44100*K22)/(1.84*29.3*S22+8*0.95*5.67E-8*(EB22+273)^3))</f>
        <v>0</v>
      </c>
      <c r="X22">
        <f>($C$7*EC22+$D$7*ED22+$E$7*W22)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2*0.95*5.67E-8*(((EB22+$B$7)+273)^4-(X22+273)^4)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100.8372545456969</v>
      </c>
      <c r="AL22">
        <v>100.9378060606061</v>
      </c>
      <c r="AM22">
        <v>-0.0001204287312883645</v>
      </c>
      <c r="AN22">
        <v>65.83343786014218</v>
      </c>
      <c r="AO22">
        <f>(AQ22 - AP22 + DZ22*1E3/(8.314*(EB22+273.15)) * AS22/DY22 * AR22) * DY22/(100*DM22) * 1000/(1000 - AQ22)</f>
        <v>0</v>
      </c>
      <c r="AP22">
        <v>8.413522136253336</v>
      </c>
      <c r="AQ22">
        <v>8.396187999999995</v>
      </c>
      <c r="AR22">
        <v>-1.296754781059515E-06</v>
      </c>
      <c r="AS22">
        <v>77.39234867321849</v>
      </c>
      <c r="AT22">
        <v>0</v>
      </c>
      <c r="AU22">
        <v>0</v>
      </c>
      <c r="AV22">
        <f>IF(AT22*$H$13&gt;=AX22,1.0,(AX22/(AX22-AT22*$H$13)))</f>
        <v>0</v>
      </c>
      <c r="AW22">
        <f>(AV22-1)*100</f>
        <v>0</v>
      </c>
      <c r="AX22">
        <f>MAX(0,($B$13+$C$13*EG22)/(1+$D$13*EG22)*DZ22/(EB22+273)*$E$13)</f>
        <v>0</v>
      </c>
      <c r="AY22" t="s">
        <v>436</v>
      </c>
      <c r="AZ22" t="s">
        <v>436</v>
      </c>
      <c r="BA22">
        <v>0</v>
      </c>
      <c r="BB22">
        <v>0</v>
      </c>
      <c r="BC22">
        <f>1-BA22/BB22</f>
        <v>0</v>
      </c>
      <c r="BD22">
        <v>0</v>
      </c>
      <c r="BE22" t="s">
        <v>436</v>
      </c>
      <c r="BF22" t="s">
        <v>436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436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$B$11*EH22+$C$11*EI22+$F$11*ET22*(1-EW22)</f>
        <v>0</v>
      </c>
      <c r="DJ22">
        <f>DI22*DK22</f>
        <v>0</v>
      </c>
      <c r="DK22">
        <f>($B$11*$D$9+$C$11*$D$9+$F$11*((FG22+EY22)/MAX(FG22+EY22+FH22, 0.1)*$I$9+FH22/MAX(FG22+EY22+FH22, 0.1)*$J$9))/($B$11+$C$11+$F$11)</f>
        <v>0</v>
      </c>
      <c r="DL22">
        <f>($B$11*$K$9+$C$11*$K$9+$F$11*((FG22+EY22)/MAX(FG22+EY22+FH22, 0.1)*$P$9+FH22/MAX(FG22+EY22+FH22, 0.1)*$Q$9))/($B$11+$C$11+$F$11)</f>
        <v>0</v>
      </c>
      <c r="DM22">
        <v>6</v>
      </c>
      <c r="DN22">
        <v>0.5</v>
      </c>
      <c r="DO22" t="s">
        <v>437</v>
      </c>
      <c r="DP22">
        <v>2</v>
      </c>
      <c r="DQ22" t="b">
        <v>1</v>
      </c>
      <c r="DR22">
        <v>1746719018.6</v>
      </c>
      <c r="DS22">
        <v>100.077</v>
      </c>
      <c r="DT22">
        <v>99.98999999999999</v>
      </c>
      <c r="DU22">
        <v>8.396470000000001</v>
      </c>
      <c r="DV22">
        <v>8.411490000000001</v>
      </c>
      <c r="DW22">
        <v>99.8389</v>
      </c>
      <c r="DX22">
        <v>8.462009999999999</v>
      </c>
      <c r="DY22">
        <v>400.148</v>
      </c>
      <c r="DZ22">
        <v>101.902</v>
      </c>
      <c r="EA22">
        <v>0.100129</v>
      </c>
      <c r="EB22">
        <v>15.0073</v>
      </c>
      <c r="EC22">
        <v>15.135</v>
      </c>
      <c r="ED22">
        <v>999.9</v>
      </c>
      <c r="EE22">
        <v>0</v>
      </c>
      <c r="EF22">
        <v>0</v>
      </c>
      <c r="EG22">
        <v>10049.4</v>
      </c>
      <c r="EH22">
        <v>0</v>
      </c>
      <c r="EI22">
        <v>0.23487</v>
      </c>
      <c r="EJ22">
        <v>0.0870056</v>
      </c>
      <c r="EK22">
        <v>100.924</v>
      </c>
      <c r="EL22">
        <v>100.838</v>
      </c>
      <c r="EM22">
        <v>-0.0150242</v>
      </c>
      <c r="EN22">
        <v>99.98999999999999</v>
      </c>
      <c r="EO22">
        <v>8.411490000000001</v>
      </c>
      <c r="EP22">
        <v>0.855616</v>
      </c>
      <c r="EQ22">
        <v>0.857147</v>
      </c>
      <c r="ER22">
        <v>4.66508</v>
      </c>
      <c r="ES22">
        <v>4.69066</v>
      </c>
      <c r="ET22">
        <v>0.0500092</v>
      </c>
      <c r="EU22">
        <v>0</v>
      </c>
      <c r="EV22">
        <v>0</v>
      </c>
      <c r="EW22">
        <v>0</v>
      </c>
      <c r="EX22">
        <v>-1.75</v>
      </c>
      <c r="EY22">
        <v>0.0500092</v>
      </c>
      <c r="EZ22">
        <v>-4.59</v>
      </c>
      <c r="FA22">
        <v>0.97</v>
      </c>
      <c r="FB22">
        <v>33.875</v>
      </c>
      <c r="FC22">
        <v>40.187</v>
      </c>
      <c r="FD22">
        <v>36.875</v>
      </c>
      <c r="FE22">
        <v>40</v>
      </c>
      <c r="FF22">
        <v>35.5</v>
      </c>
      <c r="FG22">
        <v>0</v>
      </c>
      <c r="FH22">
        <v>0</v>
      </c>
      <c r="FI22">
        <v>0</v>
      </c>
      <c r="FJ22">
        <v>1746719091.2</v>
      </c>
      <c r="FK22">
        <v>0</v>
      </c>
      <c r="FL22">
        <v>4.754</v>
      </c>
      <c r="FM22">
        <v>-9.053076866345533</v>
      </c>
      <c r="FN22">
        <v>0.9599998721709647</v>
      </c>
      <c r="FO22">
        <v>-3.2776</v>
      </c>
      <c r="FP22">
        <v>15</v>
      </c>
      <c r="FQ22">
        <v>1746715409.1</v>
      </c>
      <c r="FR22" t="s">
        <v>438</v>
      </c>
      <c r="FS22">
        <v>1746715409.1</v>
      </c>
      <c r="FT22">
        <v>1746715398.6</v>
      </c>
      <c r="FU22">
        <v>2</v>
      </c>
      <c r="FV22">
        <v>-0.229</v>
      </c>
      <c r="FW22">
        <v>-0.046</v>
      </c>
      <c r="FX22">
        <v>-0.035</v>
      </c>
      <c r="FY22">
        <v>0.08699999999999999</v>
      </c>
      <c r="FZ22">
        <v>587</v>
      </c>
      <c r="GA22">
        <v>16</v>
      </c>
      <c r="GB22">
        <v>0.03</v>
      </c>
      <c r="GC22">
        <v>0.16</v>
      </c>
      <c r="GD22">
        <v>-0.08072344948605154</v>
      </c>
      <c r="GE22">
        <v>0.04483864627259211</v>
      </c>
      <c r="GF22">
        <v>0.0216387805479048</v>
      </c>
      <c r="GG22">
        <v>1</v>
      </c>
      <c r="GH22">
        <v>-0.001963492023505126</v>
      </c>
      <c r="GI22">
        <v>-0.00162348671139822</v>
      </c>
      <c r="GJ22">
        <v>0.001199374075917725</v>
      </c>
      <c r="GK22">
        <v>1</v>
      </c>
      <c r="GL22">
        <v>2</v>
      </c>
      <c r="GM22">
        <v>2</v>
      </c>
      <c r="GN22" t="s">
        <v>439</v>
      </c>
      <c r="GO22">
        <v>3.01626</v>
      </c>
      <c r="GP22">
        <v>2.77523</v>
      </c>
      <c r="GQ22">
        <v>0.0289457</v>
      </c>
      <c r="GR22">
        <v>0.0287608</v>
      </c>
      <c r="GS22">
        <v>0.0567981</v>
      </c>
      <c r="GT22">
        <v>0.0566147</v>
      </c>
      <c r="GU22">
        <v>25076.3</v>
      </c>
      <c r="GV22">
        <v>29303.4</v>
      </c>
      <c r="GW22">
        <v>22629.8</v>
      </c>
      <c r="GX22">
        <v>27723</v>
      </c>
      <c r="GY22">
        <v>30968.7</v>
      </c>
      <c r="GZ22">
        <v>37372.8</v>
      </c>
      <c r="HA22">
        <v>36272.9</v>
      </c>
      <c r="HB22">
        <v>44005.1</v>
      </c>
      <c r="HC22">
        <v>1.82082</v>
      </c>
      <c r="HD22">
        <v>2.16755</v>
      </c>
      <c r="HE22">
        <v>-0.0654608</v>
      </c>
      <c r="HF22">
        <v>0</v>
      </c>
      <c r="HG22">
        <v>16.2256</v>
      </c>
      <c r="HH22">
        <v>999.9</v>
      </c>
      <c r="HI22">
        <v>30.2</v>
      </c>
      <c r="HJ22">
        <v>31.2</v>
      </c>
      <c r="HK22">
        <v>13.5232</v>
      </c>
      <c r="HL22">
        <v>62.1934</v>
      </c>
      <c r="HM22">
        <v>12.1474</v>
      </c>
      <c r="HN22">
        <v>1</v>
      </c>
      <c r="HO22">
        <v>-0.1425</v>
      </c>
      <c r="HP22">
        <v>5.95354</v>
      </c>
      <c r="HQ22">
        <v>20.1927</v>
      </c>
      <c r="HR22">
        <v>5.19692</v>
      </c>
      <c r="HS22">
        <v>11.956</v>
      </c>
      <c r="HT22">
        <v>4.94735</v>
      </c>
      <c r="HU22">
        <v>3.3</v>
      </c>
      <c r="HV22">
        <v>9999</v>
      </c>
      <c r="HW22">
        <v>9999</v>
      </c>
      <c r="HX22">
        <v>9999</v>
      </c>
      <c r="HY22">
        <v>329.5</v>
      </c>
      <c r="HZ22">
        <v>1.8605</v>
      </c>
      <c r="IA22">
        <v>1.86111</v>
      </c>
      <c r="IB22">
        <v>1.86188</v>
      </c>
      <c r="IC22">
        <v>1.85747</v>
      </c>
      <c r="ID22">
        <v>1.85715</v>
      </c>
      <c r="IE22">
        <v>1.85822</v>
      </c>
      <c r="IF22">
        <v>1.85899</v>
      </c>
      <c r="IG22">
        <v>1.85853</v>
      </c>
      <c r="IH22">
        <v>0</v>
      </c>
      <c r="II22">
        <v>0</v>
      </c>
      <c r="IJ22">
        <v>0</v>
      </c>
      <c r="IK22">
        <v>0</v>
      </c>
      <c r="IL22" t="s">
        <v>440</v>
      </c>
      <c r="IM22" t="s">
        <v>441</v>
      </c>
      <c r="IN22" t="s">
        <v>442</v>
      </c>
      <c r="IO22" t="s">
        <v>442</v>
      </c>
      <c r="IP22" t="s">
        <v>442</v>
      </c>
      <c r="IQ22" t="s">
        <v>442</v>
      </c>
      <c r="IR22">
        <v>0</v>
      </c>
      <c r="IS22">
        <v>100</v>
      </c>
      <c r="IT22">
        <v>100</v>
      </c>
      <c r="IU22">
        <v>0.238</v>
      </c>
      <c r="IV22">
        <v>-0.0655</v>
      </c>
      <c r="IW22">
        <v>0.297997702088705</v>
      </c>
      <c r="IX22">
        <v>-0.0005958199232126106</v>
      </c>
      <c r="IY22">
        <v>-6.37178337242435E-08</v>
      </c>
      <c r="IZ22">
        <v>1.993894988486917E-10</v>
      </c>
      <c r="JA22">
        <v>-0.1058024783623949</v>
      </c>
      <c r="JB22">
        <v>-0.00682890468723997</v>
      </c>
      <c r="JC22">
        <v>0.001509929528747337</v>
      </c>
      <c r="JD22">
        <v>-1.662762654557253E-05</v>
      </c>
      <c r="JE22">
        <v>17</v>
      </c>
      <c r="JF22">
        <v>1831</v>
      </c>
      <c r="JG22">
        <v>1</v>
      </c>
      <c r="JH22">
        <v>21</v>
      </c>
      <c r="JI22">
        <v>60.2</v>
      </c>
      <c r="JJ22">
        <v>60.3</v>
      </c>
      <c r="JK22">
        <v>0.371094</v>
      </c>
      <c r="JL22">
        <v>2.58789</v>
      </c>
      <c r="JM22">
        <v>1.54663</v>
      </c>
      <c r="JN22">
        <v>2.14722</v>
      </c>
      <c r="JO22">
        <v>1.49658</v>
      </c>
      <c r="JP22">
        <v>2.3999</v>
      </c>
      <c r="JQ22">
        <v>37.9649</v>
      </c>
      <c r="JR22">
        <v>24.0175</v>
      </c>
      <c r="JS22">
        <v>18</v>
      </c>
      <c r="JT22">
        <v>386.105</v>
      </c>
      <c r="JU22">
        <v>643.318</v>
      </c>
      <c r="JV22">
        <v>10.7486</v>
      </c>
      <c r="JW22">
        <v>25.3052</v>
      </c>
      <c r="JX22">
        <v>29.9997</v>
      </c>
      <c r="JY22">
        <v>25.4538</v>
      </c>
      <c r="JZ22">
        <v>25.4958</v>
      </c>
      <c r="KA22">
        <v>7.45978</v>
      </c>
      <c r="KB22">
        <v>36.8695</v>
      </c>
      <c r="KC22">
        <v>19.4565</v>
      </c>
      <c r="KD22">
        <v>10.743</v>
      </c>
      <c r="KE22">
        <v>100</v>
      </c>
      <c r="KF22">
        <v>8.450329999999999</v>
      </c>
      <c r="KG22">
        <v>100.109</v>
      </c>
      <c r="KH22">
        <v>100.736</v>
      </c>
    </row>
    <row r="23" spans="1:294">
      <c r="A23">
        <v>7</v>
      </c>
      <c r="B23">
        <v>1746719139.5</v>
      </c>
      <c r="C23">
        <v>723.4000000953674</v>
      </c>
      <c r="D23" t="s">
        <v>453</v>
      </c>
      <c r="E23" t="s">
        <v>454</v>
      </c>
      <c r="F23" t="s">
        <v>432</v>
      </c>
      <c r="G23" t="s">
        <v>433</v>
      </c>
      <c r="I23" t="s">
        <v>435</v>
      </c>
      <c r="J23">
        <v>1746719139.5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(EB23+(V23+2*0.95*5.67E-8*(((EB23+$B$7)+273)^4-(EB23+273)^4)-44100*K23)/(1.84*29.3*S23+8*0.95*5.67E-8*(EB23+273)^3))</f>
        <v>0</v>
      </c>
      <c r="X23">
        <f>($C$7*EC23+$D$7*ED23+$E$7*W23)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2*0.95*5.67E-8*(((EB23+$B$7)+273)^4-(X23+273)^4)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50.41321497331963</v>
      </c>
      <c r="AL23">
        <v>50.50677030303027</v>
      </c>
      <c r="AM23">
        <v>0.0001484417294243804</v>
      </c>
      <c r="AN23">
        <v>65.83343786014218</v>
      </c>
      <c r="AO23">
        <f>(AQ23 - AP23 + DZ23*1E3/(8.314*(EB23+273.15)) * AS23/DY23 * AR23) * DY23/(100*DM23) * 1000/(1000 - AQ23)</f>
        <v>0</v>
      </c>
      <c r="AP23">
        <v>8.445185808463961</v>
      </c>
      <c r="AQ23">
        <v>8.401758909090907</v>
      </c>
      <c r="AR23">
        <v>6.483132779027679E-06</v>
      </c>
      <c r="AS23">
        <v>77.39234867321849</v>
      </c>
      <c r="AT23">
        <v>0</v>
      </c>
      <c r="AU23">
        <v>0</v>
      </c>
      <c r="AV23">
        <f>IF(AT23*$H$13&gt;=AX23,1.0,(AX23/(AX23-AT23*$H$13)))</f>
        <v>0</v>
      </c>
      <c r="AW23">
        <f>(AV23-1)*100</f>
        <v>0</v>
      </c>
      <c r="AX23">
        <f>MAX(0,($B$13+$C$13*EG23)/(1+$D$13*EG23)*DZ23/(EB23+273)*$E$13)</f>
        <v>0</v>
      </c>
      <c r="AY23" t="s">
        <v>436</v>
      </c>
      <c r="AZ23" t="s">
        <v>436</v>
      </c>
      <c r="BA23">
        <v>0</v>
      </c>
      <c r="BB23">
        <v>0</v>
      </c>
      <c r="BC23">
        <f>1-BA23/BB23</f>
        <v>0</v>
      </c>
      <c r="BD23">
        <v>0</v>
      </c>
      <c r="BE23" t="s">
        <v>436</v>
      </c>
      <c r="BF23" t="s">
        <v>436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436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$B$11*EH23+$C$11*EI23+$F$11*ET23*(1-EW23)</f>
        <v>0</v>
      </c>
      <c r="DJ23">
        <f>DI23*DK23</f>
        <v>0</v>
      </c>
      <c r="DK23">
        <f>($B$11*$D$9+$C$11*$D$9+$F$11*((FG23+EY23)/MAX(FG23+EY23+FH23, 0.1)*$I$9+FH23/MAX(FG23+EY23+FH23, 0.1)*$J$9))/($B$11+$C$11+$F$11)</f>
        <v>0</v>
      </c>
      <c r="DL23">
        <f>($B$11*$K$9+$C$11*$K$9+$F$11*((FG23+EY23)/MAX(FG23+EY23+FH23, 0.1)*$P$9+FH23/MAX(FG23+EY23+FH23, 0.1)*$Q$9))/($B$11+$C$11+$F$11)</f>
        <v>0</v>
      </c>
      <c r="DM23">
        <v>6</v>
      </c>
      <c r="DN23">
        <v>0.5</v>
      </c>
      <c r="DO23" t="s">
        <v>437</v>
      </c>
      <c r="DP23">
        <v>2</v>
      </c>
      <c r="DQ23" t="b">
        <v>1</v>
      </c>
      <c r="DR23">
        <v>1746719139.5</v>
      </c>
      <c r="DS23">
        <v>50.0963</v>
      </c>
      <c r="DT23">
        <v>50.0099</v>
      </c>
      <c r="DU23">
        <v>8.40292</v>
      </c>
      <c r="DV23">
        <v>8.444330000000001</v>
      </c>
      <c r="DW23">
        <v>49.8281</v>
      </c>
      <c r="DX23">
        <v>8.46837</v>
      </c>
      <c r="DY23">
        <v>400.164</v>
      </c>
      <c r="DZ23">
        <v>101.899</v>
      </c>
      <c r="EA23">
        <v>0.100167</v>
      </c>
      <c r="EB23">
        <v>14.9826</v>
      </c>
      <c r="EC23">
        <v>15.1278</v>
      </c>
      <c r="ED23">
        <v>999.9</v>
      </c>
      <c r="EE23">
        <v>0</v>
      </c>
      <c r="EF23">
        <v>0</v>
      </c>
      <c r="EG23">
        <v>10035</v>
      </c>
      <c r="EH23">
        <v>0</v>
      </c>
      <c r="EI23">
        <v>0.23487</v>
      </c>
      <c r="EJ23">
        <v>0.0863342</v>
      </c>
      <c r="EK23">
        <v>50.5208</v>
      </c>
      <c r="EL23">
        <v>50.4358</v>
      </c>
      <c r="EM23">
        <v>-0.0414076</v>
      </c>
      <c r="EN23">
        <v>50.0099</v>
      </c>
      <c r="EO23">
        <v>8.444330000000001</v>
      </c>
      <c r="EP23">
        <v>0.856245</v>
      </c>
      <c r="EQ23">
        <v>0.860464</v>
      </c>
      <c r="ER23">
        <v>4.6756</v>
      </c>
      <c r="ES23">
        <v>4.74595</v>
      </c>
      <c r="ET23">
        <v>0.0500092</v>
      </c>
      <c r="EU23">
        <v>0</v>
      </c>
      <c r="EV23">
        <v>0</v>
      </c>
      <c r="EW23">
        <v>0</v>
      </c>
      <c r="EX23">
        <v>4.46</v>
      </c>
      <c r="EY23">
        <v>0.0500092</v>
      </c>
      <c r="EZ23">
        <v>0.45</v>
      </c>
      <c r="FA23">
        <v>1</v>
      </c>
      <c r="FB23">
        <v>33.062</v>
      </c>
      <c r="FC23">
        <v>39.062</v>
      </c>
      <c r="FD23">
        <v>35.937</v>
      </c>
      <c r="FE23">
        <v>38.437</v>
      </c>
      <c r="FF23">
        <v>34.937</v>
      </c>
      <c r="FG23">
        <v>0</v>
      </c>
      <c r="FH23">
        <v>0</v>
      </c>
      <c r="FI23">
        <v>0</v>
      </c>
      <c r="FJ23">
        <v>1746719212.4</v>
      </c>
      <c r="FK23">
        <v>0</v>
      </c>
      <c r="FL23">
        <v>9.268800000000001</v>
      </c>
      <c r="FM23">
        <v>-2.274615491308852</v>
      </c>
      <c r="FN23">
        <v>-1.3815386407145</v>
      </c>
      <c r="FO23">
        <v>-4.1488</v>
      </c>
      <c r="FP23">
        <v>15</v>
      </c>
      <c r="FQ23">
        <v>1746715409.1</v>
      </c>
      <c r="FR23" t="s">
        <v>438</v>
      </c>
      <c r="FS23">
        <v>1746715409.1</v>
      </c>
      <c r="FT23">
        <v>1746715398.6</v>
      </c>
      <c r="FU23">
        <v>2</v>
      </c>
      <c r="FV23">
        <v>-0.229</v>
      </c>
      <c r="FW23">
        <v>-0.046</v>
      </c>
      <c r="FX23">
        <v>-0.035</v>
      </c>
      <c r="FY23">
        <v>0.08699999999999999</v>
      </c>
      <c r="FZ23">
        <v>587</v>
      </c>
      <c r="GA23">
        <v>16</v>
      </c>
      <c r="GB23">
        <v>0.03</v>
      </c>
      <c r="GC23">
        <v>0.16</v>
      </c>
      <c r="GD23">
        <v>-0.0593547040163983</v>
      </c>
      <c r="GE23">
        <v>0.06306353304747352</v>
      </c>
      <c r="GF23">
        <v>0.01563754270523898</v>
      </c>
      <c r="GG23">
        <v>1</v>
      </c>
      <c r="GH23">
        <v>-0.001489879160754469</v>
      </c>
      <c r="GI23">
        <v>-0.005452416321192379</v>
      </c>
      <c r="GJ23">
        <v>0.00112471136795993</v>
      </c>
      <c r="GK23">
        <v>1</v>
      </c>
      <c r="GL23">
        <v>2</v>
      </c>
      <c r="GM23">
        <v>2</v>
      </c>
      <c r="GN23" t="s">
        <v>439</v>
      </c>
      <c r="GO23">
        <v>3.0163</v>
      </c>
      <c r="GP23">
        <v>2.77514</v>
      </c>
      <c r="GQ23">
        <v>0.0146905</v>
      </c>
      <c r="GR23">
        <v>0.0146296</v>
      </c>
      <c r="GS23">
        <v>0.0568465</v>
      </c>
      <c r="GT23">
        <v>0.0568004</v>
      </c>
      <c r="GU23">
        <v>25450.3</v>
      </c>
      <c r="GV23">
        <v>29735.7</v>
      </c>
      <c r="GW23">
        <v>22634.6</v>
      </c>
      <c r="GX23">
        <v>27727.8</v>
      </c>
      <c r="GY23">
        <v>30973.2</v>
      </c>
      <c r="GZ23">
        <v>37372.3</v>
      </c>
      <c r="HA23">
        <v>36280.4</v>
      </c>
      <c r="HB23">
        <v>44013.6</v>
      </c>
      <c r="HC23">
        <v>1.82197</v>
      </c>
      <c r="HD23">
        <v>2.16865</v>
      </c>
      <c r="HE23">
        <v>-0.0640824</v>
      </c>
      <c r="HF23">
        <v>0</v>
      </c>
      <c r="HG23">
        <v>16.1956</v>
      </c>
      <c r="HH23">
        <v>999.9</v>
      </c>
      <c r="HI23">
        <v>29.6</v>
      </c>
      <c r="HJ23">
        <v>31.2</v>
      </c>
      <c r="HK23">
        <v>13.256</v>
      </c>
      <c r="HL23">
        <v>62.2434</v>
      </c>
      <c r="HM23">
        <v>12.2997</v>
      </c>
      <c r="HN23">
        <v>1</v>
      </c>
      <c r="HO23">
        <v>-0.153765</v>
      </c>
      <c r="HP23">
        <v>5.41506</v>
      </c>
      <c r="HQ23">
        <v>20.2121</v>
      </c>
      <c r="HR23">
        <v>5.19528</v>
      </c>
      <c r="HS23">
        <v>11.956</v>
      </c>
      <c r="HT23">
        <v>4.9472</v>
      </c>
      <c r="HU23">
        <v>3.29962</v>
      </c>
      <c r="HV23">
        <v>9999</v>
      </c>
      <c r="HW23">
        <v>9999</v>
      </c>
      <c r="HX23">
        <v>9999</v>
      </c>
      <c r="HY23">
        <v>329.5</v>
      </c>
      <c r="HZ23">
        <v>1.8605</v>
      </c>
      <c r="IA23">
        <v>1.86111</v>
      </c>
      <c r="IB23">
        <v>1.86188</v>
      </c>
      <c r="IC23">
        <v>1.85746</v>
      </c>
      <c r="ID23">
        <v>1.85716</v>
      </c>
      <c r="IE23">
        <v>1.85822</v>
      </c>
      <c r="IF23">
        <v>1.85899</v>
      </c>
      <c r="IG23">
        <v>1.85853</v>
      </c>
      <c r="IH23">
        <v>0</v>
      </c>
      <c r="II23">
        <v>0</v>
      </c>
      <c r="IJ23">
        <v>0</v>
      </c>
      <c r="IK23">
        <v>0</v>
      </c>
      <c r="IL23" t="s">
        <v>440</v>
      </c>
      <c r="IM23" t="s">
        <v>441</v>
      </c>
      <c r="IN23" t="s">
        <v>442</v>
      </c>
      <c r="IO23" t="s">
        <v>442</v>
      </c>
      <c r="IP23" t="s">
        <v>442</v>
      </c>
      <c r="IQ23" t="s">
        <v>442</v>
      </c>
      <c r="IR23">
        <v>0</v>
      </c>
      <c r="IS23">
        <v>100</v>
      </c>
      <c r="IT23">
        <v>100</v>
      </c>
      <c r="IU23">
        <v>0.268</v>
      </c>
      <c r="IV23">
        <v>-0.0655</v>
      </c>
      <c r="IW23">
        <v>0.297997702088705</v>
      </c>
      <c r="IX23">
        <v>-0.0005958199232126106</v>
      </c>
      <c r="IY23">
        <v>-6.37178337242435E-08</v>
      </c>
      <c r="IZ23">
        <v>1.993894988486917E-10</v>
      </c>
      <c r="JA23">
        <v>-0.1058024783623949</v>
      </c>
      <c r="JB23">
        <v>-0.00682890468723997</v>
      </c>
      <c r="JC23">
        <v>0.001509929528747337</v>
      </c>
      <c r="JD23">
        <v>-1.662762654557253E-05</v>
      </c>
      <c r="JE23">
        <v>17</v>
      </c>
      <c r="JF23">
        <v>1831</v>
      </c>
      <c r="JG23">
        <v>1</v>
      </c>
      <c r="JH23">
        <v>21</v>
      </c>
      <c r="JI23">
        <v>62.2</v>
      </c>
      <c r="JJ23">
        <v>62.3</v>
      </c>
      <c r="JK23">
        <v>0.258789</v>
      </c>
      <c r="JL23">
        <v>2.6062</v>
      </c>
      <c r="JM23">
        <v>1.54663</v>
      </c>
      <c r="JN23">
        <v>2.14722</v>
      </c>
      <c r="JO23">
        <v>1.49658</v>
      </c>
      <c r="JP23">
        <v>2.39746</v>
      </c>
      <c r="JQ23">
        <v>37.9649</v>
      </c>
      <c r="JR23">
        <v>24.0262</v>
      </c>
      <c r="JS23">
        <v>18</v>
      </c>
      <c r="JT23">
        <v>385.956</v>
      </c>
      <c r="JU23">
        <v>642.871</v>
      </c>
      <c r="JV23">
        <v>11.0886</v>
      </c>
      <c r="JW23">
        <v>25.1991</v>
      </c>
      <c r="JX23">
        <v>29.9998</v>
      </c>
      <c r="JY23">
        <v>25.3435</v>
      </c>
      <c r="JZ23">
        <v>25.3853</v>
      </c>
      <c r="KA23">
        <v>5.20007</v>
      </c>
      <c r="KB23">
        <v>35.7477</v>
      </c>
      <c r="KC23">
        <v>17.587</v>
      </c>
      <c r="KD23">
        <v>11.0957</v>
      </c>
      <c r="KE23">
        <v>50</v>
      </c>
      <c r="KF23">
        <v>8.45218</v>
      </c>
      <c r="KG23">
        <v>100.13</v>
      </c>
      <c r="KH23">
        <v>100.755</v>
      </c>
    </row>
    <row r="24" spans="1:294">
      <c r="A24">
        <v>8</v>
      </c>
      <c r="B24">
        <v>1746719260</v>
      </c>
      <c r="C24">
        <v>843.9000000953674</v>
      </c>
      <c r="D24" t="s">
        <v>455</v>
      </c>
      <c r="E24" t="s">
        <v>456</v>
      </c>
      <c r="F24" t="s">
        <v>432</v>
      </c>
      <c r="G24" t="s">
        <v>433</v>
      </c>
      <c r="I24" t="s">
        <v>435</v>
      </c>
      <c r="J24">
        <v>1746719260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(EB24+(V24+2*0.95*5.67E-8*(((EB24+$B$7)+273)^4-(EB24+273)^4)-44100*K24)/(1.84*29.3*S24+8*0.95*5.67E-8*(EB24+273)^3))</f>
        <v>0</v>
      </c>
      <c r="X24">
        <f>($C$7*EC24+$D$7*ED24+$E$7*W24)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2*0.95*5.67E-8*(((EB24+$B$7)+273)^4-(X24+273)^4)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-1.710454563508895</v>
      </c>
      <c r="AL24">
        <v>-1.519927575757576</v>
      </c>
      <c r="AM24">
        <v>0.0001797879722365097</v>
      </c>
      <c r="AN24">
        <v>65.83343786014218</v>
      </c>
      <c r="AO24">
        <f>(AQ24 - AP24 + DZ24*1E3/(8.314*(EB24+273.15)) * AS24/DY24 * AR24) * DY24/(100*DM24) * 1000/(1000 - AQ24)</f>
        <v>0</v>
      </c>
      <c r="AP24">
        <v>8.396639478351171</v>
      </c>
      <c r="AQ24">
        <v>8.380601272727271</v>
      </c>
      <c r="AR24">
        <v>-2.12120093176516E-06</v>
      </c>
      <c r="AS24">
        <v>77.39234867321849</v>
      </c>
      <c r="AT24">
        <v>0</v>
      </c>
      <c r="AU24">
        <v>0</v>
      </c>
      <c r="AV24">
        <f>IF(AT24*$H$13&gt;=AX24,1.0,(AX24/(AX24-AT24*$H$13)))</f>
        <v>0</v>
      </c>
      <c r="AW24">
        <f>(AV24-1)*100</f>
        <v>0</v>
      </c>
      <c r="AX24">
        <f>MAX(0,($B$13+$C$13*EG24)/(1+$D$13*EG24)*DZ24/(EB24+273)*$E$13)</f>
        <v>0</v>
      </c>
      <c r="AY24" t="s">
        <v>436</v>
      </c>
      <c r="AZ24" t="s">
        <v>436</v>
      </c>
      <c r="BA24">
        <v>0</v>
      </c>
      <c r="BB24">
        <v>0</v>
      </c>
      <c r="BC24">
        <f>1-BA24/BB24</f>
        <v>0</v>
      </c>
      <c r="BD24">
        <v>0</v>
      </c>
      <c r="BE24" t="s">
        <v>436</v>
      </c>
      <c r="BF24" t="s">
        <v>436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436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$B$11*EH24+$C$11*EI24+$F$11*ET24*(1-EW24)</f>
        <v>0</v>
      </c>
      <c r="DJ24">
        <f>DI24*DK24</f>
        <v>0</v>
      </c>
      <c r="DK24">
        <f>($B$11*$D$9+$C$11*$D$9+$F$11*((FG24+EY24)/MAX(FG24+EY24+FH24, 0.1)*$I$9+FH24/MAX(FG24+EY24+FH24, 0.1)*$J$9))/($B$11+$C$11+$F$11)</f>
        <v>0</v>
      </c>
      <c r="DL24">
        <f>($B$11*$K$9+$C$11*$K$9+$F$11*((FG24+EY24)/MAX(FG24+EY24+FH24, 0.1)*$P$9+FH24/MAX(FG24+EY24+FH24, 0.1)*$Q$9))/($B$11+$C$11+$F$11)</f>
        <v>0</v>
      </c>
      <c r="DM24">
        <v>6</v>
      </c>
      <c r="DN24">
        <v>0.5</v>
      </c>
      <c r="DO24" t="s">
        <v>437</v>
      </c>
      <c r="DP24">
        <v>2</v>
      </c>
      <c r="DQ24" t="b">
        <v>1</v>
      </c>
      <c r="DR24">
        <v>1746719260</v>
      </c>
      <c r="DS24">
        <v>-1.51025</v>
      </c>
      <c r="DT24">
        <v>-1.69156</v>
      </c>
      <c r="DU24">
        <v>8.38067</v>
      </c>
      <c r="DV24">
        <v>8.39584</v>
      </c>
      <c r="DW24">
        <v>-1.80932</v>
      </c>
      <c r="DX24">
        <v>8.44645</v>
      </c>
      <c r="DY24">
        <v>399.932</v>
      </c>
      <c r="DZ24">
        <v>101.894</v>
      </c>
      <c r="EA24">
        <v>0.100164</v>
      </c>
      <c r="EB24">
        <v>14.9935</v>
      </c>
      <c r="EC24">
        <v>15.1222</v>
      </c>
      <c r="ED24">
        <v>999.9</v>
      </c>
      <c r="EE24">
        <v>0</v>
      </c>
      <c r="EF24">
        <v>0</v>
      </c>
      <c r="EG24">
        <v>10050</v>
      </c>
      <c r="EH24">
        <v>0</v>
      </c>
      <c r="EI24">
        <v>0.227962</v>
      </c>
      <c r="EJ24">
        <v>0.181315</v>
      </c>
      <c r="EK24">
        <v>-1.52301</v>
      </c>
      <c r="EL24">
        <v>-1.70589</v>
      </c>
      <c r="EM24">
        <v>-0.015173</v>
      </c>
      <c r="EN24">
        <v>-1.69156</v>
      </c>
      <c r="EO24">
        <v>8.39584</v>
      </c>
      <c r="EP24">
        <v>0.853938</v>
      </c>
      <c r="EQ24">
        <v>0.855484</v>
      </c>
      <c r="ER24">
        <v>4.637</v>
      </c>
      <c r="ES24">
        <v>4.66288</v>
      </c>
      <c r="ET24">
        <v>0.0500092</v>
      </c>
      <c r="EU24">
        <v>0</v>
      </c>
      <c r="EV24">
        <v>0</v>
      </c>
      <c r="EW24">
        <v>0</v>
      </c>
      <c r="EX24">
        <v>-5.32</v>
      </c>
      <c r="EY24">
        <v>0.0500092</v>
      </c>
      <c r="EZ24">
        <v>-1.39</v>
      </c>
      <c r="FA24">
        <v>0.35</v>
      </c>
      <c r="FB24">
        <v>33.375</v>
      </c>
      <c r="FC24">
        <v>40.312</v>
      </c>
      <c r="FD24">
        <v>36.562</v>
      </c>
      <c r="FE24">
        <v>40.25</v>
      </c>
      <c r="FF24">
        <v>35.437</v>
      </c>
      <c r="FG24">
        <v>0</v>
      </c>
      <c r="FH24">
        <v>0</v>
      </c>
      <c r="FI24">
        <v>0</v>
      </c>
      <c r="FJ24">
        <v>1746719332.4</v>
      </c>
      <c r="FK24">
        <v>0</v>
      </c>
      <c r="FL24">
        <v>4.5648</v>
      </c>
      <c r="FM24">
        <v>-23.30538510895571</v>
      </c>
      <c r="FN24">
        <v>14.84000006541227</v>
      </c>
      <c r="FO24">
        <v>-2.4856</v>
      </c>
      <c r="FP24">
        <v>15</v>
      </c>
      <c r="FQ24">
        <v>1746715409.1</v>
      </c>
      <c r="FR24" t="s">
        <v>438</v>
      </c>
      <c r="FS24">
        <v>1746715409.1</v>
      </c>
      <c r="FT24">
        <v>1746715398.6</v>
      </c>
      <c r="FU24">
        <v>2</v>
      </c>
      <c r="FV24">
        <v>-0.229</v>
      </c>
      <c r="FW24">
        <v>-0.046</v>
      </c>
      <c r="FX24">
        <v>-0.035</v>
      </c>
      <c r="FY24">
        <v>0.08699999999999999</v>
      </c>
      <c r="FZ24">
        <v>587</v>
      </c>
      <c r="GA24">
        <v>16</v>
      </c>
      <c r="GB24">
        <v>0.03</v>
      </c>
      <c r="GC24">
        <v>0.16</v>
      </c>
      <c r="GD24">
        <v>-0.1348888791139116</v>
      </c>
      <c r="GE24">
        <v>0.03094579912858456</v>
      </c>
      <c r="GF24">
        <v>0.01128466490073426</v>
      </c>
      <c r="GG24">
        <v>1</v>
      </c>
      <c r="GH24">
        <v>-0.001329103254291395</v>
      </c>
      <c r="GI24">
        <v>0.003007505764751887</v>
      </c>
      <c r="GJ24">
        <v>0.0006024504752628132</v>
      </c>
      <c r="GK24">
        <v>1</v>
      </c>
      <c r="GL24">
        <v>2</v>
      </c>
      <c r="GM24">
        <v>2</v>
      </c>
      <c r="GN24" t="s">
        <v>439</v>
      </c>
      <c r="GO24">
        <v>3.01604</v>
      </c>
      <c r="GP24">
        <v>2.77527</v>
      </c>
      <c r="GQ24">
        <v>-0.00053642</v>
      </c>
      <c r="GR24">
        <v>-0.000497793</v>
      </c>
      <c r="GS24">
        <v>0.0567428</v>
      </c>
      <c r="GT24">
        <v>0.0565597</v>
      </c>
      <c r="GU24">
        <v>25847.9</v>
      </c>
      <c r="GV24">
        <v>30196.2</v>
      </c>
      <c r="GW24">
        <v>22637.9</v>
      </c>
      <c r="GX24">
        <v>27730.6</v>
      </c>
      <c r="GY24">
        <v>30980.3</v>
      </c>
      <c r="GZ24">
        <v>37385.8</v>
      </c>
      <c r="HA24">
        <v>36285.1</v>
      </c>
      <c r="HB24">
        <v>44018.6</v>
      </c>
      <c r="HC24">
        <v>1.82272</v>
      </c>
      <c r="HD24">
        <v>2.16965</v>
      </c>
      <c r="HE24">
        <v>-0.06566569999999999</v>
      </c>
      <c r="HF24">
        <v>0</v>
      </c>
      <c r="HG24">
        <v>16.2163</v>
      </c>
      <c r="HH24">
        <v>999.9</v>
      </c>
      <c r="HI24">
        <v>29</v>
      </c>
      <c r="HJ24">
        <v>31.3</v>
      </c>
      <c r="HK24">
        <v>13.0617</v>
      </c>
      <c r="HL24">
        <v>62.3834</v>
      </c>
      <c r="HM24">
        <v>12.6723</v>
      </c>
      <c r="HN24">
        <v>1</v>
      </c>
      <c r="HO24">
        <v>-0.159817</v>
      </c>
      <c r="HP24">
        <v>5.61617</v>
      </c>
      <c r="HQ24">
        <v>20.2057</v>
      </c>
      <c r="HR24">
        <v>5.19677</v>
      </c>
      <c r="HS24">
        <v>11.956</v>
      </c>
      <c r="HT24">
        <v>4.9473</v>
      </c>
      <c r="HU24">
        <v>3.3</v>
      </c>
      <c r="HV24">
        <v>9999</v>
      </c>
      <c r="HW24">
        <v>9999</v>
      </c>
      <c r="HX24">
        <v>9999</v>
      </c>
      <c r="HY24">
        <v>329.6</v>
      </c>
      <c r="HZ24">
        <v>1.8605</v>
      </c>
      <c r="IA24">
        <v>1.86112</v>
      </c>
      <c r="IB24">
        <v>1.86198</v>
      </c>
      <c r="IC24">
        <v>1.85758</v>
      </c>
      <c r="ID24">
        <v>1.85718</v>
      </c>
      <c r="IE24">
        <v>1.85823</v>
      </c>
      <c r="IF24">
        <v>1.85906</v>
      </c>
      <c r="IG24">
        <v>1.8586</v>
      </c>
      <c r="IH24">
        <v>0</v>
      </c>
      <c r="II24">
        <v>0</v>
      </c>
      <c r="IJ24">
        <v>0</v>
      </c>
      <c r="IK24">
        <v>0</v>
      </c>
      <c r="IL24" t="s">
        <v>440</v>
      </c>
      <c r="IM24" t="s">
        <v>441</v>
      </c>
      <c r="IN24" t="s">
        <v>442</v>
      </c>
      <c r="IO24" t="s">
        <v>442</v>
      </c>
      <c r="IP24" t="s">
        <v>442</v>
      </c>
      <c r="IQ24" t="s">
        <v>442</v>
      </c>
      <c r="IR24">
        <v>0</v>
      </c>
      <c r="IS24">
        <v>100</v>
      </c>
      <c r="IT24">
        <v>100</v>
      </c>
      <c r="IU24">
        <v>0.299</v>
      </c>
      <c r="IV24">
        <v>-0.0658</v>
      </c>
      <c r="IW24">
        <v>0.297997702088705</v>
      </c>
      <c r="IX24">
        <v>-0.0005958199232126106</v>
      </c>
      <c r="IY24">
        <v>-6.37178337242435E-08</v>
      </c>
      <c r="IZ24">
        <v>1.993894988486917E-10</v>
      </c>
      <c r="JA24">
        <v>-0.1058024783623949</v>
      </c>
      <c r="JB24">
        <v>-0.00682890468723997</v>
      </c>
      <c r="JC24">
        <v>0.001509929528747337</v>
      </c>
      <c r="JD24">
        <v>-1.662762654557253E-05</v>
      </c>
      <c r="JE24">
        <v>17</v>
      </c>
      <c r="JF24">
        <v>1831</v>
      </c>
      <c r="JG24">
        <v>1</v>
      </c>
      <c r="JH24">
        <v>21</v>
      </c>
      <c r="JI24">
        <v>64.2</v>
      </c>
      <c r="JJ24">
        <v>64.40000000000001</v>
      </c>
      <c r="JK24">
        <v>0.0292969</v>
      </c>
      <c r="JL24">
        <v>4.99634</v>
      </c>
      <c r="JM24">
        <v>1.54663</v>
      </c>
      <c r="JN24">
        <v>2.14722</v>
      </c>
      <c r="JO24">
        <v>1.49658</v>
      </c>
      <c r="JP24">
        <v>2.49023</v>
      </c>
      <c r="JQ24">
        <v>38.0377</v>
      </c>
      <c r="JR24">
        <v>24.0262</v>
      </c>
      <c r="JS24">
        <v>18</v>
      </c>
      <c r="JT24">
        <v>385.67</v>
      </c>
      <c r="JU24">
        <v>642.455</v>
      </c>
      <c r="JV24">
        <v>10.9547</v>
      </c>
      <c r="JW24">
        <v>25.1015</v>
      </c>
      <c r="JX24">
        <v>29.9998</v>
      </c>
      <c r="JY24">
        <v>25.2427</v>
      </c>
      <c r="JZ24">
        <v>25.2841</v>
      </c>
      <c r="KA24">
        <v>0</v>
      </c>
      <c r="KB24">
        <v>35.18</v>
      </c>
      <c r="KC24">
        <v>16.4661</v>
      </c>
      <c r="KD24">
        <v>10.9593</v>
      </c>
      <c r="KE24">
        <v>0</v>
      </c>
      <c r="KF24">
        <v>8.452579999999999</v>
      </c>
      <c r="KG24">
        <v>100.144</v>
      </c>
      <c r="KH24">
        <v>100.765</v>
      </c>
    </row>
    <row r="25" spans="1:294">
      <c r="A25">
        <v>9</v>
      </c>
      <c r="B25">
        <v>1746719380.5</v>
      </c>
      <c r="C25">
        <v>964.4000000953674</v>
      </c>
      <c r="D25" t="s">
        <v>457</v>
      </c>
      <c r="E25" t="s">
        <v>458</v>
      </c>
      <c r="F25" t="s">
        <v>432</v>
      </c>
      <c r="G25" t="s">
        <v>433</v>
      </c>
      <c r="I25" t="s">
        <v>435</v>
      </c>
      <c r="J25">
        <v>1746719380.5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(EB25+(V25+2*0.95*5.67E-8*(((EB25+$B$7)+273)^4-(EB25+273)^4)-44100*K25)/(1.84*29.3*S25+8*0.95*5.67E-8*(EB25+273)^3))</f>
        <v>0</v>
      </c>
      <c r="X25">
        <f>($C$7*EC25+$D$7*ED25+$E$7*W25)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2*0.95*5.67E-8*(((EB25+$B$7)+273)^4-(X25+273)^4)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50.99721165701315</v>
      </c>
      <c r="AL25">
        <v>51.14176424242425</v>
      </c>
      <c r="AM25">
        <v>-0.02706600327538018</v>
      </c>
      <c r="AN25">
        <v>65.83343786014218</v>
      </c>
      <c r="AO25">
        <f>(AQ25 - AP25 + DZ25*1E3/(8.314*(EB25+273.15)) * AS25/DY25 * AR25) * DY25/(100*DM25) * 1000/(1000 - AQ25)</f>
        <v>0</v>
      </c>
      <c r="AP25">
        <v>8.434772065508557</v>
      </c>
      <c r="AQ25">
        <v>8.405363515151512</v>
      </c>
      <c r="AR25">
        <v>1.766838703431099E-06</v>
      </c>
      <c r="AS25">
        <v>77.39234867321849</v>
      </c>
      <c r="AT25">
        <v>0</v>
      </c>
      <c r="AU25">
        <v>0</v>
      </c>
      <c r="AV25">
        <f>IF(AT25*$H$13&gt;=AX25,1.0,(AX25/(AX25-AT25*$H$13)))</f>
        <v>0</v>
      </c>
      <c r="AW25">
        <f>(AV25-1)*100</f>
        <v>0</v>
      </c>
      <c r="AX25">
        <f>MAX(0,($B$13+$C$13*EG25)/(1+$D$13*EG25)*DZ25/(EB25+273)*$E$13)</f>
        <v>0</v>
      </c>
      <c r="AY25" t="s">
        <v>436</v>
      </c>
      <c r="AZ25" t="s">
        <v>436</v>
      </c>
      <c r="BA25">
        <v>0</v>
      </c>
      <c r="BB25">
        <v>0</v>
      </c>
      <c r="BC25">
        <f>1-BA25/BB25</f>
        <v>0</v>
      </c>
      <c r="BD25">
        <v>0</v>
      </c>
      <c r="BE25" t="s">
        <v>436</v>
      </c>
      <c r="BF25" t="s">
        <v>436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436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$B$11*EH25+$C$11*EI25+$F$11*ET25*(1-EW25)</f>
        <v>0</v>
      </c>
      <c r="DJ25">
        <f>DI25*DK25</f>
        <v>0</v>
      </c>
      <c r="DK25">
        <f>($B$11*$D$9+$C$11*$D$9+$F$11*((FG25+EY25)/MAX(FG25+EY25+FH25, 0.1)*$I$9+FH25/MAX(FG25+EY25+FH25, 0.1)*$J$9))/($B$11+$C$11+$F$11)</f>
        <v>0</v>
      </c>
      <c r="DL25">
        <f>($B$11*$K$9+$C$11*$K$9+$F$11*((FG25+EY25)/MAX(FG25+EY25+FH25, 0.1)*$P$9+FH25/MAX(FG25+EY25+FH25, 0.1)*$Q$9))/($B$11+$C$11+$F$11)</f>
        <v>0</v>
      </c>
      <c r="DM25">
        <v>6</v>
      </c>
      <c r="DN25">
        <v>0.5</v>
      </c>
      <c r="DO25" t="s">
        <v>437</v>
      </c>
      <c r="DP25">
        <v>2</v>
      </c>
      <c r="DQ25" t="b">
        <v>1</v>
      </c>
      <c r="DR25">
        <v>1746719380.5</v>
      </c>
      <c r="DS25">
        <v>50.6985</v>
      </c>
      <c r="DT25">
        <v>50.5346</v>
      </c>
      <c r="DU25">
        <v>8.405620000000001</v>
      </c>
      <c r="DV25">
        <v>8.43126</v>
      </c>
      <c r="DW25">
        <v>50.4307</v>
      </c>
      <c r="DX25">
        <v>8.471030000000001</v>
      </c>
      <c r="DY25">
        <v>400.028</v>
      </c>
      <c r="DZ25">
        <v>101.905</v>
      </c>
      <c r="EA25">
        <v>0.100103</v>
      </c>
      <c r="EB25">
        <v>15.0015</v>
      </c>
      <c r="EC25">
        <v>15.1304</v>
      </c>
      <c r="ED25">
        <v>999.9</v>
      </c>
      <c r="EE25">
        <v>0</v>
      </c>
      <c r="EF25">
        <v>0</v>
      </c>
      <c r="EG25">
        <v>10051.9</v>
      </c>
      <c r="EH25">
        <v>0</v>
      </c>
      <c r="EI25">
        <v>0.221054</v>
      </c>
      <c r="EJ25">
        <v>0.163914</v>
      </c>
      <c r="EK25">
        <v>51.1283</v>
      </c>
      <c r="EL25">
        <v>50.9643</v>
      </c>
      <c r="EM25">
        <v>-0.0256376</v>
      </c>
      <c r="EN25">
        <v>50.5346</v>
      </c>
      <c r="EO25">
        <v>8.43126</v>
      </c>
      <c r="EP25">
        <v>0.856573</v>
      </c>
      <c r="EQ25">
        <v>0.859185</v>
      </c>
      <c r="ER25">
        <v>4.68107</v>
      </c>
      <c r="ES25">
        <v>4.72465</v>
      </c>
      <c r="ET25">
        <v>0.0500092</v>
      </c>
      <c r="EU25">
        <v>0</v>
      </c>
      <c r="EV25">
        <v>0</v>
      </c>
      <c r="EW25">
        <v>0</v>
      </c>
      <c r="EX25">
        <v>15.01</v>
      </c>
      <c r="EY25">
        <v>0.0500092</v>
      </c>
      <c r="EZ25">
        <v>-8.09</v>
      </c>
      <c r="FA25">
        <v>1.02</v>
      </c>
      <c r="FB25">
        <v>33.75</v>
      </c>
      <c r="FC25">
        <v>41</v>
      </c>
      <c r="FD25">
        <v>37.062</v>
      </c>
      <c r="FE25">
        <v>41.25</v>
      </c>
      <c r="FF25">
        <v>35.875</v>
      </c>
      <c r="FG25">
        <v>0</v>
      </c>
      <c r="FH25">
        <v>0</v>
      </c>
      <c r="FI25">
        <v>0</v>
      </c>
      <c r="FJ25">
        <v>1746719453</v>
      </c>
      <c r="FK25">
        <v>0</v>
      </c>
      <c r="FL25">
        <v>5.397307692307692</v>
      </c>
      <c r="FM25">
        <v>32.09675142691208</v>
      </c>
      <c r="FN25">
        <v>-25.45435830506339</v>
      </c>
      <c r="FO25">
        <v>-5.544615384615384</v>
      </c>
      <c r="FP25">
        <v>15</v>
      </c>
      <c r="FQ25">
        <v>1746715409.1</v>
      </c>
      <c r="FR25" t="s">
        <v>438</v>
      </c>
      <c r="FS25">
        <v>1746715409.1</v>
      </c>
      <c r="FT25">
        <v>1746715398.6</v>
      </c>
      <c r="FU25">
        <v>2</v>
      </c>
      <c r="FV25">
        <v>-0.229</v>
      </c>
      <c r="FW25">
        <v>-0.046</v>
      </c>
      <c r="FX25">
        <v>-0.035</v>
      </c>
      <c r="FY25">
        <v>0.08699999999999999</v>
      </c>
      <c r="FZ25">
        <v>587</v>
      </c>
      <c r="GA25">
        <v>16</v>
      </c>
      <c r="GB25">
        <v>0.03</v>
      </c>
      <c r="GC25">
        <v>0.16</v>
      </c>
      <c r="GD25">
        <v>0.04155188141406577</v>
      </c>
      <c r="GE25">
        <v>0.02068280251509533</v>
      </c>
      <c r="GF25">
        <v>0.03327069516928777</v>
      </c>
      <c r="GG25">
        <v>1</v>
      </c>
      <c r="GH25">
        <v>-0.002563342160263333</v>
      </c>
      <c r="GI25">
        <v>-0.002090723657330198</v>
      </c>
      <c r="GJ25">
        <v>0.0007683680718352225</v>
      </c>
      <c r="GK25">
        <v>1</v>
      </c>
      <c r="GL25">
        <v>2</v>
      </c>
      <c r="GM25">
        <v>2</v>
      </c>
      <c r="GN25" t="s">
        <v>439</v>
      </c>
      <c r="GO25">
        <v>3.01617</v>
      </c>
      <c r="GP25">
        <v>2.77522</v>
      </c>
      <c r="GQ25">
        <v>0.0148765</v>
      </c>
      <c r="GR25">
        <v>0.0147917</v>
      </c>
      <c r="GS25">
        <v>0.0568932</v>
      </c>
      <c r="GT25">
        <v>0.0567644</v>
      </c>
      <c r="GU25">
        <v>25453.7</v>
      </c>
      <c r="GV25">
        <v>29738.7</v>
      </c>
      <c r="GW25">
        <v>22641.3</v>
      </c>
      <c r="GX25">
        <v>27734.2</v>
      </c>
      <c r="GY25">
        <v>30980.1</v>
      </c>
      <c r="GZ25">
        <v>37382.6</v>
      </c>
      <c r="HA25">
        <v>36290.2</v>
      </c>
      <c r="HB25">
        <v>44023.9</v>
      </c>
      <c r="HC25">
        <v>1.8232</v>
      </c>
      <c r="HD25">
        <v>2.1712</v>
      </c>
      <c r="HE25">
        <v>-0.0622123</v>
      </c>
      <c r="HF25">
        <v>0</v>
      </c>
      <c r="HG25">
        <v>16.167</v>
      </c>
      <c r="HH25">
        <v>999.9</v>
      </c>
      <c r="HI25">
        <v>28.5</v>
      </c>
      <c r="HJ25">
        <v>31.3</v>
      </c>
      <c r="HK25">
        <v>12.8347</v>
      </c>
      <c r="HL25">
        <v>62.3234</v>
      </c>
      <c r="HM25">
        <v>12.476</v>
      </c>
      <c r="HN25">
        <v>1</v>
      </c>
      <c r="HO25">
        <v>-0.166519</v>
      </c>
      <c r="HP25">
        <v>5.63641</v>
      </c>
      <c r="HQ25">
        <v>20.2049</v>
      </c>
      <c r="HR25">
        <v>5.19752</v>
      </c>
      <c r="HS25">
        <v>11.956</v>
      </c>
      <c r="HT25">
        <v>4.94725</v>
      </c>
      <c r="HU25">
        <v>3.3</v>
      </c>
      <c r="HV25">
        <v>9999</v>
      </c>
      <c r="HW25">
        <v>9999</v>
      </c>
      <c r="HX25">
        <v>9999</v>
      </c>
      <c r="HY25">
        <v>329.6</v>
      </c>
      <c r="HZ25">
        <v>1.8605</v>
      </c>
      <c r="IA25">
        <v>1.86111</v>
      </c>
      <c r="IB25">
        <v>1.86188</v>
      </c>
      <c r="IC25">
        <v>1.85747</v>
      </c>
      <c r="ID25">
        <v>1.85715</v>
      </c>
      <c r="IE25">
        <v>1.85822</v>
      </c>
      <c r="IF25">
        <v>1.85898</v>
      </c>
      <c r="IG25">
        <v>1.85852</v>
      </c>
      <c r="IH25">
        <v>0</v>
      </c>
      <c r="II25">
        <v>0</v>
      </c>
      <c r="IJ25">
        <v>0</v>
      </c>
      <c r="IK25">
        <v>0</v>
      </c>
      <c r="IL25" t="s">
        <v>440</v>
      </c>
      <c r="IM25" t="s">
        <v>441</v>
      </c>
      <c r="IN25" t="s">
        <v>442</v>
      </c>
      <c r="IO25" t="s">
        <v>442</v>
      </c>
      <c r="IP25" t="s">
        <v>442</v>
      </c>
      <c r="IQ25" t="s">
        <v>442</v>
      </c>
      <c r="IR25">
        <v>0</v>
      </c>
      <c r="IS25">
        <v>100</v>
      </c>
      <c r="IT25">
        <v>100</v>
      </c>
      <c r="IU25">
        <v>0.268</v>
      </c>
      <c r="IV25">
        <v>-0.0654</v>
      </c>
      <c r="IW25">
        <v>0.297997702088705</v>
      </c>
      <c r="IX25">
        <v>-0.0005958199232126106</v>
      </c>
      <c r="IY25">
        <v>-6.37178337242435E-08</v>
      </c>
      <c r="IZ25">
        <v>1.993894988486917E-10</v>
      </c>
      <c r="JA25">
        <v>-0.1058024783623949</v>
      </c>
      <c r="JB25">
        <v>-0.00682890468723997</v>
      </c>
      <c r="JC25">
        <v>0.001509929528747337</v>
      </c>
      <c r="JD25">
        <v>-1.662762654557253E-05</v>
      </c>
      <c r="JE25">
        <v>17</v>
      </c>
      <c r="JF25">
        <v>1831</v>
      </c>
      <c r="JG25">
        <v>1</v>
      </c>
      <c r="JH25">
        <v>21</v>
      </c>
      <c r="JI25">
        <v>66.2</v>
      </c>
      <c r="JJ25">
        <v>66.40000000000001</v>
      </c>
      <c r="JK25">
        <v>0.2771</v>
      </c>
      <c r="JL25">
        <v>2.61475</v>
      </c>
      <c r="JM25">
        <v>1.54663</v>
      </c>
      <c r="JN25">
        <v>2.14722</v>
      </c>
      <c r="JO25">
        <v>1.49658</v>
      </c>
      <c r="JP25">
        <v>2.46582</v>
      </c>
      <c r="JQ25">
        <v>38.0863</v>
      </c>
      <c r="JR25">
        <v>24.0262</v>
      </c>
      <c r="JS25">
        <v>18</v>
      </c>
      <c r="JT25">
        <v>385.297</v>
      </c>
      <c r="JU25">
        <v>642.564</v>
      </c>
      <c r="JV25">
        <v>10.9486</v>
      </c>
      <c r="JW25">
        <v>25.0117</v>
      </c>
      <c r="JX25">
        <v>29.9998</v>
      </c>
      <c r="JY25">
        <v>25.1498</v>
      </c>
      <c r="JZ25">
        <v>25.1898</v>
      </c>
      <c r="KA25">
        <v>5.56622</v>
      </c>
      <c r="KB25">
        <v>34.0484</v>
      </c>
      <c r="KC25">
        <v>14.9765</v>
      </c>
      <c r="KD25">
        <v>10.9459</v>
      </c>
      <c r="KE25">
        <v>50</v>
      </c>
      <c r="KF25">
        <v>8.45575</v>
      </c>
      <c r="KG25">
        <v>100.158</v>
      </c>
      <c r="KH25">
        <v>100.778</v>
      </c>
    </row>
    <row r="26" spans="1:294">
      <c r="A26">
        <v>10</v>
      </c>
      <c r="B26">
        <v>1746719501</v>
      </c>
      <c r="C26">
        <v>1084.900000095367</v>
      </c>
      <c r="D26" t="s">
        <v>459</v>
      </c>
      <c r="E26" t="s">
        <v>460</v>
      </c>
      <c r="F26" t="s">
        <v>432</v>
      </c>
      <c r="G26" t="s">
        <v>433</v>
      </c>
      <c r="I26" t="s">
        <v>435</v>
      </c>
      <c r="J26">
        <v>1746719501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(EB26+(V26+2*0.95*5.67E-8*(((EB26+$B$7)+273)^4-(EB26+273)^4)-44100*K26)/(1.84*29.3*S26+8*0.95*5.67E-8*(EB26+273)^3))</f>
        <v>0</v>
      </c>
      <c r="X26">
        <f>($C$7*EC26+$D$7*ED26+$E$7*W26)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2*0.95*5.67E-8*(((EB26+$B$7)+273)^4-(X26+273)^4)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101.002770866664</v>
      </c>
      <c r="AL26">
        <v>100.9339212121212</v>
      </c>
      <c r="AM26">
        <v>-0.0004437481196960978</v>
      </c>
      <c r="AN26">
        <v>65.83343786014218</v>
      </c>
      <c r="AO26">
        <f>(AQ26 - AP26 + DZ26*1E3/(8.314*(EB26+273.15)) * AS26/DY26 * AR26) * DY26/(100*DM26) * 1000/(1000 - AQ26)</f>
        <v>0</v>
      </c>
      <c r="AP26">
        <v>8.414076112885439</v>
      </c>
      <c r="AQ26">
        <v>8.388897696969698</v>
      </c>
      <c r="AR26">
        <v>6.126355890764238E-07</v>
      </c>
      <c r="AS26">
        <v>77.39234867321849</v>
      </c>
      <c r="AT26">
        <v>0</v>
      </c>
      <c r="AU26">
        <v>0</v>
      </c>
      <c r="AV26">
        <f>IF(AT26*$H$13&gt;=AX26,1.0,(AX26/(AX26-AT26*$H$13)))</f>
        <v>0</v>
      </c>
      <c r="AW26">
        <f>(AV26-1)*100</f>
        <v>0</v>
      </c>
      <c r="AX26">
        <f>MAX(0,($B$13+$C$13*EG26)/(1+$D$13*EG26)*DZ26/(EB26+273)*$E$13)</f>
        <v>0</v>
      </c>
      <c r="AY26" t="s">
        <v>436</v>
      </c>
      <c r="AZ26" t="s">
        <v>436</v>
      </c>
      <c r="BA26">
        <v>0</v>
      </c>
      <c r="BB26">
        <v>0</v>
      </c>
      <c r="BC26">
        <f>1-BA26/BB26</f>
        <v>0</v>
      </c>
      <c r="BD26">
        <v>0</v>
      </c>
      <c r="BE26" t="s">
        <v>436</v>
      </c>
      <c r="BF26" t="s">
        <v>436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436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$B$11*EH26+$C$11*EI26+$F$11*ET26*(1-EW26)</f>
        <v>0</v>
      </c>
      <c r="DJ26">
        <f>DI26*DK26</f>
        <v>0</v>
      </c>
      <c r="DK26">
        <f>($B$11*$D$9+$C$11*$D$9+$F$11*((FG26+EY26)/MAX(FG26+EY26+FH26, 0.1)*$I$9+FH26/MAX(FG26+EY26+FH26, 0.1)*$J$9))/($B$11+$C$11+$F$11)</f>
        <v>0</v>
      </c>
      <c r="DL26">
        <f>($B$11*$K$9+$C$11*$K$9+$F$11*((FG26+EY26)/MAX(FG26+EY26+FH26, 0.1)*$P$9+FH26/MAX(FG26+EY26+FH26, 0.1)*$Q$9))/($B$11+$C$11+$F$11)</f>
        <v>0</v>
      </c>
      <c r="DM26">
        <v>6</v>
      </c>
      <c r="DN26">
        <v>0.5</v>
      </c>
      <c r="DO26" t="s">
        <v>437</v>
      </c>
      <c r="DP26">
        <v>2</v>
      </c>
      <c r="DQ26" t="b">
        <v>1</v>
      </c>
      <c r="DR26">
        <v>1746719501</v>
      </c>
      <c r="DS26">
        <v>100.095</v>
      </c>
      <c r="DT26">
        <v>100.153</v>
      </c>
      <c r="DU26">
        <v>8.38927</v>
      </c>
      <c r="DV26">
        <v>8.41197</v>
      </c>
      <c r="DW26">
        <v>99.8565</v>
      </c>
      <c r="DX26">
        <v>8.45492</v>
      </c>
      <c r="DY26">
        <v>399.945</v>
      </c>
      <c r="DZ26">
        <v>101.909</v>
      </c>
      <c r="EA26">
        <v>0.100086</v>
      </c>
      <c r="EB26">
        <v>15.0063</v>
      </c>
      <c r="EC26">
        <v>15.1189</v>
      </c>
      <c r="ED26">
        <v>999.9</v>
      </c>
      <c r="EE26">
        <v>0</v>
      </c>
      <c r="EF26">
        <v>0</v>
      </c>
      <c r="EG26">
        <v>10044.4</v>
      </c>
      <c r="EH26">
        <v>0</v>
      </c>
      <c r="EI26">
        <v>0.221054</v>
      </c>
      <c r="EJ26">
        <v>-0.0588303</v>
      </c>
      <c r="EK26">
        <v>100.941</v>
      </c>
      <c r="EL26">
        <v>101.003</v>
      </c>
      <c r="EM26">
        <v>-0.0227032</v>
      </c>
      <c r="EN26">
        <v>100.153</v>
      </c>
      <c r="EO26">
        <v>8.41197</v>
      </c>
      <c r="EP26">
        <v>0.854944</v>
      </c>
      <c r="EQ26">
        <v>0.857257</v>
      </c>
      <c r="ER26">
        <v>4.65384</v>
      </c>
      <c r="ES26">
        <v>4.69251</v>
      </c>
      <c r="ET26">
        <v>0.0500092</v>
      </c>
      <c r="EU26">
        <v>0</v>
      </c>
      <c r="EV26">
        <v>0</v>
      </c>
      <c r="EW26">
        <v>0</v>
      </c>
      <c r="EX26">
        <v>7.44</v>
      </c>
      <c r="EY26">
        <v>0.0500092</v>
      </c>
      <c r="EZ26">
        <v>-5.74</v>
      </c>
      <c r="FA26">
        <v>0.21</v>
      </c>
      <c r="FB26">
        <v>34.062</v>
      </c>
      <c r="FC26">
        <v>41.437</v>
      </c>
      <c r="FD26">
        <v>37.5</v>
      </c>
      <c r="FE26">
        <v>41.937</v>
      </c>
      <c r="FF26">
        <v>36.25</v>
      </c>
      <c r="FG26">
        <v>0</v>
      </c>
      <c r="FH26">
        <v>0</v>
      </c>
      <c r="FI26">
        <v>0</v>
      </c>
      <c r="FJ26">
        <v>1746719573.6</v>
      </c>
      <c r="FK26">
        <v>0</v>
      </c>
      <c r="FL26">
        <v>4.2944</v>
      </c>
      <c r="FM26">
        <v>11.10461504625849</v>
      </c>
      <c r="FN26">
        <v>-9.152307376410104</v>
      </c>
      <c r="FO26">
        <v>-3.2212</v>
      </c>
      <c r="FP26">
        <v>15</v>
      </c>
      <c r="FQ26">
        <v>1746715409.1</v>
      </c>
      <c r="FR26" t="s">
        <v>438</v>
      </c>
      <c r="FS26">
        <v>1746715409.1</v>
      </c>
      <c r="FT26">
        <v>1746715398.6</v>
      </c>
      <c r="FU26">
        <v>2</v>
      </c>
      <c r="FV26">
        <v>-0.229</v>
      </c>
      <c r="FW26">
        <v>-0.046</v>
      </c>
      <c r="FX26">
        <v>-0.035</v>
      </c>
      <c r="FY26">
        <v>0.08699999999999999</v>
      </c>
      <c r="FZ26">
        <v>587</v>
      </c>
      <c r="GA26">
        <v>16</v>
      </c>
      <c r="GB26">
        <v>0.03</v>
      </c>
      <c r="GC26">
        <v>0.16</v>
      </c>
      <c r="GD26">
        <v>0.04533723462214303</v>
      </c>
      <c r="GE26">
        <v>0.02655188068641584</v>
      </c>
      <c r="GF26">
        <v>0.02865737543869923</v>
      </c>
      <c r="GG26">
        <v>1</v>
      </c>
      <c r="GH26">
        <v>-0.001379684995989751</v>
      </c>
      <c r="GI26">
        <v>-0.00463924587065605</v>
      </c>
      <c r="GJ26">
        <v>0.0008021747925515942</v>
      </c>
      <c r="GK26">
        <v>1</v>
      </c>
      <c r="GL26">
        <v>2</v>
      </c>
      <c r="GM26">
        <v>2</v>
      </c>
      <c r="GN26" t="s">
        <v>439</v>
      </c>
      <c r="GO26">
        <v>3.01608</v>
      </c>
      <c r="GP26">
        <v>2.77514</v>
      </c>
      <c r="GQ26">
        <v>0.0289884</v>
      </c>
      <c r="GR26">
        <v>0.0288438</v>
      </c>
      <c r="GS26">
        <v>0.0568223</v>
      </c>
      <c r="GT26">
        <v>0.0566783</v>
      </c>
      <c r="GU26">
        <v>25091.4</v>
      </c>
      <c r="GV26">
        <v>29317.5</v>
      </c>
      <c r="GW26">
        <v>22643.3</v>
      </c>
      <c r="GX26">
        <v>27737</v>
      </c>
      <c r="GY26">
        <v>30985.1</v>
      </c>
      <c r="GZ26">
        <v>37390.4</v>
      </c>
      <c r="HA26">
        <v>36292.9</v>
      </c>
      <c r="HB26">
        <v>44028.5</v>
      </c>
      <c r="HC26">
        <v>1.824</v>
      </c>
      <c r="HD26">
        <v>2.1721</v>
      </c>
      <c r="HE26">
        <v>-0.0622906</v>
      </c>
      <c r="HF26">
        <v>0</v>
      </c>
      <c r="HG26">
        <v>16.1568</v>
      </c>
      <c r="HH26">
        <v>999.9</v>
      </c>
      <c r="HI26">
        <v>28</v>
      </c>
      <c r="HJ26">
        <v>31.4</v>
      </c>
      <c r="HK26">
        <v>12.6818</v>
      </c>
      <c r="HL26">
        <v>62.3735</v>
      </c>
      <c r="HM26">
        <v>12.7244</v>
      </c>
      <c r="HN26">
        <v>1</v>
      </c>
      <c r="HO26">
        <v>-0.171949</v>
      </c>
      <c r="HP26">
        <v>5.57394</v>
      </c>
      <c r="HQ26">
        <v>20.2077</v>
      </c>
      <c r="HR26">
        <v>5.19438</v>
      </c>
      <c r="HS26">
        <v>11.956</v>
      </c>
      <c r="HT26">
        <v>4.9472</v>
      </c>
      <c r="HU26">
        <v>3.3</v>
      </c>
      <c r="HV26">
        <v>9999</v>
      </c>
      <c r="HW26">
        <v>9999</v>
      </c>
      <c r="HX26">
        <v>9999</v>
      </c>
      <c r="HY26">
        <v>329.6</v>
      </c>
      <c r="HZ26">
        <v>1.8605</v>
      </c>
      <c r="IA26">
        <v>1.86111</v>
      </c>
      <c r="IB26">
        <v>1.86189</v>
      </c>
      <c r="IC26">
        <v>1.85747</v>
      </c>
      <c r="ID26">
        <v>1.85715</v>
      </c>
      <c r="IE26">
        <v>1.85822</v>
      </c>
      <c r="IF26">
        <v>1.85898</v>
      </c>
      <c r="IG26">
        <v>1.85852</v>
      </c>
      <c r="IH26">
        <v>0</v>
      </c>
      <c r="II26">
        <v>0</v>
      </c>
      <c r="IJ26">
        <v>0</v>
      </c>
      <c r="IK26">
        <v>0</v>
      </c>
      <c r="IL26" t="s">
        <v>440</v>
      </c>
      <c r="IM26" t="s">
        <v>441</v>
      </c>
      <c r="IN26" t="s">
        <v>442</v>
      </c>
      <c r="IO26" t="s">
        <v>442</v>
      </c>
      <c r="IP26" t="s">
        <v>442</v>
      </c>
      <c r="IQ26" t="s">
        <v>442</v>
      </c>
      <c r="IR26">
        <v>0</v>
      </c>
      <c r="IS26">
        <v>100</v>
      </c>
      <c r="IT26">
        <v>100</v>
      </c>
      <c r="IU26">
        <v>0.239</v>
      </c>
      <c r="IV26">
        <v>-0.06560000000000001</v>
      </c>
      <c r="IW26">
        <v>0.297997702088705</v>
      </c>
      <c r="IX26">
        <v>-0.0005958199232126106</v>
      </c>
      <c r="IY26">
        <v>-6.37178337242435E-08</v>
      </c>
      <c r="IZ26">
        <v>1.993894988486917E-10</v>
      </c>
      <c r="JA26">
        <v>-0.1058024783623949</v>
      </c>
      <c r="JB26">
        <v>-0.00682890468723997</v>
      </c>
      <c r="JC26">
        <v>0.001509929528747337</v>
      </c>
      <c r="JD26">
        <v>-1.662762654557253E-05</v>
      </c>
      <c r="JE26">
        <v>17</v>
      </c>
      <c r="JF26">
        <v>1831</v>
      </c>
      <c r="JG26">
        <v>1</v>
      </c>
      <c r="JH26">
        <v>21</v>
      </c>
      <c r="JI26">
        <v>68.2</v>
      </c>
      <c r="JJ26">
        <v>68.40000000000001</v>
      </c>
      <c r="JK26">
        <v>0.377197</v>
      </c>
      <c r="JL26">
        <v>2.61353</v>
      </c>
      <c r="JM26">
        <v>1.54663</v>
      </c>
      <c r="JN26">
        <v>2.14722</v>
      </c>
      <c r="JO26">
        <v>1.49658</v>
      </c>
      <c r="JP26">
        <v>2.49512</v>
      </c>
      <c r="JQ26">
        <v>38.1106</v>
      </c>
      <c r="JR26">
        <v>24.035</v>
      </c>
      <c r="JS26">
        <v>18</v>
      </c>
      <c r="JT26">
        <v>385.164</v>
      </c>
      <c r="JU26">
        <v>642.292</v>
      </c>
      <c r="JV26">
        <v>10.9579</v>
      </c>
      <c r="JW26">
        <v>24.9386</v>
      </c>
      <c r="JX26">
        <v>29.9999</v>
      </c>
      <c r="JY26">
        <v>25.069</v>
      </c>
      <c r="JZ26">
        <v>25.1076</v>
      </c>
      <c r="KA26">
        <v>7.58542</v>
      </c>
      <c r="KB26">
        <v>33.1995</v>
      </c>
      <c r="KC26">
        <v>14.23</v>
      </c>
      <c r="KD26">
        <v>10.9572</v>
      </c>
      <c r="KE26">
        <v>100</v>
      </c>
      <c r="KF26">
        <v>8.456049999999999</v>
      </c>
      <c r="KG26">
        <v>100.166</v>
      </c>
      <c r="KH26">
        <v>100.788</v>
      </c>
    </row>
    <row r="27" spans="1:294">
      <c r="A27">
        <v>11</v>
      </c>
      <c r="B27">
        <v>1746719621.5</v>
      </c>
      <c r="C27">
        <v>1205.400000095367</v>
      </c>
      <c r="D27" t="s">
        <v>461</v>
      </c>
      <c r="E27" t="s">
        <v>462</v>
      </c>
      <c r="F27" t="s">
        <v>432</v>
      </c>
      <c r="G27" t="s">
        <v>433</v>
      </c>
      <c r="I27" t="s">
        <v>435</v>
      </c>
      <c r="J27">
        <v>1746719621.5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(EB27+(V27+2*0.95*5.67E-8*(((EB27+$B$7)+273)^4-(EB27+273)^4)-44100*K27)/(1.84*29.3*S27+8*0.95*5.67E-8*(EB27+273)^3))</f>
        <v>0</v>
      </c>
      <c r="X27">
        <f>($C$7*EC27+$D$7*ED27+$E$7*W27)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2*0.95*5.67E-8*(((EB27+$B$7)+273)^4-(X27+273)^4)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201.743532575816</v>
      </c>
      <c r="AL27">
        <v>201.3181939393938</v>
      </c>
      <c r="AM27">
        <v>-0.0003756160842114579</v>
      </c>
      <c r="AN27">
        <v>65.83343786014218</v>
      </c>
      <c r="AO27">
        <f>(AQ27 - AP27 + DZ27*1E3/(8.314*(EB27+273.15)) * AS27/DY27 * AR27) * DY27/(100*DM27) * 1000/(1000 - AQ27)</f>
        <v>0</v>
      </c>
      <c r="AP27">
        <v>8.432450747272748</v>
      </c>
      <c r="AQ27">
        <v>8.409384727272725</v>
      </c>
      <c r="AR27">
        <v>1.052687280125465E-06</v>
      </c>
      <c r="AS27">
        <v>77.39234867321849</v>
      </c>
      <c r="AT27">
        <v>0</v>
      </c>
      <c r="AU27">
        <v>0</v>
      </c>
      <c r="AV27">
        <f>IF(AT27*$H$13&gt;=AX27,1.0,(AX27/(AX27-AT27*$H$13)))</f>
        <v>0</v>
      </c>
      <c r="AW27">
        <f>(AV27-1)*100</f>
        <v>0</v>
      </c>
      <c r="AX27">
        <f>MAX(0,($B$13+$C$13*EG27)/(1+$D$13*EG27)*DZ27/(EB27+273)*$E$13)</f>
        <v>0</v>
      </c>
      <c r="AY27" t="s">
        <v>436</v>
      </c>
      <c r="AZ27" t="s">
        <v>436</v>
      </c>
      <c r="BA27">
        <v>0</v>
      </c>
      <c r="BB27">
        <v>0</v>
      </c>
      <c r="BC27">
        <f>1-BA27/BB27</f>
        <v>0</v>
      </c>
      <c r="BD27">
        <v>0</v>
      </c>
      <c r="BE27" t="s">
        <v>436</v>
      </c>
      <c r="BF27" t="s">
        <v>436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436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$B$11*EH27+$C$11*EI27+$F$11*ET27*(1-EW27)</f>
        <v>0</v>
      </c>
      <c r="DJ27">
        <f>DI27*DK27</f>
        <v>0</v>
      </c>
      <c r="DK27">
        <f>($B$11*$D$9+$C$11*$D$9+$F$11*((FG27+EY27)/MAX(FG27+EY27+FH27, 0.1)*$I$9+FH27/MAX(FG27+EY27+FH27, 0.1)*$J$9))/($B$11+$C$11+$F$11)</f>
        <v>0</v>
      </c>
      <c r="DL27">
        <f>($B$11*$K$9+$C$11*$K$9+$F$11*((FG27+EY27)/MAX(FG27+EY27+FH27, 0.1)*$P$9+FH27/MAX(FG27+EY27+FH27, 0.1)*$Q$9))/($B$11+$C$11+$F$11)</f>
        <v>0</v>
      </c>
      <c r="DM27">
        <v>6</v>
      </c>
      <c r="DN27">
        <v>0.5</v>
      </c>
      <c r="DO27" t="s">
        <v>437</v>
      </c>
      <c r="DP27">
        <v>2</v>
      </c>
      <c r="DQ27" t="b">
        <v>1</v>
      </c>
      <c r="DR27">
        <v>1746719621.5</v>
      </c>
      <c r="DS27">
        <v>199.636</v>
      </c>
      <c r="DT27">
        <v>200.051</v>
      </c>
      <c r="DU27">
        <v>8.40837</v>
      </c>
      <c r="DV27">
        <v>8.40544</v>
      </c>
      <c r="DW27">
        <v>199.458</v>
      </c>
      <c r="DX27">
        <v>8.473739999999999</v>
      </c>
      <c r="DY27">
        <v>400.002</v>
      </c>
      <c r="DZ27">
        <v>101.911</v>
      </c>
      <c r="EA27">
        <v>0.100049</v>
      </c>
      <c r="EB27">
        <v>14.9785</v>
      </c>
      <c r="EC27">
        <v>15.1159</v>
      </c>
      <c r="ED27">
        <v>999.9</v>
      </c>
      <c r="EE27">
        <v>0</v>
      </c>
      <c r="EF27">
        <v>0</v>
      </c>
      <c r="EG27">
        <v>10034.4</v>
      </c>
      <c r="EH27">
        <v>0</v>
      </c>
      <c r="EI27">
        <v>0.221054</v>
      </c>
      <c r="EJ27">
        <v>-0.414886</v>
      </c>
      <c r="EK27">
        <v>201.329</v>
      </c>
      <c r="EL27">
        <v>201.747</v>
      </c>
      <c r="EM27">
        <v>0.00293064</v>
      </c>
      <c r="EN27">
        <v>200.051</v>
      </c>
      <c r="EO27">
        <v>8.40544</v>
      </c>
      <c r="EP27">
        <v>0.856907</v>
      </c>
      <c r="EQ27">
        <v>0.856609</v>
      </c>
      <c r="ER27">
        <v>4.68666</v>
      </c>
      <c r="ES27">
        <v>4.68167</v>
      </c>
      <c r="ET27">
        <v>0.0500092</v>
      </c>
      <c r="EU27">
        <v>0</v>
      </c>
      <c r="EV27">
        <v>0</v>
      </c>
      <c r="EW27">
        <v>0</v>
      </c>
      <c r="EX27">
        <v>-7.26</v>
      </c>
      <c r="EY27">
        <v>0.0500092</v>
      </c>
      <c r="EZ27">
        <v>7</v>
      </c>
      <c r="FA27">
        <v>1.64</v>
      </c>
      <c r="FB27">
        <v>32.875</v>
      </c>
      <c r="FC27">
        <v>38</v>
      </c>
      <c r="FD27">
        <v>35.437</v>
      </c>
      <c r="FE27">
        <v>37.25</v>
      </c>
      <c r="FF27">
        <v>34.625</v>
      </c>
      <c r="FG27">
        <v>0</v>
      </c>
      <c r="FH27">
        <v>0</v>
      </c>
      <c r="FI27">
        <v>0</v>
      </c>
      <c r="FJ27">
        <v>1746719694.2</v>
      </c>
      <c r="FK27">
        <v>0</v>
      </c>
      <c r="FL27">
        <v>6.189230769230769</v>
      </c>
      <c r="FM27">
        <v>-24.63179530188392</v>
      </c>
      <c r="FN27">
        <v>4.652991515889311</v>
      </c>
      <c r="FO27">
        <v>-3.591538461538462</v>
      </c>
      <c r="FP27">
        <v>15</v>
      </c>
      <c r="FQ27">
        <v>1746715409.1</v>
      </c>
      <c r="FR27" t="s">
        <v>438</v>
      </c>
      <c r="FS27">
        <v>1746715409.1</v>
      </c>
      <c r="FT27">
        <v>1746715398.6</v>
      </c>
      <c r="FU27">
        <v>2</v>
      </c>
      <c r="FV27">
        <v>-0.229</v>
      </c>
      <c r="FW27">
        <v>-0.046</v>
      </c>
      <c r="FX27">
        <v>-0.035</v>
      </c>
      <c r="FY27">
        <v>0.08699999999999999</v>
      </c>
      <c r="FZ27">
        <v>587</v>
      </c>
      <c r="GA27">
        <v>16</v>
      </c>
      <c r="GB27">
        <v>0.03</v>
      </c>
      <c r="GC27">
        <v>0.16</v>
      </c>
      <c r="GD27">
        <v>0.2598338310947327</v>
      </c>
      <c r="GE27">
        <v>-0.03919946900249963</v>
      </c>
      <c r="GF27">
        <v>0.01568434029824452</v>
      </c>
      <c r="GG27">
        <v>1</v>
      </c>
      <c r="GH27">
        <v>-0.002826021461951077</v>
      </c>
      <c r="GI27">
        <v>0.002809702977714699</v>
      </c>
      <c r="GJ27">
        <v>0.0005573783255870955</v>
      </c>
      <c r="GK27">
        <v>1</v>
      </c>
      <c r="GL27">
        <v>2</v>
      </c>
      <c r="GM27">
        <v>2</v>
      </c>
      <c r="GN27" t="s">
        <v>439</v>
      </c>
      <c r="GO27">
        <v>3.01615</v>
      </c>
      <c r="GP27">
        <v>2.77502</v>
      </c>
      <c r="GQ27">
        <v>0.0549873</v>
      </c>
      <c r="GR27">
        <v>0.0547084</v>
      </c>
      <c r="GS27">
        <v>0.0569337</v>
      </c>
      <c r="GT27">
        <v>0.0566558</v>
      </c>
      <c r="GU27">
        <v>24422.7</v>
      </c>
      <c r="GV27">
        <v>28540.6</v>
      </c>
      <c r="GW27">
        <v>22646.2</v>
      </c>
      <c r="GX27">
        <v>27740.7</v>
      </c>
      <c r="GY27">
        <v>30986</v>
      </c>
      <c r="GZ27">
        <v>37396.7</v>
      </c>
      <c r="HA27">
        <v>36297.4</v>
      </c>
      <c r="HB27">
        <v>44033.9</v>
      </c>
      <c r="HC27">
        <v>1.8248</v>
      </c>
      <c r="HD27">
        <v>2.1731</v>
      </c>
      <c r="HE27">
        <v>-0.0618547</v>
      </c>
      <c r="HF27">
        <v>0</v>
      </c>
      <c r="HG27">
        <v>16.1465</v>
      </c>
      <c r="HH27">
        <v>999.9</v>
      </c>
      <c r="HI27">
        <v>27.5</v>
      </c>
      <c r="HJ27">
        <v>31.4</v>
      </c>
      <c r="HK27">
        <v>12.4537</v>
      </c>
      <c r="HL27">
        <v>62.3735</v>
      </c>
      <c r="HM27">
        <v>12.5481</v>
      </c>
      <c r="HN27">
        <v>1</v>
      </c>
      <c r="HO27">
        <v>-0.176832</v>
      </c>
      <c r="HP27">
        <v>5.50532</v>
      </c>
      <c r="HQ27">
        <v>20.2101</v>
      </c>
      <c r="HR27">
        <v>5.19932</v>
      </c>
      <c r="HS27">
        <v>11.956</v>
      </c>
      <c r="HT27">
        <v>4.94775</v>
      </c>
      <c r="HU27">
        <v>3.3</v>
      </c>
      <c r="HV27">
        <v>9999</v>
      </c>
      <c r="HW27">
        <v>9999</v>
      </c>
      <c r="HX27">
        <v>9999</v>
      </c>
      <c r="HY27">
        <v>329.7</v>
      </c>
      <c r="HZ27">
        <v>1.8605</v>
      </c>
      <c r="IA27">
        <v>1.86111</v>
      </c>
      <c r="IB27">
        <v>1.86188</v>
      </c>
      <c r="IC27">
        <v>1.85748</v>
      </c>
      <c r="ID27">
        <v>1.85715</v>
      </c>
      <c r="IE27">
        <v>1.85822</v>
      </c>
      <c r="IF27">
        <v>1.85899</v>
      </c>
      <c r="IG27">
        <v>1.85852</v>
      </c>
      <c r="IH27">
        <v>0</v>
      </c>
      <c r="II27">
        <v>0</v>
      </c>
      <c r="IJ27">
        <v>0</v>
      </c>
      <c r="IK27">
        <v>0</v>
      </c>
      <c r="IL27" t="s">
        <v>440</v>
      </c>
      <c r="IM27" t="s">
        <v>441</v>
      </c>
      <c r="IN27" t="s">
        <v>442</v>
      </c>
      <c r="IO27" t="s">
        <v>442</v>
      </c>
      <c r="IP27" t="s">
        <v>442</v>
      </c>
      <c r="IQ27" t="s">
        <v>442</v>
      </c>
      <c r="IR27">
        <v>0</v>
      </c>
      <c r="IS27">
        <v>100</v>
      </c>
      <c r="IT27">
        <v>100</v>
      </c>
      <c r="IU27">
        <v>0.178</v>
      </c>
      <c r="IV27">
        <v>-0.0654</v>
      </c>
      <c r="IW27">
        <v>0.297997702088705</v>
      </c>
      <c r="IX27">
        <v>-0.0005958199232126106</v>
      </c>
      <c r="IY27">
        <v>-6.37178337242435E-08</v>
      </c>
      <c r="IZ27">
        <v>1.993894988486917E-10</v>
      </c>
      <c r="JA27">
        <v>-0.1058024783623949</v>
      </c>
      <c r="JB27">
        <v>-0.00682890468723997</v>
      </c>
      <c r="JC27">
        <v>0.001509929528747337</v>
      </c>
      <c r="JD27">
        <v>-1.662762654557253E-05</v>
      </c>
      <c r="JE27">
        <v>17</v>
      </c>
      <c r="JF27">
        <v>1831</v>
      </c>
      <c r="JG27">
        <v>1</v>
      </c>
      <c r="JH27">
        <v>21</v>
      </c>
      <c r="JI27">
        <v>70.2</v>
      </c>
      <c r="JJ27">
        <v>70.40000000000001</v>
      </c>
      <c r="JK27">
        <v>0.600586</v>
      </c>
      <c r="JL27">
        <v>2.60742</v>
      </c>
      <c r="JM27">
        <v>1.54663</v>
      </c>
      <c r="JN27">
        <v>2.14722</v>
      </c>
      <c r="JO27">
        <v>1.49658</v>
      </c>
      <c r="JP27">
        <v>2.3877</v>
      </c>
      <c r="JQ27">
        <v>38.135</v>
      </c>
      <c r="JR27">
        <v>24.0262</v>
      </c>
      <c r="JS27">
        <v>18</v>
      </c>
      <c r="JT27">
        <v>385.107</v>
      </c>
      <c r="JU27">
        <v>642.23</v>
      </c>
      <c r="JV27">
        <v>10.9567</v>
      </c>
      <c r="JW27">
        <v>24.8785</v>
      </c>
      <c r="JX27">
        <v>29.9999</v>
      </c>
      <c r="JY27">
        <v>24.9999</v>
      </c>
      <c r="JZ27">
        <v>25.0362</v>
      </c>
      <c r="KA27">
        <v>12.0469</v>
      </c>
      <c r="KB27">
        <v>32.3639</v>
      </c>
      <c r="KC27">
        <v>13.1186</v>
      </c>
      <c r="KD27">
        <v>10.9598</v>
      </c>
      <c r="KE27">
        <v>200</v>
      </c>
      <c r="KF27">
        <v>8.45661</v>
      </c>
      <c r="KG27">
        <v>100.179</v>
      </c>
      <c r="KH27">
        <v>100.801</v>
      </c>
    </row>
    <row r="28" spans="1:294">
      <c r="A28">
        <v>12</v>
      </c>
      <c r="B28">
        <v>1746719742</v>
      </c>
      <c r="C28">
        <v>1325.900000095367</v>
      </c>
      <c r="D28" t="s">
        <v>463</v>
      </c>
      <c r="E28" t="s">
        <v>464</v>
      </c>
      <c r="F28" t="s">
        <v>432</v>
      </c>
      <c r="G28" t="s">
        <v>433</v>
      </c>
      <c r="I28" t="s">
        <v>435</v>
      </c>
      <c r="J28">
        <v>1746719742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(EB28+(V28+2*0.95*5.67E-8*(((EB28+$B$7)+273)^4-(EB28+273)^4)-44100*K28)/(1.84*29.3*S28+8*0.95*5.67E-8*(EB28+273)^3))</f>
        <v>0</v>
      </c>
      <c r="X28">
        <f>($C$7*EC28+$D$7*ED28+$E$7*W28)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2*0.95*5.67E-8*(((EB28+$B$7)+273)^4-(X28+273)^4)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302.562385573215</v>
      </c>
      <c r="AL28">
        <v>302.1159636363635</v>
      </c>
      <c r="AM28">
        <v>0.0001734667250861968</v>
      </c>
      <c r="AN28">
        <v>65.83343786014218</v>
      </c>
      <c r="AO28">
        <f>(AQ28 - AP28 + DZ28*1E3/(8.314*(EB28+273.15)) * AS28/DY28 * AR28) * DY28/(100*DM28) * 1000/(1000 - AQ28)</f>
        <v>0</v>
      </c>
      <c r="AP28">
        <v>8.434132180193181</v>
      </c>
      <c r="AQ28">
        <v>8.410703999999999</v>
      </c>
      <c r="AR28">
        <v>-1.171733049727504E-06</v>
      </c>
      <c r="AS28">
        <v>77.39234867321849</v>
      </c>
      <c r="AT28">
        <v>0</v>
      </c>
      <c r="AU28">
        <v>0</v>
      </c>
      <c r="AV28">
        <f>IF(AT28*$H$13&gt;=AX28,1.0,(AX28/(AX28-AT28*$H$13)))</f>
        <v>0</v>
      </c>
      <c r="AW28">
        <f>(AV28-1)*100</f>
        <v>0</v>
      </c>
      <c r="AX28">
        <f>MAX(0,($B$13+$C$13*EG28)/(1+$D$13*EG28)*DZ28/(EB28+273)*$E$13)</f>
        <v>0</v>
      </c>
      <c r="AY28" t="s">
        <v>436</v>
      </c>
      <c r="AZ28" t="s">
        <v>436</v>
      </c>
      <c r="BA28">
        <v>0</v>
      </c>
      <c r="BB28">
        <v>0</v>
      </c>
      <c r="BC28">
        <f>1-BA28/BB28</f>
        <v>0</v>
      </c>
      <c r="BD28">
        <v>0</v>
      </c>
      <c r="BE28" t="s">
        <v>436</v>
      </c>
      <c r="BF28" t="s">
        <v>436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436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$B$11*EH28+$C$11*EI28+$F$11*ET28*(1-EW28)</f>
        <v>0</v>
      </c>
      <c r="DJ28">
        <f>DI28*DK28</f>
        <v>0</v>
      </c>
      <c r="DK28">
        <f>($B$11*$D$9+$C$11*$D$9+$F$11*((FG28+EY28)/MAX(FG28+EY28+FH28, 0.1)*$I$9+FH28/MAX(FG28+EY28+FH28, 0.1)*$J$9))/($B$11+$C$11+$F$11)</f>
        <v>0</v>
      </c>
      <c r="DL28">
        <f>($B$11*$K$9+$C$11*$K$9+$F$11*((FG28+EY28)/MAX(FG28+EY28+FH28, 0.1)*$P$9+FH28/MAX(FG28+EY28+FH28, 0.1)*$Q$9))/($B$11+$C$11+$F$11)</f>
        <v>0</v>
      </c>
      <c r="DM28">
        <v>6</v>
      </c>
      <c r="DN28">
        <v>0.5</v>
      </c>
      <c r="DO28" t="s">
        <v>437</v>
      </c>
      <c r="DP28">
        <v>2</v>
      </c>
      <c r="DQ28" t="b">
        <v>1</v>
      </c>
      <c r="DR28">
        <v>1746719742</v>
      </c>
      <c r="DS28">
        <v>299.563</v>
      </c>
      <c r="DT28">
        <v>300.036</v>
      </c>
      <c r="DU28">
        <v>8.410550000000001</v>
      </c>
      <c r="DV28">
        <v>8.415290000000001</v>
      </c>
      <c r="DW28">
        <v>299.444</v>
      </c>
      <c r="DX28">
        <v>8.47589</v>
      </c>
      <c r="DY28">
        <v>399.957</v>
      </c>
      <c r="DZ28">
        <v>101.916</v>
      </c>
      <c r="EA28">
        <v>0.0999544</v>
      </c>
      <c r="EB28">
        <v>14.9897</v>
      </c>
      <c r="EC28">
        <v>15.1124</v>
      </c>
      <c r="ED28">
        <v>999.9</v>
      </c>
      <c r="EE28">
        <v>0</v>
      </c>
      <c r="EF28">
        <v>0</v>
      </c>
      <c r="EG28">
        <v>10045.6</v>
      </c>
      <c r="EH28">
        <v>0</v>
      </c>
      <c r="EI28">
        <v>0.221054</v>
      </c>
      <c r="EJ28">
        <v>-0.472382</v>
      </c>
      <c r="EK28">
        <v>302.104</v>
      </c>
      <c r="EL28">
        <v>302.582</v>
      </c>
      <c r="EM28">
        <v>-0.00473976</v>
      </c>
      <c r="EN28">
        <v>300.036</v>
      </c>
      <c r="EO28">
        <v>8.415290000000001</v>
      </c>
      <c r="EP28">
        <v>0.857172</v>
      </c>
      <c r="EQ28">
        <v>0.8576549999999999</v>
      </c>
      <c r="ER28">
        <v>4.69109</v>
      </c>
      <c r="ES28">
        <v>4.69915</v>
      </c>
      <c r="ET28">
        <v>0.0500092</v>
      </c>
      <c r="EU28">
        <v>0</v>
      </c>
      <c r="EV28">
        <v>0</v>
      </c>
      <c r="EW28">
        <v>0</v>
      </c>
      <c r="EX28">
        <v>5.13</v>
      </c>
      <c r="EY28">
        <v>0.0500092</v>
      </c>
      <c r="EZ28">
        <v>-1.92</v>
      </c>
      <c r="FA28">
        <v>0.99</v>
      </c>
      <c r="FB28">
        <v>33.25</v>
      </c>
      <c r="FC28">
        <v>39.875</v>
      </c>
      <c r="FD28">
        <v>36.375</v>
      </c>
      <c r="FE28">
        <v>39.562</v>
      </c>
      <c r="FF28">
        <v>35.25</v>
      </c>
      <c r="FG28">
        <v>0</v>
      </c>
      <c r="FH28">
        <v>0</v>
      </c>
      <c r="FI28">
        <v>0</v>
      </c>
      <c r="FJ28">
        <v>1746719814.8</v>
      </c>
      <c r="FK28">
        <v>0</v>
      </c>
      <c r="FL28">
        <v>3.0408</v>
      </c>
      <c r="FM28">
        <v>3.095384135354425</v>
      </c>
      <c r="FN28">
        <v>-4.453076852447182</v>
      </c>
      <c r="FO28">
        <v>-1.94</v>
      </c>
      <c r="FP28">
        <v>15</v>
      </c>
      <c r="FQ28">
        <v>1746715409.1</v>
      </c>
      <c r="FR28" t="s">
        <v>438</v>
      </c>
      <c r="FS28">
        <v>1746715409.1</v>
      </c>
      <c r="FT28">
        <v>1746715398.6</v>
      </c>
      <c r="FU28">
        <v>2</v>
      </c>
      <c r="FV28">
        <v>-0.229</v>
      </c>
      <c r="FW28">
        <v>-0.046</v>
      </c>
      <c r="FX28">
        <v>-0.035</v>
      </c>
      <c r="FY28">
        <v>0.08699999999999999</v>
      </c>
      <c r="FZ28">
        <v>587</v>
      </c>
      <c r="GA28">
        <v>16</v>
      </c>
      <c r="GB28">
        <v>0.03</v>
      </c>
      <c r="GC28">
        <v>0.16</v>
      </c>
      <c r="GD28">
        <v>0.3060688866439966</v>
      </c>
      <c r="GE28">
        <v>-0.1265101411713088</v>
      </c>
      <c r="GF28">
        <v>0.02402799354660464</v>
      </c>
      <c r="GG28">
        <v>1</v>
      </c>
      <c r="GH28">
        <v>-0.002033578358438514</v>
      </c>
      <c r="GI28">
        <v>0.001352142565978056</v>
      </c>
      <c r="GJ28">
        <v>0.0002134128084278963</v>
      </c>
      <c r="GK28">
        <v>1</v>
      </c>
      <c r="GL28">
        <v>2</v>
      </c>
      <c r="GM28">
        <v>2</v>
      </c>
      <c r="GN28" t="s">
        <v>439</v>
      </c>
      <c r="GO28">
        <v>3.01611</v>
      </c>
      <c r="GP28">
        <v>2.77502</v>
      </c>
      <c r="GQ28">
        <v>0.0776878</v>
      </c>
      <c r="GR28">
        <v>0.0772369</v>
      </c>
      <c r="GS28">
        <v>0.0569563</v>
      </c>
      <c r="GT28">
        <v>0.0567186</v>
      </c>
      <c r="GU28">
        <v>23838.5</v>
      </c>
      <c r="GV28">
        <v>27862.6</v>
      </c>
      <c r="GW28">
        <v>22648.2</v>
      </c>
      <c r="GX28">
        <v>27742.6</v>
      </c>
      <c r="GY28">
        <v>30988.2</v>
      </c>
      <c r="GZ28">
        <v>37397.9</v>
      </c>
      <c r="HA28">
        <v>36300.3</v>
      </c>
      <c r="HB28">
        <v>44037.4</v>
      </c>
      <c r="HC28">
        <v>1.82528</v>
      </c>
      <c r="HD28">
        <v>2.1739</v>
      </c>
      <c r="HE28">
        <v>-0.0622682</v>
      </c>
      <c r="HF28">
        <v>0</v>
      </c>
      <c r="HG28">
        <v>16.15</v>
      </c>
      <c r="HH28">
        <v>999.9</v>
      </c>
      <c r="HI28">
        <v>27.1</v>
      </c>
      <c r="HJ28">
        <v>31.5</v>
      </c>
      <c r="HK28">
        <v>12.343</v>
      </c>
      <c r="HL28">
        <v>62.3035</v>
      </c>
      <c r="HM28">
        <v>12.8646</v>
      </c>
      <c r="HN28">
        <v>1</v>
      </c>
      <c r="HO28">
        <v>-0.181067</v>
      </c>
      <c r="HP28">
        <v>5.36581</v>
      </c>
      <c r="HQ28">
        <v>20.214</v>
      </c>
      <c r="HR28">
        <v>5.19842</v>
      </c>
      <c r="HS28">
        <v>11.956</v>
      </c>
      <c r="HT28">
        <v>4.94775</v>
      </c>
      <c r="HU28">
        <v>3.3</v>
      </c>
      <c r="HV28">
        <v>9999</v>
      </c>
      <c r="HW28">
        <v>9999</v>
      </c>
      <c r="HX28">
        <v>9999</v>
      </c>
      <c r="HY28">
        <v>329.7</v>
      </c>
      <c r="HZ28">
        <v>1.8605</v>
      </c>
      <c r="IA28">
        <v>1.86111</v>
      </c>
      <c r="IB28">
        <v>1.86188</v>
      </c>
      <c r="IC28">
        <v>1.8575</v>
      </c>
      <c r="ID28">
        <v>1.85715</v>
      </c>
      <c r="IE28">
        <v>1.85822</v>
      </c>
      <c r="IF28">
        <v>1.85899</v>
      </c>
      <c r="IG28">
        <v>1.85852</v>
      </c>
      <c r="IH28">
        <v>0</v>
      </c>
      <c r="II28">
        <v>0</v>
      </c>
      <c r="IJ28">
        <v>0</v>
      </c>
      <c r="IK28">
        <v>0</v>
      </c>
      <c r="IL28" t="s">
        <v>440</v>
      </c>
      <c r="IM28" t="s">
        <v>441</v>
      </c>
      <c r="IN28" t="s">
        <v>442</v>
      </c>
      <c r="IO28" t="s">
        <v>442</v>
      </c>
      <c r="IP28" t="s">
        <v>442</v>
      </c>
      <c r="IQ28" t="s">
        <v>442</v>
      </c>
      <c r="IR28">
        <v>0</v>
      </c>
      <c r="IS28">
        <v>100</v>
      </c>
      <c r="IT28">
        <v>100</v>
      </c>
      <c r="IU28">
        <v>0.119</v>
      </c>
      <c r="IV28">
        <v>-0.0653</v>
      </c>
      <c r="IW28">
        <v>0.297997702088705</v>
      </c>
      <c r="IX28">
        <v>-0.0005958199232126106</v>
      </c>
      <c r="IY28">
        <v>-6.37178337242435E-08</v>
      </c>
      <c r="IZ28">
        <v>1.993894988486917E-10</v>
      </c>
      <c r="JA28">
        <v>-0.1058024783623949</v>
      </c>
      <c r="JB28">
        <v>-0.00682890468723997</v>
      </c>
      <c r="JC28">
        <v>0.001509929528747337</v>
      </c>
      <c r="JD28">
        <v>-1.662762654557253E-05</v>
      </c>
      <c r="JE28">
        <v>17</v>
      </c>
      <c r="JF28">
        <v>1831</v>
      </c>
      <c r="JG28">
        <v>1</v>
      </c>
      <c r="JH28">
        <v>21</v>
      </c>
      <c r="JI28">
        <v>72.2</v>
      </c>
      <c r="JJ28">
        <v>72.40000000000001</v>
      </c>
      <c r="JK28">
        <v>0.819092</v>
      </c>
      <c r="JL28">
        <v>2.58423</v>
      </c>
      <c r="JM28">
        <v>1.54663</v>
      </c>
      <c r="JN28">
        <v>2.14722</v>
      </c>
      <c r="JO28">
        <v>1.49658</v>
      </c>
      <c r="JP28">
        <v>2.4231</v>
      </c>
      <c r="JQ28">
        <v>38.1106</v>
      </c>
      <c r="JR28">
        <v>24.0262</v>
      </c>
      <c r="JS28">
        <v>18</v>
      </c>
      <c r="JT28">
        <v>384.972</v>
      </c>
      <c r="JU28">
        <v>642.167</v>
      </c>
      <c r="JV28">
        <v>11.0914</v>
      </c>
      <c r="JW28">
        <v>24.8256</v>
      </c>
      <c r="JX28">
        <v>29.9999</v>
      </c>
      <c r="JY28">
        <v>24.9437</v>
      </c>
      <c r="JZ28">
        <v>24.978</v>
      </c>
      <c r="KA28">
        <v>16.4332</v>
      </c>
      <c r="KB28">
        <v>31.8112</v>
      </c>
      <c r="KC28">
        <v>12.3762</v>
      </c>
      <c r="KD28">
        <v>11.1007</v>
      </c>
      <c r="KE28">
        <v>300</v>
      </c>
      <c r="KF28">
        <v>8.45661</v>
      </c>
      <c r="KG28">
        <v>100.187</v>
      </c>
      <c r="KH28">
        <v>100.809</v>
      </c>
    </row>
    <row r="29" spans="1:294">
      <c r="A29">
        <v>13</v>
      </c>
      <c r="B29">
        <v>1746719862.5</v>
      </c>
      <c r="C29">
        <v>1446.400000095367</v>
      </c>
      <c r="D29" t="s">
        <v>465</v>
      </c>
      <c r="E29" t="s">
        <v>466</v>
      </c>
      <c r="F29" t="s">
        <v>432</v>
      </c>
      <c r="G29" t="s">
        <v>433</v>
      </c>
      <c r="I29" t="s">
        <v>435</v>
      </c>
      <c r="J29">
        <v>1746719862.5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(EB29+(V29+2*0.95*5.67E-8*(((EB29+$B$7)+273)^4-(EB29+273)^4)-44100*K29)/(1.84*29.3*S29+8*0.95*5.67E-8*(EB29+273)^3))</f>
        <v>0</v>
      </c>
      <c r="X29">
        <f>($C$7*EC29+$D$7*ED29+$E$7*W29)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2*0.95*5.67E-8*(((EB29+$B$7)+273)^4-(X29+273)^4)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403.4050372374721</v>
      </c>
      <c r="AL29">
        <v>402.7892363636365</v>
      </c>
      <c r="AM29">
        <v>0.001466537287208303</v>
      </c>
      <c r="AN29">
        <v>65.83343786014218</v>
      </c>
      <c r="AO29">
        <f>(AQ29 - AP29 + DZ29*1E3/(8.314*(EB29+273.15)) * AS29/DY29 * AR29) * DY29/(100*DM29) * 1000/(1000 - AQ29)</f>
        <v>0</v>
      </c>
      <c r="AP29">
        <v>8.420857326139101</v>
      </c>
      <c r="AQ29">
        <v>8.3949283030303</v>
      </c>
      <c r="AR29">
        <v>-7.762998936832138E-07</v>
      </c>
      <c r="AS29">
        <v>77.39234867321849</v>
      </c>
      <c r="AT29">
        <v>0</v>
      </c>
      <c r="AU29">
        <v>0</v>
      </c>
      <c r="AV29">
        <f>IF(AT29*$H$13&gt;=AX29,1.0,(AX29/(AX29-AT29*$H$13)))</f>
        <v>0</v>
      </c>
      <c r="AW29">
        <f>(AV29-1)*100</f>
        <v>0</v>
      </c>
      <c r="AX29">
        <f>MAX(0,($B$13+$C$13*EG29)/(1+$D$13*EG29)*DZ29/(EB29+273)*$E$13)</f>
        <v>0</v>
      </c>
      <c r="AY29" t="s">
        <v>436</v>
      </c>
      <c r="AZ29" t="s">
        <v>436</v>
      </c>
      <c r="BA29">
        <v>0</v>
      </c>
      <c r="BB29">
        <v>0</v>
      </c>
      <c r="BC29">
        <f>1-BA29/BB29</f>
        <v>0</v>
      </c>
      <c r="BD29">
        <v>0</v>
      </c>
      <c r="BE29" t="s">
        <v>436</v>
      </c>
      <c r="BF29" t="s">
        <v>436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436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$B$11*EH29+$C$11*EI29+$F$11*ET29*(1-EW29)</f>
        <v>0</v>
      </c>
      <c r="DJ29">
        <f>DI29*DK29</f>
        <v>0</v>
      </c>
      <c r="DK29">
        <f>($B$11*$D$9+$C$11*$D$9+$F$11*((FG29+EY29)/MAX(FG29+EY29+FH29, 0.1)*$I$9+FH29/MAX(FG29+EY29+FH29, 0.1)*$J$9))/($B$11+$C$11+$F$11)</f>
        <v>0</v>
      </c>
      <c r="DL29">
        <f>($B$11*$K$9+$C$11*$K$9+$F$11*((FG29+EY29)/MAX(FG29+EY29+FH29, 0.1)*$P$9+FH29/MAX(FG29+EY29+FH29, 0.1)*$Q$9))/($B$11+$C$11+$F$11)</f>
        <v>0</v>
      </c>
      <c r="DM29">
        <v>6</v>
      </c>
      <c r="DN29">
        <v>0.5</v>
      </c>
      <c r="DO29" t="s">
        <v>437</v>
      </c>
      <c r="DP29">
        <v>2</v>
      </c>
      <c r="DQ29" t="b">
        <v>1</v>
      </c>
      <c r="DR29">
        <v>1746719862.5</v>
      </c>
      <c r="DS29">
        <v>399.422</v>
      </c>
      <c r="DT29">
        <v>400.035</v>
      </c>
      <c r="DU29">
        <v>8.395239999999999</v>
      </c>
      <c r="DV29">
        <v>8.42121</v>
      </c>
      <c r="DW29">
        <v>399.359</v>
      </c>
      <c r="DX29">
        <v>8.46081</v>
      </c>
      <c r="DY29">
        <v>400.023</v>
      </c>
      <c r="DZ29">
        <v>101.911</v>
      </c>
      <c r="EA29">
        <v>0.0996307</v>
      </c>
      <c r="EB29">
        <v>15.0101</v>
      </c>
      <c r="EC29">
        <v>15.1304</v>
      </c>
      <c r="ED29">
        <v>999.9</v>
      </c>
      <c r="EE29">
        <v>0</v>
      </c>
      <c r="EF29">
        <v>0</v>
      </c>
      <c r="EG29">
        <v>10057.5</v>
      </c>
      <c r="EH29">
        <v>0</v>
      </c>
      <c r="EI29">
        <v>0.221054</v>
      </c>
      <c r="EJ29">
        <v>-0.6127010000000001</v>
      </c>
      <c r="EK29">
        <v>402.803</v>
      </c>
      <c r="EL29">
        <v>403.432</v>
      </c>
      <c r="EM29">
        <v>-0.0259705</v>
      </c>
      <c r="EN29">
        <v>400.035</v>
      </c>
      <c r="EO29">
        <v>8.42121</v>
      </c>
      <c r="EP29">
        <v>0.855566</v>
      </c>
      <c r="EQ29">
        <v>0.858213</v>
      </c>
      <c r="ER29">
        <v>4.66425</v>
      </c>
      <c r="ES29">
        <v>4.70845</v>
      </c>
      <c r="ET29">
        <v>0.0500092</v>
      </c>
      <c r="EU29">
        <v>0</v>
      </c>
      <c r="EV29">
        <v>0</v>
      </c>
      <c r="EW29">
        <v>0</v>
      </c>
      <c r="EX29">
        <v>-4.21</v>
      </c>
      <c r="EY29">
        <v>0.0500092</v>
      </c>
      <c r="EZ29">
        <v>-4.39</v>
      </c>
      <c r="FA29">
        <v>0.62</v>
      </c>
      <c r="FB29">
        <v>33.562</v>
      </c>
      <c r="FC29">
        <v>40.75</v>
      </c>
      <c r="FD29">
        <v>36.875</v>
      </c>
      <c r="FE29">
        <v>40.875</v>
      </c>
      <c r="FF29">
        <v>35.687</v>
      </c>
      <c r="FG29">
        <v>0</v>
      </c>
      <c r="FH29">
        <v>0</v>
      </c>
      <c r="FI29">
        <v>0</v>
      </c>
      <c r="FJ29">
        <v>1746719935.4</v>
      </c>
      <c r="FK29">
        <v>0</v>
      </c>
      <c r="FL29">
        <v>2.251538461538462</v>
      </c>
      <c r="FM29">
        <v>-48.45196522564942</v>
      </c>
      <c r="FN29">
        <v>13.09196531566225</v>
      </c>
      <c r="FO29">
        <v>-3.063846153846154</v>
      </c>
      <c r="FP29">
        <v>15</v>
      </c>
      <c r="FQ29">
        <v>1746715409.1</v>
      </c>
      <c r="FR29" t="s">
        <v>438</v>
      </c>
      <c r="FS29">
        <v>1746715409.1</v>
      </c>
      <c r="FT29">
        <v>1746715398.6</v>
      </c>
      <c r="FU29">
        <v>2</v>
      </c>
      <c r="FV29">
        <v>-0.229</v>
      </c>
      <c r="FW29">
        <v>-0.046</v>
      </c>
      <c r="FX29">
        <v>-0.035</v>
      </c>
      <c r="FY29">
        <v>0.08699999999999999</v>
      </c>
      <c r="FZ29">
        <v>587</v>
      </c>
      <c r="GA29">
        <v>16</v>
      </c>
      <c r="GB29">
        <v>0.03</v>
      </c>
      <c r="GC29">
        <v>0.16</v>
      </c>
      <c r="GD29">
        <v>0.424335202977648</v>
      </c>
      <c r="GE29">
        <v>-0.0631704971245387</v>
      </c>
      <c r="GF29">
        <v>0.05866628366787716</v>
      </c>
      <c r="GG29">
        <v>1</v>
      </c>
      <c r="GH29">
        <v>-0.002427268135821705</v>
      </c>
      <c r="GI29">
        <v>0.002178105141707994</v>
      </c>
      <c r="GJ29">
        <v>0.0003383852055714391</v>
      </c>
      <c r="GK29">
        <v>1</v>
      </c>
      <c r="GL29">
        <v>2</v>
      </c>
      <c r="GM29">
        <v>2</v>
      </c>
      <c r="GN29" t="s">
        <v>439</v>
      </c>
      <c r="GO29">
        <v>3.01619</v>
      </c>
      <c r="GP29">
        <v>2.7748</v>
      </c>
      <c r="GQ29">
        <v>0.09757150000000001</v>
      </c>
      <c r="GR29">
        <v>0.0969993</v>
      </c>
      <c r="GS29">
        <v>0.0568813</v>
      </c>
      <c r="GT29">
        <v>0.0567545</v>
      </c>
      <c r="GU29">
        <v>23326.5</v>
      </c>
      <c r="GV29">
        <v>27266.9</v>
      </c>
      <c r="GW29">
        <v>22649.8</v>
      </c>
      <c r="GX29">
        <v>27743.1</v>
      </c>
      <c r="GY29">
        <v>30993.4</v>
      </c>
      <c r="GZ29">
        <v>37397.8</v>
      </c>
      <c r="HA29">
        <v>36302.8</v>
      </c>
      <c r="HB29">
        <v>44038.2</v>
      </c>
      <c r="HC29">
        <v>1.82575</v>
      </c>
      <c r="HD29">
        <v>2.17473</v>
      </c>
      <c r="HE29">
        <v>-0.058718</v>
      </c>
      <c r="HF29">
        <v>0</v>
      </c>
      <c r="HG29">
        <v>16.1089</v>
      </c>
      <c r="HH29">
        <v>999.9</v>
      </c>
      <c r="HI29">
        <v>26.8</v>
      </c>
      <c r="HJ29">
        <v>31.5</v>
      </c>
      <c r="HK29">
        <v>12.2068</v>
      </c>
      <c r="HL29">
        <v>62.2435</v>
      </c>
      <c r="HM29">
        <v>12.5441</v>
      </c>
      <c r="HN29">
        <v>1</v>
      </c>
      <c r="HO29">
        <v>-0.183963</v>
      </c>
      <c r="HP29">
        <v>5.50768</v>
      </c>
      <c r="HQ29">
        <v>20.2094</v>
      </c>
      <c r="HR29">
        <v>5.19827</v>
      </c>
      <c r="HS29">
        <v>11.956</v>
      </c>
      <c r="HT29">
        <v>4.9474</v>
      </c>
      <c r="HU29">
        <v>3.3</v>
      </c>
      <c r="HV29">
        <v>9999</v>
      </c>
      <c r="HW29">
        <v>9999</v>
      </c>
      <c r="HX29">
        <v>9999</v>
      </c>
      <c r="HY29">
        <v>329.7</v>
      </c>
      <c r="HZ29">
        <v>1.8605</v>
      </c>
      <c r="IA29">
        <v>1.86111</v>
      </c>
      <c r="IB29">
        <v>1.86189</v>
      </c>
      <c r="IC29">
        <v>1.85748</v>
      </c>
      <c r="ID29">
        <v>1.85716</v>
      </c>
      <c r="IE29">
        <v>1.85822</v>
      </c>
      <c r="IF29">
        <v>1.85902</v>
      </c>
      <c r="IG29">
        <v>1.85852</v>
      </c>
      <c r="IH29">
        <v>0</v>
      </c>
      <c r="II29">
        <v>0</v>
      </c>
      <c r="IJ29">
        <v>0</v>
      </c>
      <c r="IK29">
        <v>0</v>
      </c>
      <c r="IL29" t="s">
        <v>440</v>
      </c>
      <c r="IM29" t="s">
        <v>441</v>
      </c>
      <c r="IN29" t="s">
        <v>442</v>
      </c>
      <c r="IO29" t="s">
        <v>442</v>
      </c>
      <c r="IP29" t="s">
        <v>442</v>
      </c>
      <c r="IQ29" t="s">
        <v>442</v>
      </c>
      <c r="IR29">
        <v>0</v>
      </c>
      <c r="IS29">
        <v>100</v>
      </c>
      <c r="IT29">
        <v>100</v>
      </c>
      <c r="IU29">
        <v>0.063</v>
      </c>
      <c r="IV29">
        <v>-0.06560000000000001</v>
      </c>
      <c r="IW29">
        <v>0.297997702088705</v>
      </c>
      <c r="IX29">
        <v>-0.0005958199232126106</v>
      </c>
      <c r="IY29">
        <v>-6.37178337242435E-08</v>
      </c>
      <c r="IZ29">
        <v>1.993894988486917E-10</v>
      </c>
      <c r="JA29">
        <v>-0.1058024783623949</v>
      </c>
      <c r="JB29">
        <v>-0.00682890468723997</v>
      </c>
      <c r="JC29">
        <v>0.001509929528747337</v>
      </c>
      <c r="JD29">
        <v>-1.662762654557253E-05</v>
      </c>
      <c r="JE29">
        <v>17</v>
      </c>
      <c r="JF29">
        <v>1831</v>
      </c>
      <c r="JG29">
        <v>1</v>
      </c>
      <c r="JH29">
        <v>21</v>
      </c>
      <c r="JI29">
        <v>74.2</v>
      </c>
      <c r="JJ29">
        <v>74.40000000000001</v>
      </c>
      <c r="JK29">
        <v>1.03027</v>
      </c>
      <c r="JL29">
        <v>2.58301</v>
      </c>
      <c r="JM29">
        <v>1.54663</v>
      </c>
      <c r="JN29">
        <v>2.14722</v>
      </c>
      <c r="JO29">
        <v>1.49658</v>
      </c>
      <c r="JP29">
        <v>2.38037</v>
      </c>
      <c r="JQ29">
        <v>38.135</v>
      </c>
      <c r="JR29">
        <v>24.0175</v>
      </c>
      <c r="JS29">
        <v>18</v>
      </c>
      <c r="JT29">
        <v>384.858</v>
      </c>
      <c r="JU29">
        <v>642.177</v>
      </c>
      <c r="JV29">
        <v>11.0419</v>
      </c>
      <c r="JW29">
        <v>24.7753</v>
      </c>
      <c r="JX29">
        <v>30.0001</v>
      </c>
      <c r="JY29">
        <v>24.8906</v>
      </c>
      <c r="JZ29">
        <v>24.9241</v>
      </c>
      <c r="KA29">
        <v>20.6649</v>
      </c>
      <c r="KB29">
        <v>31.2586</v>
      </c>
      <c r="KC29">
        <v>12.0053</v>
      </c>
      <c r="KD29">
        <v>11.029</v>
      </c>
      <c r="KE29">
        <v>400</v>
      </c>
      <c r="KF29">
        <v>8.456670000000001</v>
      </c>
      <c r="KG29">
        <v>100.194</v>
      </c>
      <c r="KH29">
        <v>100.81</v>
      </c>
    </row>
    <row r="30" spans="1:294">
      <c r="A30">
        <v>14</v>
      </c>
      <c r="B30">
        <v>1746719983</v>
      </c>
      <c r="C30">
        <v>1566.900000095367</v>
      </c>
      <c r="D30" t="s">
        <v>467</v>
      </c>
      <c r="E30" t="s">
        <v>468</v>
      </c>
      <c r="F30" t="s">
        <v>432</v>
      </c>
      <c r="G30" t="s">
        <v>433</v>
      </c>
      <c r="I30" t="s">
        <v>435</v>
      </c>
      <c r="J30">
        <v>1746719983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(EB30+(V30+2*0.95*5.67E-8*(((EB30+$B$7)+273)^4-(EB30+273)^4)-44100*K30)/(1.84*29.3*S30+8*0.95*5.67E-8*(EB30+273)^3))</f>
        <v>0</v>
      </c>
      <c r="X30">
        <f>($C$7*EC30+$D$7*ED30+$E$7*W30)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2*0.95*5.67E-8*(((EB30+$B$7)+273)^4-(X30+273)^4)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504.2643329235513</v>
      </c>
      <c r="AL30">
        <v>503.5097090909089</v>
      </c>
      <c r="AM30">
        <v>0.0008747341463290081</v>
      </c>
      <c r="AN30">
        <v>65.83343786014218</v>
      </c>
      <c r="AO30">
        <f>(AQ30 - AP30 + DZ30*1E3/(8.314*(EB30+273.15)) * AS30/DY30 * AR30) * DY30/(100*DM30) * 1000/(1000 - AQ30)</f>
        <v>0</v>
      </c>
      <c r="AP30">
        <v>8.415818749730761</v>
      </c>
      <c r="AQ30">
        <v>8.388242909090906</v>
      </c>
      <c r="AR30">
        <v>5.662137402047139E-07</v>
      </c>
      <c r="AS30">
        <v>77.39234867321849</v>
      </c>
      <c r="AT30">
        <v>0</v>
      </c>
      <c r="AU30">
        <v>0</v>
      </c>
      <c r="AV30">
        <f>IF(AT30*$H$13&gt;=AX30,1.0,(AX30/(AX30-AT30*$H$13)))</f>
        <v>0</v>
      </c>
      <c r="AW30">
        <f>(AV30-1)*100</f>
        <v>0</v>
      </c>
      <c r="AX30">
        <f>MAX(0,($B$13+$C$13*EG30)/(1+$D$13*EG30)*DZ30/(EB30+273)*$E$13)</f>
        <v>0</v>
      </c>
      <c r="AY30" t="s">
        <v>436</v>
      </c>
      <c r="AZ30" t="s">
        <v>436</v>
      </c>
      <c r="BA30">
        <v>0</v>
      </c>
      <c r="BB30">
        <v>0</v>
      </c>
      <c r="BC30">
        <f>1-BA30/BB30</f>
        <v>0</v>
      </c>
      <c r="BD30">
        <v>0</v>
      </c>
      <c r="BE30" t="s">
        <v>436</v>
      </c>
      <c r="BF30" t="s">
        <v>436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436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$B$11*EH30+$C$11*EI30+$F$11*ET30*(1-EW30)</f>
        <v>0</v>
      </c>
      <c r="DJ30">
        <f>DI30*DK30</f>
        <v>0</v>
      </c>
      <c r="DK30">
        <f>($B$11*$D$9+$C$11*$D$9+$F$11*((FG30+EY30)/MAX(FG30+EY30+FH30, 0.1)*$I$9+FH30/MAX(FG30+EY30+FH30, 0.1)*$J$9))/($B$11+$C$11+$F$11)</f>
        <v>0</v>
      </c>
      <c r="DL30">
        <f>($B$11*$K$9+$C$11*$K$9+$F$11*((FG30+EY30)/MAX(FG30+EY30+FH30, 0.1)*$P$9+FH30/MAX(FG30+EY30+FH30, 0.1)*$Q$9))/($B$11+$C$11+$F$11)</f>
        <v>0</v>
      </c>
      <c r="DM30">
        <v>6</v>
      </c>
      <c r="DN30">
        <v>0.5</v>
      </c>
      <c r="DO30" t="s">
        <v>437</v>
      </c>
      <c r="DP30">
        <v>2</v>
      </c>
      <c r="DQ30" t="b">
        <v>1</v>
      </c>
      <c r="DR30">
        <v>1746719983</v>
      </c>
      <c r="DS30">
        <v>499.276</v>
      </c>
      <c r="DT30">
        <v>500.039</v>
      </c>
      <c r="DU30">
        <v>8.38814</v>
      </c>
      <c r="DV30">
        <v>8.414110000000001</v>
      </c>
      <c r="DW30">
        <v>499.267</v>
      </c>
      <c r="DX30">
        <v>8.453810000000001</v>
      </c>
      <c r="DY30">
        <v>399.918</v>
      </c>
      <c r="DZ30">
        <v>101.908</v>
      </c>
      <c r="EA30">
        <v>0.0999688</v>
      </c>
      <c r="EB30">
        <v>15.0011</v>
      </c>
      <c r="EC30">
        <v>15.124</v>
      </c>
      <c r="ED30">
        <v>999.9</v>
      </c>
      <c r="EE30">
        <v>0</v>
      </c>
      <c r="EF30">
        <v>0</v>
      </c>
      <c r="EG30">
        <v>10051.2</v>
      </c>
      <c r="EH30">
        <v>0</v>
      </c>
      <c r="EI30">
        <v>0.221054</v>
      </c>
      <c r="EJ30">
        <v>-0.762787</v>
      </c>
      <c r="EK30">
        <v>503.499</v>
      </c>
      <c r="EL30">
        <v>504.282</v>
      </c>
      <c r="EM30">
        <v>-0.0259647</v>
      </c>
      <c r="EN30">
        <v>500.039</v>
      </c>
      <c r="EO30">
        <v>8.414110000000001</v>
      </c>
      <c r="EP30">
        <v>0.854816</v>
      </c>
      <c r="EQ30">
        <v>0.8574619999999999</v>
      </c>
      <c r="ER30">
        <v>4.65171</v>
      </c>
      <c r="ES30">
        <v>4.69593</v>
      </c>
      <c r="ET30">
        <v>0.0500092</v>
      </c>
      <c r="EU30">
        <v>0</v>
      </c>
      <c r="EV30">
        <v>0</v>
      </c>
      <c r="EW30">
        <v>0</v>
      </c>
      <c r="EX30">
        <v>0.75</v>
      </c>
      <c r="EY30">
        <v>0.0500092</v>
      </c>
      <c r="EZ30">
        <v>-1.94</v>
      </c>
      <c r="FA30">
        <v>0.36</v>
      </c>
      <c r="FB30">
        <v>34</v>
      </c>
      <c r="FC30">
        <v>41.25</v>
      </c>
      <c r="FD30">
        <v>37.312</v>
      </c>
      <c r="FE30">
        <v>41.625</v>
      </c>
      <c r="FF30">
        <v>36.125</v>
      </c>
      <c r="FG30">
        <v>0</v>
      </c>
      <c r="FH30">
        <v>0</v>
      </c>
      <c r="FI30">
        <v>0</v>
      </c>
      <c r="FJ30">
        <v>1746720055.4</v>
      </c>
      <c r="FK30">
        <v>0</v>
      </c>
      <c r="FL30">
        <v>5.146153846153846</v>
      </c>
      <c r="FM30">
        <v>-12.90393155248653</v>
      </c>
      <c r="FN30">
        <v>12.15179532197596</v>
      </c>
      <c r="FO30">
        <v>-4.392307692307692</v>
      </c>
      <c r="FP30">
        <v>15</v>
      </c>
      <c r="FQ30">
        <v>1746715409.1</v>
      </c>
      <c r="FR30" t="s">
        <v>438</v>
      </c>
      <c r="FS30">
        <v>1746715409.1</v>
      </c>
      <c r="FT30">
        <v>1746715398.6</v>
      </c>
      <c r="FU30">
        <v>2</v>
      </c>
      <c r="FV30">
        <v>-0.229</v>
      </c>
      <c r="FW30">
        <v>-0.046</v>
      </c>
      <c r="FX30">
        <v>-0.035</v>
      </c>
      <c r="FY30">
        <v>0.08699999999999999</v>
      </c>
      <c r="FZ30">
        <v>587</v>
      </c>
      <c r="GA30">
        <v>16</v>
      </c>
      <c r="GB30">
        <v>0.03</v>
      </c>
      <c r="GC30">
        <v>0.16</v>
      </c>
      <c r="GD30">
        <v>0.5159391610002522</v>
      </c>
      <c r="GE30">
        <v>-0.200306567571633</v>
      </c>
      <c r="GF30">
        <v>0.05867656653643607</v>
      </c>
      <c r="GG30">
        <v>1</v>
      </c>
      <c r="GH30">
        <v>-0.002186956958037457</v>
      </c>
      <c r="GI30">
        <v>-0.001343106214156549</v>
      </c>
      <c r="GJ30">
        <v>0.0003341859399392757</v>
      </c>
      <c r="GK30">
        <v>1</v>
      </c>
      <c r="GL30">
        <v>2</v>
      </c>
      <c r="GM30">
        <v>2</v>
      </c>
      <c r="GN30" t="s">
        <v>439</v>
      </c>
      <c r="GO30">
        <v>3.01607</v>
      </c>
      <c r="GP30">
        <v>2.77508</v>
      </c>
      <c r="GQ30">
        <v>0.115318</v>
      </c>
      <c r="GR30">
        <v>0.114646</v>
      </c>
      <c r="GS30">
        <v>0.0568494</v>
      </c>
      <c r="GT30">
        <v>0.0567227</v>
      </c>
      <c r="GU30">
        <v>22870.1</v>
      </c>
      <c r="GV30">
        <v>26738</v>
      </c>
      <c r="GW30">
        <v>22651.5</v>
      </c>
      <c r="GX30">
        <v>27746.5</v>
      </c>
      <c r="GY30">
        <v>30997</v>
      </c>
      <c r="GZ30">
        <v>37403.9</v>
      </c>
      <c r="HA30">
        <v>36305.2</v>
      </c>
      <c r="HB30">
        <v>44043.2</v>
      </c>
      <c r="HC30">
        <v>1.826</v>
      </c>
      <c r="HD30">
        <v>2.17535</v>
      </c>
      <c r="HE30">
        <v>-0.0582151</v>
      </c>
      <c r="HF30">
        <v>0</v>
      </c>
      <c r="HG30">
        <v>16.0941</v>
      </c>
      <c r="HH30">
        <v>999.9</v>
      </c>
      <c r="HI30">
        <v>26.5</v>
      </c>
      <c r="HJ30">
        <v>31.6</v>
      </c>
      <c r="HK30">
        <v>12.1382</v>
      </c>
      <c r="HL30">
        <v>62.2936</v>
      </c>
      <c r="HM30">
        <v>12.8926</v>
      </c>
      <c r="HN30">
        <v>1</v>
      </c>
      <c r="HO30">
        <v>-0.187198</v>
      </c>
      <c r="HP30">
        <v>5.45255</v>
      </c>
      <c r="HQ30">
        <v>20.211</v>
      </c>
      <c r="HR30">
        <v>5.19827</v>
      </c>
      <c r="HS30">
        <v>11.956</v>
      </c>
      <c r="HT30">
        <v>4.94715</v>
      </c>
      <c r="HU30">
        <v>3.3</v>
      </c>
      <c r="HV30">
        <v>9999</v>
      </c>
      <c r="HW30">
        <v>9999</v>
      </c>
      <c r="HX30">
        <v>9999</v>
      </c>
      <c r="HY30">
        <v>329.8</v>
      </c>
      <c r="HZ30">
        <v>1.8605</v>
      </c>
      <c r="IA30">
        <v>1.86111</v>
      </c>
      <c r="IB30">
        <v>1.86189</v>
      </c>
      <c r="IC30">
        <v>1.85746</v>
      </c>
      <c r="ID30">
        <v>1.85716</v>
      </c>
      <c r="IE30">
        <v>1.85822</v>
      </c>
      <c r="IF30">
        <v>1.85903</v>
      </c>
      <c r="IG30">
        <v>1.85852</v>
      </c>
      <c r="IH30">
        <v>0</v>
      </c>
      <c r="II30">
        <v>0</v>
      </c>
      <c r="IJ30">
        <v>0</v>
      </c>
      <c r="IK30">
        <v>0</v>
      </c>
      <c r="IL30" t="s">
        <v>440</v>
      </c>
      <c r="IM30" t="s">
        <v>441</v>
      </c>
      <c r="IN30" t="s">
        <v>442</v>
      </c>
      <c r="IO30" t="s">
        <v>442</v>
      </c>
      <c r="IP30" t="s">
        <v>442</v>
      </c>
      <c r="IQ30" t="s">
        <v>442</v>
      </c>
      <c r="IR30">
        <v>0</v>
      </c>
      <c r="IS30">
        <v>100</v>
      </c>
      <c r="IT30">
        <v>100</v>
      </c>
      <c r="IU30">
        <v>0.008999999999999999</v>
      </c>
      <c r="IV30">
        <v>-0.06569999999999999</v>
      </c>
      <c r="IW30">
        <v>0.297997702088705</v>
      </c>
      <c r="IX30">
        <v>-0.0005958199232126106</v>
      </c>
      <c r="IY30">
        <v>-6.37178337242435E-08</v>
      </c>
      <c r="IZ30">
        <v>1.993894988486917E-10</v>
      </c>
      <c r="JA30">
        <v>-0.1058024783623949</v>
      </c>
      <c r="JB30">
        <v>-0.00682890468723997</v>
      </c>
      <c r="JC30">
        <v>0.001509929528747337</v>
      </c>
      <c r="JD30">
        <v>-1.662762654557253E-05</v>
      </c>
      <c r="JE30">
        <v>17</v>
      </c>
      <c r="JF30">
        <v>1831</v>
      </c>
      <c r="JG30">
        <v>1</v>
      </c>
      <c r="JH30">
        <v>21</v>
      </c>
      <c r="JI30">
        <v>76.2</v>
      </c>
      <c r="JJ30">
        <v>76.40000000000001</v>
      </c>
      <c r="JK30">
        <v>1.23413</v>
      </c>
      <c r="JL30">
        <v>2.56104</v>
      </c>
      <c r="JM30">
        <v>1.54663</v>
      </c>
      <c r="JN30">
        <v>2.146</v>
      </c>
      <c r="JO30">
        <v>1.49658</v>
      </c>
      <c r="JP30">
        <v>2.46826</v>
      </c>
      <c r="JQ30">
        <v>38.1593</v>
      </c>
      <c r="JR30">
        <v>24.0262</v>
      </c>
      <c r="JS30">
        <v>18</v>
      </c>
      <c r="JT30">
        <v>384.677</v>
      </c>
      <c r="JU30">
        <v>642.101</v>
      </c>
      <c r="JV30">
        <v>11.0229</v>
      </c>
      <c r="JW30">
        <v>24.7355</v>
      </c>
      <c r="JX30">
        <v>29.9999</v>
      </c>
      <c r="JY30">
        <v>24.8443</v>
      </c>
      <c r="JZ30">
        <v>24.8765</v>
      </c>
      <c r="KA30">
        <v>24.7385</v>
      </c>
      <c r="KB30">
        <v>30.7184</v>
      </c>
      <c r="KC30">
        <v>11.6267</v>
      </c>
      <c r="KD30">
        <v>11.0182</v>
      </c>
      <c r="KE30">
        <v>500</v>
      </c>
      <c r="KF30">
        <v>8.45679</v>
      </c>
      <c r="KG30">
        <v>100.201</v>
      </c>
      <c r="KH30">
        <v>100.822</v>
      </c>
    </row>
    <row r="31" spans="1:294">
      <c r="A31">
        <v>15</v>
      </c>
      <c r="B31">
        <v>1746720103.5</v>
      </c>
      <c r="C31">
        <v>1687.400000095367</v>
      </c>
      <c r="D31" t="s">
        <v>469</v>
      </c>
      <c r="E31" t="s">
        <v>470</v>
      </c>
      <c r="F31" t="s">
        <v>432</v>
      </c>
      <c r="G31" t="s">
        <v>433</v>
      </c>
      <c r="I31" t="s">
        <v>435</v>
      </c>
      <c r="J31">
        <v>1746720103.5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(EB31+(V31+2*0.95*5.67E-8*(((EB31+$B$7)+273)^4-(EB31+273)^4)-44100*K31)/(1.84*29.3*S31+8*0.95*5.67E-8*(EB31+273)^3))</f>
        <v>0</v>
      </c>
      <c r="X31">
        <f>($C$7*EC31+$D$7*ED31+$E$7*W31)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2*0.95*5.67E-8*(((EB31+$B$7)+273)^4-(X31+273)^4)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604.9799733842681</v>
      </c>
      <c r="AL31">
        <v>604.3081090909089</v>
      </c>
      <c r="AM31">
        <v>0.004751149461976665</v>
      </c>
      <c r="AN31">
        <v>65.83343786014218</v>
      </c>
      <c r="AO31">
        <f>(AQ31 - AP31 + DZ31*1E3/(8.314*(EB31+273.15)) * AS31/DY31 * AR31) * DY31/(100*DM31) * 1000/(1000 - AQ31)</f>
        <v>0</v>
      </c>
      <c r="AP31">
        <v>8.411301006838487</v>
      </c>
      <c r="AQ31">
        <v>8.387827212121207</v>
      </c>
      <c r="AR31">
        <v>-1.260825471035469E-06</v>
      </c>
      <c r="AS31">
        <v>77.39234867321849</v>
      </c>
      <c r="AT31">
        <v>0</v>
      </c>
      <c r="AU31">
        <v>0</v>
      </c>
      <c r="AV31">
        <f>IF(AT31*$H$13&gt;=AX31,1.0,(AX31/(AX31-AT31*$H$13)))</f>
        <v>0</v>
      </c>
      <c r="AW31">
        <f>(AV31-1)*100</f>
        <v>0</v>
      </c>
      <c r="AX31">
        <f>MAX(0,($B$13+$C$13*EG31)/(1+$D$13*EG31)*DZ31/(EB31+273)*$E$13)</f>
        <v>0</v>
      </c>
      <c r="AY31" t="s">
        <v>436</v>
      </c>
      <c r="AZ31" t="s">
        <v>436</v>
      </c>
      <c r="BA31">
        <v>0</v>
      </c>
      <c r="BB31">
        <v>0</v>
      </c>
      <c r="BC31">
        <f>1-BA31/BB31</f>
        <v>0</v>
      </c>
      <c r="BD31">
        <v>0</v>
      </c>
      <c r="BE31" t="s">
        <v>436</v>
      </c>
      <c r="BF31" t="s">
        <v>436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436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$B$11*EH31+$C$11*EI31+$F$11*ET31*(1-EW31)</f>
        <v>0</v>
      </c>
      <c r="DJ31">
        <f>DI31*DK31</f>
        <v>0</v>
      </c>
      <c r="DK31">
        <f>($B$11*$D$9+$C$11*$D$9+$F$11*((FG31+EY31)/MAX(FG31+EY31+FH31, 0.1)*$I$9+FH31/MAX(FG31+EY31+FH31, 0.1)*$J$9))/($B$11+$C$11+$F$11)</f>
        <v>0</v>
      </c>
      <c r="DL31">
        <f>($B$11*$K$9+$C$11*$K$9+$F$11*((FG31+EY31)/MAX(FG31+EY31+FH31, 0.1)*$P$9+FH31/MAX(FG31+EY31+FH31, 0.1)*$Q$9))/($B$11+$C$11+$F$11)</f>
        <v>0</v>
      </c>
      <c r="DM31">
        <v>6</v>
      </c>
      <c r="DN31">
        <v>0.5</v>
      </c>
      <c r="DO31" t="s">
        <v>437</v>
      </c>
      <c r="DP31">
        <v>2</v>
      </c>
      <c r="DQ31" t="b">
        <v>1</v>
      </c>
      <c r="DR31">
        <v>1746720103.5</v>
      </c>
      <c r="DS31">
        <v>599.218</v>
      </c>
      <c r="DT31">
        <v>600.032</v>
      </c>
      <c r="DU31">
        <v>8.38758</v>
      </c>
      <c r="DV31">
        <v>8.41184</v>
      </c>
      <c r="DW31">
        <v>599.258</v>
      </c>
      <c r="DX31">
        <v>8.45326</v>
      </c>
      <c r="DY31">
        <v>399.961</v>
      </c>
      <c r="DZ31">
        <v>101.912</v>
      </c>
      <c r="EA31">
        <v>0.100002</v>
      </c>
      <c r="EB31">
        <v>15.0137</v>
      </c>
      <c r="EC31">
        <v>15.1316</v>
      </c>
      <c r="ED31">
        <v>999.9</v>
      </c>
      <c r="EE31">
        <v>0</v>
      </c>
      <c r="EF31">
        <v>0</v>
      </c>
      <c r="EG31">
        <v>10046.2</v>
      </c>
      <c r="EH31">
        <v>0</v>
      </c>
      <c r="EI31">
        <v>0.221054</v>
      </c>
      <c r="EJ31">
        <v>-0.81311</v>
      </c>
      <c r="EK31">
        <v>604.287</v>
      </c>
      <c r="EL31">
        <v>605.122</v>
      </c>
      <c r="EM31">
        <v>-0.0242615</v>
      </c>
      <c r="EN31">
        <v>600.032</v>
      </c>
      <c r="EO31">
        <v>8.41184</v>
      </c>
      <c r="EP31">
        <v>0.8547940000000001</v>
      </c>
      <c r="EQ31">
        <v>0.857266</v>
      </c>
      <c r="ER31">
        <v>4.65134</v>
      </c>
      <c r="ES31">
        <v>4.69266</v>
      </c>
      <c r="ET31">
        <v>0.0500092</v>
      </c>
      <c r="EU31">
        <v>0</v>
      </c>
      <c r="EV31">
        <v>0</v>
      </c>
      <c r="EW31">
        <v>0</v>
      </c>
      <c r="EX31">
        <v>-1.2</v>
      </c>
      <c r="EY31">
        <v>0.0500092</v>
      </c>
      <c r="EZ31">
        <v>0.51</v>
      </c>
      <c r="FA31">
        <v>1.36</v>
      </c>
      <c r="FB31">
        <v>33.687</v>
      </c>
      <c r="FC31">
        <v>39.562</v>
      </c>
      <c r="FD31">
        <v>36.5</v>
      </c>
      <c r="FE31">
        <v>39.062</v>
      </c>
      <c r="FF31">
        <v>35.25</v>
      </c>
      <c r="FG31">
        <v>0</v>
      </c>
      <c r="FH31">
        <v>0</v>
      </c>
      <c r="FI31">
        <v>0</v>
      </c>
      <c r="FJ31">
        <v>1746720176</v>
      </c>
      <c r="FK31">
        <v>0</v>
      </c>
      <c r="FL31">
        <v>2.932</v>
      </c>
      <c r="FM31">
        <v>-9.650769273284883</v>
      </c>
      <c r="FN31">
        <v>-4.043845968540349</v>
      </c>
      <c r="FO31">
        <v>-1.186</v>
      </c>
      <c r="FP31">
        <v>15</v>
      </c>
      <c r="FQ31">
        <v>1746715409.1</v>
      </c>
      <c r="FR31" t="s">
        <v>438</v>
      </c>
      <c r="FS31">
        <v>1746715409.1</v>
      </c>
      <c r="FT31">
        <v>1746715398.6</v>
      </c>
      <c r="FU31">
        <v>2</v>
      </c>
      <c r="FV31">
        <v>-0.229</v>
      </c>
      <c r="FW31">
        <v>-0.046</v>
      </c>
      <c r="FX31">
        <v>-0.035</v>
      </c>
      <c r="FY31">
        <v>0.08699999999999999</v>
      </c>
      <c r="FZ31">
        <v>587</v>
      </c>
      <c r="GA31">
        <v>16</v>
      </c>
      <c r="GB31">
        <v>0.03</v>
      </c>
      <c r="GC31">
        <v>0.16</v>
      </c>
      <c r="GD31">
        <v>0.534638190300581</v>
      </c>
      <c r="GE31">
        <v>-0.06476045679098454</v>
      </c>
      <c r="GF31">
        <v>0.05370746688430151</v>
      </c>
      <c r="GG31">
        <v>1</v>
      </c>
      <c r="GH31">
        <v>-0.001871315568933083</v>
      </c>
      <c r="GI31">
        <v>-9.171538766933438E-06</v>
      </c>
      <c r="GJ31">
        <v>4.988390284652968E-05</v>
      </c>
      <c r="GK31">
        <v>1</v>
      </c>
      <c r="GL31">
        <v>2</v>
      </c>
      <c r="GM31">
        <v>2</v>
      </c>
      <c r="GN31" t="s">
        <v>439</v>
      </c>
      <c r="GO31">
        <v>3.01613</v>
      </c>
      <c r="GP31">
        <v>2.77507</v>
      </c>
      <c r="GQ31">
        <v>0.131443</v>
      </c>
      <c r="GR31">
        <v>0.130671</v>
      </c>
      <c r="GS31">
        <v>0.0568545</v>
      </c>
      <c r="GT31">
        <v>0.0567191</v>
      </c>
      <c r="GU31">
        <v>22454.3</v>
      </c>
      <c r="GV31">
        <v>26253.9</v>
      </c>
      <c r="GW31">
        <v>22652</v>
      </c>
      <c r="GX31">
        <v>27745.7</v>
      </c>
      <c r="GY31">
        <v>30997.7</v>
      </c>
      <c r="GZ31">
        <v>37404</v>
      </c>
      <c r="HA31">
        <v>36305.8</v>
      </c>
      <c r="HB31">
        <v>44042.6</v>
      </c>
      <c r="HC31">
        <v>1.8268</v>
      </c>
      <c r="HD31">
        <v>2.17605</v>
      </c>
      <c r="HE31">
        <v>-0.0566989</v>
      </c>
      <c r="HF31">
        <v>0</v>
      </c>
      <c r="HG31">
        <v>16.0764</v>
      </c>
      <c r="HH31">
        <v>999.9</v>
      </c>
      <c r="HI31">
        <v>26.2</v>
      </c>
      <c r="HJ31">
        <v>31.6</v>
      </c>
      <c r="HK31">
        <v>11.9995</v>
      </c>
      <c r="HL31">
        <v>62.3536</v>
      </c>
      <c r="HM31">
        <v>12.8806</v>
      </c>
      <c r="HN31">
        <v>1</v>
      </c>
      <c r="HO31">
        <v>-0.188305</v>
      </c>
      <c r="HP31">
        <v>5.732</v>
      </c>
      <c r="HQ31">
        <v>20.2001</v>
      </c>
      <c r="HR31">
        <v>5.19782</v>
      </c>
      <c r="HS31">
        <v>11.956</v>
      </c>
      <c r="HT31">
        <v>4.9474</v>
      </c>
      <c r="HU31">
        <v>3.3</v>
      </c>
      <c r="HV31">
        <v>9999</v>
      </c>
      <c r="HW31">
        <v>9999</v>
      </c>
      <c r="HX31">
        <v>9999</v>
      </c>
      <c r="HY31">
        <v>329.8</v>
      </c>
      <c r="HZ31">
        <v>1.8605</v>
      </c>
      <c r="IA31">
        <v>1.86111</v>
      </c>
      <c r="IB31">
        <v>1.86188</v>
      </c>
      <c r="IC31">
        <v>1.85745</v>
      </c>
      <c r="ID31">
        <v>1.85716</v>
      </c>
      <c r="IE31">
        <v>1.85822</v>
      </c>
      <c r="IF31">
        <v>1.859</v>
      </c>
      <c r="IG31">
        <v>1.85852</v>
      </c>
      <c r="IH31">
        <v>0</v>
      </c>
      <c r="II31">
        <v>0</v>
      </c>
      <c r="IJ31">
        <v>0</v>
      </c>
      <c r="IK31">
        <v>0</v>
      </c>
      <c r="IL31" t="s">
        <v>440</v>
      </c>
      <c r="IM31" t="s">
        <v>441</v>
      </c>
      <c r="IN31" t="s">
        <v>442</v>
      </c>
      <c r="IO31" t="s">
        <v>442</v>
      </c>
      <c r="IP31" t="s">
        <v>442</v>
      </c>
      <c r="IQ31" t="s">
        <v>442</v>
      </c>
      <c r="IR31">
        <v>0</v>
      </c>
      <c r="IS31">
        <v>100</v>
      </c>
      <c r="IT31">
        <v>100</v>
      </c>
      <c r="IU31">
        <v>-0.04</v>
      </c>
      <c r="IV31">
        <v>-0.06569999999999999</v>
      </c>
      <c r="IW31">
        <v>0.297997702088705</v>
      </c>
      <c r="IX31">
        <v>-0.0005958199232126106</v>
      </c>
      <c r="IY31">
        <v>-6.37178337242435E-08</v>
      </c>
      <c r="IZ31">
        <v>1.993894988486917E-10</v>
      </c>
      <c r="JA31">
        <v>-0.1058024783623949</v>
      </c>
      <c r="JB31">
        <v>-0.00682890468723997</v>
      </c>
      <c r="JC31">
        <v>0.001509929528747337</v>
      </c>
      <c r="JD31">
        <v>-1.662762654557253E-05</v>
      </c>
      <c r="JE31">
        <v>17</v>
      </c>
      <c r="JF31">
        <v>1831</v>
      </c>
      <c r="JG31">
        <v>1</v>
      </c>
      <c r="JH31">
        <v>21</v>
      </c>
      <c r="JI31">
        <v>78.2</v>
      </c>
      <c r="JJ31">
        <v>78.40000000000001</v>
      </c>
      <c r="JK31">
        <v>1.43188</v>
      </c>
      <c r="JL31">
        <v>2.55981</v>
      </c>
      <c r="JM31">
        <v>1.54663</v>
      </c>
      <c r="JN31">
        <v>2.146</v>
      </c>
      <c r="JO31">
        <v>1.49658</v>
      </c>
      <c r="JP31">
        <v>2.48901</v>
      </c>
      <c r="JQ31">
        <v>38.1593</v>
      </c>
      <c r="JR31">
        <v>24.0175</v>
      </c>
      <c r="JS31">
        <v>18</v>
      </c>
      <c r="JT31">
        <v>384.822</v>
      </c>
      <c r="JU31">
        <v>642.169</v>
      </c>
      <c r="JV31">
        <v>10.8673</v>
      </c>
      <c r="JW31">
        <v>24.703</v>
      </c>
      <c r="JX31">
        <v>30.0002</v>
      </c>
      <c r="JY31">
        <v>24.8063</v>
      </c>
      <c r="JZ31">
        <v>24.8358</v>
      </c>
      <c r="KA31">
        <v>28.6922</v>
      </c>
      <c r="KB31">
        <v>30.4403</v>
      </c>
      <c r="KC31">
        <v>11.2551</v>
      </c>
      <c r="KD31">
        <v>10.8518</v>
      </c>
      <c r="KE31">
        <v>600</v>
      </c>
      <c r="KF31">
        <v>8.457000000000001</v>
      </c>
      <c r="KG31">
        <v>100.203</v>
      </c>
      <c r="KH31">
        <v>100.82</v>
      </c>
    </row>
    <row r="32" spans="1:294">
      <c r="A32">
        <v>16</v>
      </c>
      <c r="B32">
        <v>1746720224</v>
      </c>
      <c r="C32">
        <v>1807.900000095367</v>
      </c>
      <c r="D32" t="s">
        <v>471</v>
      </c>
      <c r="E32" t="s">
        <v>472</v>
      </c>
      <c r="F32" t="s">
        <v>432</v>
      </c>
      <c r="G32" t="s">
        <v>433</v>
      </c>
      <c r="I32" t="s">
        <v>435</v>
      </c>
      <c r="J32">
        <v>1746720224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(EB32+(V32+2*0.95*5.67E-8*(((EB32+$B$7)+273)^4-(EB32+273)^4)-44100*K32)/(1.84*29.3*S32+8*0.95*5.67E-8*(EB32+273)^3))</f>
        <v>0</v>
      </c>
      <c r="X32">
        <f>($C$7*EC32+$D$7*ED32+$E$7*W32)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2*0.95*5.67E-8*(((EB32+$B$7)+273)^4-(X32+273)^4)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504.2184501609719</v>
      </c>
      <c r="AL32">
        <v>503.608909090909</v>
      </c>
      <c r="AM32">
        <v>-0.0004560206553955518</v>
      </c>
      <c r="AN32">
        <v>65.83343786014218</v>
      </c>
      <c r="AO32">
        <f>(AQ32 - AP32 + DZ32*1E3/(8.314*(EB32+273.15)) * AS32/DY32 * AR32) * DY32/(100*DM32) * 1000/(1000 - AQ32)</f>
        <v>0</v>
      </c>
      <c r="AP32">
        <v>8.441420896118341</v>
      </c>
      <c r="AQ32">
        <v>8.417636121212121</v>
      </c>
      <c r="AR32">
        <v>1.596517754262297E-07</v>
      </c>
      <c r="AS32">
        <v>77.39234867321849</v>
      </c>
      <c r="AT32">
        <v>0</v>
      </c>
      <c r="AU32">
        <v>0</v>
      </c>
      <c r="AV32">
        <f>IF(AT32*$H$13&gt;=AX32,1.0,(AX32/(AX32-AT32*$H$13)))</f>
        <v>0</v>
      </c>
      <c r="AW32">
        <f>(AV32-1)*100</f>
        <v>0</v>
      </c>
      <c r="AX32">
        <f>MAX(0,($B$13+$C$13*EG32)/(1+$D$13*EG32)*DZ32/(EB32+273)*$E$13)</f>
        <v>0</v>
      </c>
      <c r="AY32" t="s">
        <v>436</v>
      </c>
      <c r="AZ32" t="s">
        <v>436</v>
      </c>
      <c r="BA32">
        <v>0</v>
      </c>
      <c r="BB32">
        <v>0</v>
      </c>
      <c r="BC32">
        <f>1-BA32/BB32</f>
        <v>0</v>
      </c>
      <c r="BD32">
        <v>0</v>
      </c>
      <c r="BE32" t="s">
        <v>436</v>
      </c>
      <c r="BF32" t="s">
        <v>436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436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$B$11*EH32+$C$11*EI32+$F$11*ET32*(1-EW32)</f>
        <v>0</v>
      </c>
      <c r="DJ32">
        <f>DI32*DK32</f>
        <v>0</v>
      </c>
      <c r="DK32">
        <f>($B$11*$D$9+$C$11*$D$9+$F$11*((FG32+EY32)/MAX(FG32+EY32+FH32, 0.1)*$I$9+FH32/MAX(FG32+EY32+FH32, 0.1)*$J$9))/($B$11+$C$11+$F$11)</f>
        <v>0</v>
      </c>
      <c r="DL32">
        <f>($B$11*$K$9+$C$11*$K$9+$F$11*((FG32+EY32)/MAX(FG32+EY32+FH32, 0.1)*$P$9+FH32/MAX(FG32+EY32+FH32, 0.1)*$Q$9))/($B$11+$C$11+$F$11)</f>
        <v>0</v>
      </c>
      <c r="DM32">
        <v>6</v>
      </c>
      <c r="DN32">
        <v>0.5</v>
      </c>
      <c r="DO32" t="s">
        <v>437</v>
      </c>
      <c r="DP32">
        <v>2</v>
      </c>
      <c r="DQ32" t="b">
        <v>1</v>
      </c>
      <c r="DR32">
        <v>1746720224</v>
      </c>
      <c r="DS32">
        <v>499.347</v>
      </c>
      <c r="DT32">
        <v>500.041</v>
      </c>
      <c r="DU32">
        <v>8.41737</v>
      </c>
      <c r="DV32">
        <v>8.44154</v>
      </c>
      <c r="DW32">
        <v>499.337</v>
      </c>
      <c r="DX32">
        <v>8.4826</v>
      </c>
      <c r="DY32">
        <v>399.846</v>
      </c>
      <c r="DZ32">
        <v>101.915</v>
      </c>
      <c r="EA32">
        <v>0.09981370000000001</v>
      </c>
      <c r="EB32">
        <v>14.9821</v>
      </c>
      <c r="EC32">
        <v>15.1113</v>
      </c>
      <c r="ED32">
        <v>999.9</v>
      </c>
      <c r="EE32">
        <v>0</v>
      </c>
      <c r="EF32">
        <v>0</v>
      </c>
      <c r="EG32">
        <v>10044.4</v>
      </c>
      <c r="EH32">
        <v>0</v>
      </c>
      <c r="EI32">
        <v>0.221054</v>
      </c>
      <c r="EJ32">
        <v>-0.694</v>
      </c>
      <c r="EK32">
        <v>503.586</v>
      </c>
      <c r="EL32">
        <v>504.298</v>
      </c>
      <c r="EM32">
        <v>-0.0241709</v>
      </c>
      <c r="EN32">
        <v>500.041</v>
      </c>
      <c r="EO32">
        <v>8.44154</v>
      </c>
      <c r="EP32">
        <v>0.857853</v>
      </c>
      <c r="EQ32">
        <v>0.860317</v>
      </c>
      <c r="ER32">
        <v>4.70245</v>
      </c>
      <c r="ES32">
        <v>4.74349</v>
      </c>
      <c r="ET32">
        <v>0.0500092</v>
      </c>
      <c r="EU32">
        <v>0</v>
      </c>
      <c r="EV32">
        <v>0</v>
      </c>
      <c r="EW32">
        <v>0</v>
      </c>
      <c r="EX32">
        <v>2.97</v>
      </c>
      <c r="EY32">
        <v>0.0500092</v>
      </c>
      <c r="EZ32">
        <v>-5.3</v>
      </c>
      <c r="FA32">
        <v>0.64</v>
      </c>
      <c r="FB32">
        <v>33.062</v>
      </c>
      <c r="FC32">
        <v>39.25</v>
      </c>
      <c r="FD32">
        <v>36.062</v>
      </c>
      <c r="FE32">
        <v>38.625</v>
      </c>
      <c r="FF32">
        <v>35</v>
      </c>
      <c r="FG32">
        <v>0</v>
      </c>
      <c r="FH32">
        <v>0</v>
      </c>
      <c r="FI32">
        <v>0</v>
      </c>
      <c r="FJ32">
        <v>1746720296.6</v>
      </c>
      <c r="FK32">
        <v>0</v>
      </c>
      <c r="FL32">
        <v>3.925384615384616</v>
      </c>
      <c r="FM32">
        <v>2.969572549155717</v>
      </c>
      <c r="FN32">
        <v>-12.82837611751651</v>
      </c>
      <c r="FO32">
        <v>-4.586538461538462</v>
      </c>
      <c r="FP32">
        <v>15</v>
      </c>
      <c r="FQ32">
        <v>1746715409.1</v>
      </c>
      <c r="FR32" t="s">
        <v>438</v>
      </c>
      <c r="FS32">
        <v>1746715409.1</v>
      </c>
      <c r="FT32">
        <v>1746715398.6</v>
      </c>
      <c r="FU32">
        <v>2</v>
      </c>
      <c r="FV32">
        <v>-0.229</v>
      </c>
      <c r="FW32">
        <v>-0.046</v>
      </c>
      <c r="FX32">
        <v>-0.035</v>
      </c>
      <c r="FY32">
        <v>0.08699999999999999</v>
      </c>
      <c r="FZ32">
        <v>587</v>
      </c>
      <c r="GA32">
        <v>16</v>
      </c>
      <c r="GB32">
        <v>0.03</v>
      </c>
      <c r="GC32">
        <v>0.16</v>
      </c>
      <c r="GD32">
        <v>0.4149381812093462</v>
      </c>
      <c r="GE32">
        <v>-0.02010059361362699</v>
      </c>
      <c r="GF32">
        <v>0.02910952009369932</v>
      </c>
      <c r="GG32">
        <v>1</v>
      </c>
      <c r="GH32">
        <v>-0.002075167252819771</v>
      </c>
      <c r="GI32">
        <v>0.0009065824602718581</v>
      </c>
      <c r="GJ32">
        <v>0.0001377078647675512</v>
      </c>
      <c r="GK32">
        <v>1</v>
      </c>
      <c r="GL32">
        <v>2</v>
      </c>
      <c r="GM32">
        <v>2</v>
      </c>
      <c r="GN32" t="s">
        <v>439</v>
      </c>
      <c r="GO32">
        <v>3.016</v>
      </c>
      <c r="GP32">
        <v>2.77487</v>
      </c>
      <c r="GQ32">
        <v>0.115357</v>
      </c>
      <c r="GR32">
        <v>0.114675</v>
      </c>
      <c r="GS32">
        <v>0.0570162</v>
      </c>
      <c r="GT32">
        <v>0.0568804</v>
      </c>
      <c r="GU32">
        <v>22870.7</v>
      </c>
      <c r="GV32">
        <v>26738.3</v>
      </c>
      <c r="GW32">
        <v>22652.9</v>
      </c>
      <c r="GX32">
        <v>27747.4</v>
      </c>
      <c r="GY32">
        <v>30993.3</v>
      </c>
      <c r="GZ32">
        <v>37399</v>
      </c>
      <c r="HA32">
        <v>36307.4</v>
      </c>
      <c r="HB32">
        <v>44044.9</v>
      </c>
      <c r="HC32">
        <v>1.8265</v>
      </c>
      <c r="HD32">
        <v>2.17633</v>
      </c>
      <c r="HE32">
        <v>-0.0601858</v>
      </c>
      <c r="HF32">
        <v>0</v>
      </c>
      <c r="HG32">
        <v>16.1142</v>
      </c>
      <c r="HH32">
        <v>999.9</v>
      </c>
      <c r="HI32">
        <v>26</v>
      </c>
      <c r="HJ32">
        <v>31.6</v>
      </c>
      <c r="HK32">
        <v>11.9069</v>
      </c>
      <c r="HL32">
        <v>62.3436</v>
      </c>
      <c r="HM32">
        <v>12.8405</v>
      </c>
      <c r="HN32">
        <v>1</v>
      </c>
      <c r="HO32">
        <v>-0.192701</v>
      </c>
      <c r="HP32">
        <v>5.17474</v>
      </c>
      <c r="HQ32">
        <v>20.2199</v>
      </c>
      <c r="HR32">
        <v>5.19812</v>
      </c>
      <c r="HS32">
        <v>11.956</v>
      </c>
      <c r="HT32">
        <v>4.9473</v>
      </c>
      <c r="HU32">
        <v>3.3</v>
      </c>
      <c r="HV32">
        <v>9999</v>
      </c>
      <c r="HW32">
        <v>9999</v>
      </c>
      <c r="HX32">
        <v>9999</v>
      </c>
      <c r="HY32">
        <v>329.8</v>
      </c>
      <c r="HZ32">
        <v>1.8605</v>
      </c>
      <c r="IA32">
        <v>1.86111</v>
      </c>
      <c r="IB32">
        <v>1.86189</v>
      </c>
      <c r="IC32">
        <v>1.8575</v>
      </c>
      <c r="ID32">
        <v>1.85716</v>
      </c>
      <c r="IE32">
        <v>1.85824</v>
      </c>
      <c r="IF32">
        <v>1.85904</v>
      </c>
      <c r="IG32">
        <v>1.85852</v>
      </c>
      <c r="IH32">
        <v>0</v>
      </c>
      <c r="II32">
        <v>0</v>
      </c>
      <c r="IJ32">
        <v>0</v>
      </c>
      <c r="IK32">
        <v>0</v>
      </c>
      <c r="IL32" t="s">
        <v>440</v>
      </c>
      <c r="IM32" t="s">
        <v>441</v>
      </c>
      <c r="IN32" t="s">
        <v>442</v>
      </c>
      <c r="IO32" t="s">
        <v>442</v>
      </c>
      <c r="IP32" t="s">
        <v>442</v>
      </c>
      <c r="IQ32" t="s">
        <v>442</v>
      </c>
      <c r="IR32">
        <v>0</v>
      </c>
      <c r="IS32">
        <v>100</v>
      </c>
      <c r="IT32">
        <v>100</v>
      </c>
      <c r="IU32">
        <v>0.01</v>
      </c>
      <c r="IV32">
        <v>-0.06519999999999999</v>
      </c>
      <c r="IW32">
        <v>0.297997702088705</v>
      </c>
      <c r="IX32">
        <v>-0.0005958199232126106</v>
      </c>
      <c r="IY32">
        <v>-6.37178337242435E-08</v>
      </c>
      <c r="IZ32">
        <v>1.993894988486917E-10</v>
      </c>
      <c r="JA32">
        <v>-0.1058024783623949</v>
      </c>
      <c r="JB32">
        <v>-0.00682890468723997</v>
      </c>
      <c r="JC32">
        <v>0.001509929528747337</v>
      </c>
      <c r="JD32">
        <v>-1.662762654557253E-05</v>
      </c>
      <c r="JE32">
        <v>17</v>
      </c>
      <c r="JF32">
        <v>1831</v>
      </c>
      <c r="JG32">
        <v>1</v>
      </c>
      <c r="JH32">
        <v>21</v>
      </c>
      <c r="JI32">
        <v>80.2</v>
      </c>
      <c r="JJ32">
        <v>80.40000000000001</v>
      </c>
      <c r="JK32">
        <v>1.23535</v>
      </c>
      <c r="JL32">
        <v>2.55249</v>
      </c>
      <c r="JM32">
        <v>1.54663</v>
      </c>
      <c r="JN32">
        <v>2.146</v>
      </c>
      <c r="JO32">
        <v>1.49658</v>
      </c>
      <c r="JP32">
        <v>2.3584</v>
      </c>
      <c r="JQ32">
        <v>38.1593</v>
      </c>
      <c r="JR32">
        <v>24.0262</v>
      </c>
      <c r="JS32">
        <v>18</v>
      </c>
      <c r="JT32">
        <v>384.481</v>
      </c>
      <c r="JU32">
        <v>642.0069999999999</v>
      </c>
      <c r="JV32">
        <v>11.2019</v>
      </c>
      <c r="JW32">
        <v>24.6823</v>
      </c>
      <c r="JX32">
        <v>29.9999</v>
      </c>
      <c r="JY32">
        <v>24.7769</v>
      </c>
      <c r="JZ32">
        <v>24.8045</v>
      </c>
      <c r="KA32">
        <v>24.7499</v>
      </c>
      <c r="KB32">
        <v>29.87</v>
      </c>
      <c r="KC32">
        <v>10.8838</v>
      </c>
      <c r="KD32">
        <v>11.2108</v>
      </c>
      <c r="KE32">
        <v>500</v>
      </c>
      <c r="KF32">
        <v>8.459530000000001</v>
      </c>
      <c r="KG32">
        <v>100.207</v>
      </c>
      <c r="KH32">
        <v>100.826</v>
      </c>
    </row>
    <row r="33" spans="1:294">
      <c r="A33">
        <v>17</v>
      </c>
      <c r="B33">
        <v>1746720344.5</v>
      </c>
      <c r="C33">
        <v>1928.400000095367</v>
      </c>
      <c r="D33" t="s">
        <v>473</v>
      </c>
      <c r="E33" t="s">
        <v>474</v>
      </c>
      <c r="F33" t="s">
        <v>432</v>
      </c>
      <c r="G33" t="s">
        <v>433</v>
      </c>
      <c r="I33" t="s">
        <v>435</v>
      </c>
      <c r="J33">
        <v>1746720344.5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(EB33+(V33+2*0.95*5.67E-8*(((EB33+$B$7)+273)^4-(EB33+273)^4)-44100*K33)/(1.84*29.3*S33+8*0.95*5.67E-8*(EB33+273)^3))</f>
        <v>0</v>
      </c>
      <c r="X33">
        <f>($C$7*EC33+$D$7*ED33+$E$7*W33)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2*0.95*5.67E-8*(((EB33+$B$7)+273)^4-(X33+273)^4)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403.394846869873</v>
      </c>
      <c r="AL33">
        <v>402.9616969696969</v>
      </c>
      <c r="AM33">
        <v>0.0005749296496701744</v>
      </c>
      <c r="AN33">
        <v>65.83343786014218</v>
      </c>
      <c r="AO33">
        <f>(AQ33 - AP33 + DZ33*1E3/(8.314*(EB33+273.15)) * AS33/DY33 * AR33) * DY33/(100*DM33) * 1000/(1000 - AQ33)</f>
        <v>0</v>
      </c>
      <c r="AP33">
        <v>8.404269978038633</v>
      </c>
      <c r="AQ33">
        <v>8.395226303030299</v>
      </c>
      <c r="AR33">
        <v>-1.214666713168872E-06</v>
      </c>
      <c r="AS33">
        <v>77.39234867321849</v>
      </c>
      <c r="AT33">
        <v>0</v>
      </c>
      <c r="AU33">
        <v>0</v>
      </c>
      <c r="AV33">
        <f>IF(AT33*$H$13&gt;=AX33,1.0,(AX33/(AX33-AT33*$H$13)))</f>
        <v>0</v>
      </c>
      <c r="AW33">
        <f>(AV33-1)*100</f>
        <v>0</v>
      </c>
      <c r="AX33">
        <f>MAX(0,($B$13+$C$13*EG33)/(1+$D$13*EG33)*DZ33/(EB33+273)*$E$13)</f>
        <v>0</v>
      </c>
      <c r="AY33" t="s">
        <v>436</v>
      </c>
      <c r="AZ33" t="s">
        <v>436</v>
      </c>
      <c r="BA33">
        <v>0</v>
      </c>
      <c r="BB33">
        <v>0</v>
      </c>
      <c r="BC33">
        <f>1-BA33/BB33</f>
        <v>0</v>
      </c>
      <c r="BD33">
        <v>0</v>
      </c>
      <c r="BE33" t="s">
        <v>436</v>
      </c>
      <c r="BF33" t="s">
        <v>436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436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$B$11*EH33+$C$11*EI33+$F$11*ET33*(1-EW33)</f>
        <v>0</v>
      </c>
      <c r="DJ33">
        <f>DI33*DK33</f>
        <v>0</v>
      </c>
      <c r="DK33">
        <f>($B$11*$D$9+$C$11*$D$9+$F$11*((FG33+EY33)/MAX(FG33+EY33+FH33, 0.1)*$I$9+FH33/MAX(FG33+EY33+FH33, 0.1)*$J$9))/($B$11+$C$11+$F$11)</f>
        <v>0</v>
      </c>
      <c r="DL33">
        <f>($B$11*$K$9+$C$11*$K$9+$F$11*((FG33+EY33)/MAX(FG33+EY33+FH33, 0.1)*$P$9+FH33/MAX(FG33+EY33+FH33, 0.1)*$Q$9))/($B$11+$C$11+$F$11)</f>
        <v>0</v>
      </c>
      <c r="DM33">
        <v>6</v>
      </c>
      <c r="DN33">
        <v>0.5</v>
      </c>
      <c r="DO33" t="s">
        <v>437</v>
      </c>
      <c r="DP33">
        <v>2</v>
      </c>
      <c r="DQ33" t="b">
        <v>1</v>
      </c>
      <c r="DR33">
        <v>1746720344.5</v>
      </c>
      <c r="DS33">
        <v>399.554</v>
      </c>
      <c r="DT33">
        <v>399.995</v>
      </c>
      <c r="DU33">
        <v>8.394579999999999</v>
      </c>
      <c r="DV33">
        <v>8.39573</v>
      </c>
      <c r="DW33">
        <v>399.492</v>
      </c>
      <c r="DX33">
        <v>8.460150000000001</v>
      </c>
      <c r="DY33">
        <v>400.124</v>
      </c>
      <c r="DZ33">
        <v>101.915</v>
      </c>
      <c r="EA33">
        <v>0.100001</v>
      </c>
      <c r="EB33">
        <v>14.9982</v>
      </c>
      <c r="EC33">
        <v>15.1181</v>
      </c>
      <c r="ED33">
        <v>999.9</v>
      </c>
      <c r="EE33">
        <v>0</v>
      </c>
      <c r="EF33">
        <v>0</v>
      </c>
      <c r="EG33">
        <v>10037.5</v>
      </c>
      <c r="EH33">
        <v>0</v>
      </c>
      <c r="EI33">
        <v>0.221054</v>
      </c>
      <c r="EJ33">
        <v>-0.440826</v>
      </c>
      <c r="EK33">
        <v>402.937</v>
      </c>
      <c r="EL33">
        <v>403.382</v>
      </c>
      <c r="EM33">
        <v>-0.00115395</v>
      </c>
      <c r="EN33">
        <v>399.995</v>
      </c>
      <c r="EO33">
        <v>8.39573</v>
      </c>
      <c r="EP33">
        <v>0.85553</v>
      </c>
      <c r="EQ33">
        <v>0.855647</v>
      </c>
      <c r="ER33">
        <v>4.66364</v>
      </c>
      <c r="ES33">
        <v>4.66561</v>
      </c>
      <c r="ET33">
        <v>0.0500092</v>
      </c>
      <c r="EU33">
        <v>0</v>
      </c>
      <c r="EV33">
        <v>0</v>
      </c>
      <c r="EW33">
        <v>0</v>
      </c>
      <c r="EX33">
        <v>2.89</v>
      </c>
      <c r="EY33">
        <v>0.0500092</v>
      </c>
      <c r="EZ33">
        <v>-3.06</v>
      </c>
      <c r="FA33">
        <v>0.52</v>
      </c>
      <c r="FB33">
        <v>33.437</v>
      </c>
      <c r="FC33">
        <v>40.375</v>
      </c>
      <c r="FD33">
        <v>36.625</v>
      </c>
      <c r="FE33">
        <v>40.375</v>
      </c>
      <c r="FF33">
        <v>35.5</v>
      </c>
      <c r="FG33">
        <v>0</v>
      </c>
      <c r="FH33">
        <v>0</v>
      </c>
      <c r="FI33">
        <v>0</v>
      </c>
      <c r="FJ33">
        <v>1746720417.2</v>
      </c>
      <c r="FK33">
        <v>0</v>
      </c>
      <c r="FL33">
        <v>4.1852</v>
      </c>
      <c r="FM33">
        <v>-16.05307724536994</v>
      </c>
      <c r="FN33">
        <v>16.98230790816821</v>
      </c>
      <c r="FO33">
        <v>-4.971200000000001</v>
      </c>
      <c r="FP33">
        <v>15</v>
      </c>
      <c r="FQ33">
        <v>1746715409.1</v>
      </c>
      <c r="FR33" t="s">
        <v>438</v>
      </c>
      <c r="FS33">
        <v>1746715409.1</v>
      </c>
      <c r="FT33">
        <v>1746715398.6</v>
      </c>
      <c r="FU33">
        <v>2</v>
      </c>
      <c r="FV33">
        <v>-0.229</v>
      </c>
      <c r="FW33">
        <v>-0.046</v>
      </c>
      <c r="FX33">
        <v>-0.035</v>
      </c>
      <c r="FY33">
        <v>0.08699999999999999</v>
      </c>
      <c r="FZ33">
        <v>587</v>
      </c>
      <c r="GA33">
        <v>16</v>
      </c>
      <c r="GB33">
        <v>0.03</v>
      </c>
      <c r="GC33">
        <v>0.16</v>
      </c>
      <c r="GD33">
        <v>0.27979915231633</v>
      </c>
      <c r="GE33">
        <v>0.1428384868156136</v>
      </c>
      <c r="GF33">
        <v>0.05593459911743814</v>
      </c>
      <c r="GG33">
        <v>1</v>
      </c>
      <c r="GH33">
        <v>-0.001949714504265693</v>
      </c>
      <c r="GI33">
        <v>0.0003222275789196959</v>
      </c>
      <c r="GJ33">
        <v>0.0001168091574902644</v>
      </c>
      <c r="GK33">
        <v>1</v>
      </c>
      <c r="GL33">
        <v>2</v>
      </c>
      <c r="GM33">
        <v>2</v>
      </c>
      <c r="GN33" t="s">
        <v>439</v>
      </c>
      <c r="GO33">
        <v>3.01632</v>
      </c>
      <c r="GP33">
        <v>2.775</v>
      </c>
      <c r="GQ33">
        <v>0.09763520000000001</v>
      </c>
      <c r="GR33">
        <v>0.09703199999999999</v>
      </c>
      <c r="GS33">
        <v>0.0569012</v>
      </c>
      <c r="GT33">
        <v>0.0566451</v>
      </c>
      <c r="GU33">
        <v>23329.5</v>
      </c>
      <c r="GV33">
        <v>27271.2</v>
      </c>
      <c r="GW33">
        <v>22653.9</v>
      </c>
      <c r="GX33">
        <v>27747.9</v>
      </c>
      <c r="GY33">
        <v>30998.1</v>
      </c>
      <c r="GZ33">
        <v>37409.3</v>
      </c>
      <c r="HA33">
        <v>36309</v>
      </c>
      <c r="HB33">
        <v>44046.5</v>
      </c>
      <c r="HC33">
        <v>1.82682</v>
      </c>
      <c r="HD33">
        <v>2.17598</v>
      </c>
      <c r="HE33">
        <v>-0.060603</v>
      </c>
      <c r="HF33">
        <v>0</v>
      </c>
      <c r="HG33">
        <v>16.1279</v>
      </c>
      <c r="HH33">
        <v>999.9</v>
      </c>
      <c r="HI33">
        <v>25.8</v>
      </c>
      <c r="HJ33">
        <v>31.7</v>
      </c>
      <c r="HK33">
        <v>11.8849</v>
      </c>
      <c r="HL33">
        <v>62.3137</v>
      </c>
      <c r="HM33">
        <v>12.7724</v>
      </c>
      <c r="HN33">
        <v>1</v>
      </c>
      <c r="HO33">
        <v>-0.192858</v>
      </c>
      <c r="HP33">
        <v>5.428</v>
      </c>
      <c r="HQ33">
        <v>20.2119</v>
      </c>
      <c r="HR33">
        <v>5.19842</v>
      </c>
      <c r="HS33">
        <v>11.956</v>
      </c>
      <c r="HT33">
        <v>4.94765</v>
      </c>
      <c r="HU33">
        <v>3.3</v>
      </c>
      <c r="HV33">
        <v>9999</v>
      </c>
      <c r="HW33">
        <v>9999</v>
      </c>
      <c r="HX33">
        <v>9999</v>
      </c>
      <c r="HY33">
        <v>329.9</v>
      </c>
      <c r="HZ33">
        <v>1.8605</v>
      </c>
      <c r="IA33">
        <v>1.86111</v>
      </c>
      <c r="IB33">
        <v>1.86189</v>
      </c>
      <c r="IC33">
        <v>1.85749</v>
      </c>
      <c r="ID33">
        <v>1.85716</v>
      </c>
      <c r="IE33">
        <v>1.85823</v>
      </c>
      <c r="IF33">
        <v>1.85902</v>
      </c>
      <c r="IG33">
        <v>1.85852</v>
      </c>
      <c r="IH33">
        <v>0</v>
      </c>
      <c r="II33">
        <v>0</v>
      </c>
      <c r="IJ33">
        <v>0</v>
      </c>
      <c r="IK33">
        <v>0</v>
      </c>
      <c r="IL33" t="s">
        <v>440</v>
      </c>
      <c r="IM33" t="s">
        <v>441</v>
      </c>
      <c r="IN33" t="s">
        <v>442</v>
      </c>
      <c r="IO33" t="s">
        <v>442</v>
      </c>
      <c r="IP33" t="s">
        <v>442</v>
      </c>
      <c r="IQ33" t="s">
        <v>442</v>
      </c>
      <c r="IR33">
        <v>0</v>
      </c>
      <c r="IS33">
        <v>100</v>
      </c>
      <c r="IT33">
        <v>100</v>
      </c>
      <c r="IU33">
        <v>0.062</v>
      </c>
      <c r="IV33">
        <v>-0.06560000000000001</v>
      </c>
      <c r="IW33">
        <v>0.297997702088705</v>
      </c>
      <c r="IX33">
        <v>-0.0005958199232126106</v>
      </c>
      <c r="IY33">
        <v>-6.37178337242435E-08</v>
      </c>
      <c r="IZ33">
        <v>1.993894988486917E-10</v>
      </c>
      <c r="JA33">
        <v>-0.1058024783623949</v>
      </c>
      <c r="JB33">
        <v>-0.00682890468723997</v>
      </c>
      <c r="JC33">
        <v>0.001509929528747337</v>
      </c>
      <c r="JD33">
        <v>-1.662762654557253E-05</v>
      </c>
      <c r="JE33">
        <v>17</v>
      </c>
      <c r="JF33">
        <v>1831</v>
      </c>
      <c r="JG33">
        <v>1</v>
      </c>
      <c r="JH33">
        <v>21</v>
      </c>
      <c r="JI33">
        <v>82.3</v>
      </c>
      <c r="JJ33">
        <v>82.40000000000001</v>
      </c>
      <c r="JK33">
        <v>1.03149</v>
      </c>
      <c r="JL33">
        <v>2.54883</v>
      </c>
      <c r="JM33">
        <v>1.54663</v>
      </c>
      <c r="JN33">
        <v>2.14722</v>
      </c>
      <c r="JO33">
        <v>1.49658</v>
      </c>
      <c r="JP33">
        <v>2.47803</v>
      </c>
      <c r="JQ33">
        <v>38.1593</v>
      </c>
      <c r="JR33">
        <v>24.035</v>
      </c>
      <c r="JS33">
        <v>18</v>
      </c>
      <c r="JT33">
        <v>384.456</v>
      </c>
      <c r="JU33">
        <v>641.372</v>
      </c>
      <c r="JV33">
        <v>11.037</v>
      </c>
      <c r="JW33">
        <v>24.6554</v>
      </c>
      <c r="JX33">
        <v>29.9998</v>
      </c>
      <c r="JY33">
        <v>24.7487</v>
      </c>
      <c r="JZ33">
        <v>24.7758</v>
      </c>
      <c r="KA33">
        <v>20.6787</v>
      </c>
      <c r="KB33">
        <v>29.87</v>
      </c>
      <c r="KC33">
        <v>10.5135</v>
      </c>
      <c r="KD33">
        <v>11.0435</v>
      </c>
      <c r="KE33">
        <v>400</v>
      </c>
      <c r="KF33">
        <v>8.459530000000001</v>
      </c>
      <c r="KG33">
        <v>100.212</v>
      </c>
      <c r="KH33">
        <v>100.829</v>
      </c>
    </row>
    <row r="34" spans="1:294">
      <c r="A34">
        <v>18</v>
      </c>
      <c r="B34">
        <v>1746720465</v>
      </c>
      <c r="C34">
        <v>2048.900000095367</v>
      </c>
      <c r="D34" t="s">
        <v>475</v>
      </c>
      <c r="E34" t="s">
        <v>476</v>
      </c>
      <c r="F34" t="s">
        <v>432</v>
      </c>
      <c r="G34" t="s">
        <v>433</v>
      </c>
      <c r="I34" t="s">
        <v>435</v>
      </c>
      <c r="J34">
        <v>1746720465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(EB34+(V34+2*0.95*5.67E-8*(((EB34+$B$7)+273)^4-(EB34+273)^4)-44100*K34)/(1.84*29.3*S34+8*0.95*5.67E-8*(EB34+273)^3))</f>
        <v>0</v>
      </c>
      <c r="X34">
        <f>($C$7*EC34+$D$7*ED34+$E$7*W34)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2*0.95*5.67E-8*(((EB34+$B$7)+273)^4-(X34+273)^4)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302.5582479976673</v>
      </c>
      <c r="AL34">
        <v>302.3579757575758</v>
      </c>
      <c r="AM34">
        <v>4.925414644597458E-05</v>
      </c>
      <c r="AN34">
        <v>65.83343786014218</v>
      </c>
      <c r="AO34">
        <f>(AQ34 - AP34 + DZ34*1E3/(8.314*(EB34+273.15)) * AS34/DY34 * AR34) * DY34/(100*DM34) * 1000/(1000 - AQ34)</f>
        <v>0</v>
      </c>
      <c r="AP34">
        <v>8.454182742168404</v>
      </c>
      <c r="AQ34">
        <v>8.427187636363639</v>
      </c>
      <c r="AR34">
        <v>-6.144520897032231E-07</v>
      </c>
      <c r="AS34">
        <v>77.39234867321849</v>
      </c>
      <c r="AT34">
        <v>0</v>
      </c>
      <c r="AU34">
        <v>0</v>
      </c>
      <c r="AV34">
        <f>IF(AT34*$H$13&gt;=AX34,1.0,(AX34/(AX34-AT34*$H$13)))</f>
        <v>0</v>
      </c>
      <c r="AW34">
        <f>(AV34-1)*100</f>
        <v>0</v>
      </c>
      <c r="AX34">
        <f>MAX(0,($B$13+$C$13*EG34)/(1+$D$13*EG34)*DZ34/(EB34+273)*$E$13)</f>
        <v>0</v>
      </c>
      <c r="AY34" t="s">
        <v>436</v>
      </c>
      <c r="AZ34" t="s">
        <v>436</v>
      </c>
      <c r="BA34">
        <v>0</v>
      </c>
      <c r="BB34">
        <v>0</v>
      </c>
      <c r="BC34">
        <f>1-BA34/BB34</f>
        <v>0</v>
      </c>
      <c r="BD34">
        <v>0</v>
      </c>
      <c r="BE34" t="s">
        <v>436</v>
      </c>
      <c r="BF34" t="s">
        <v>436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436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$B$11*EH34+$C$11*EI34+$F$11*ET34*(1-EW34)</f>
        <v>0</v>
      </c>
      <c r="DJ34">
        <f>DI34*DK34</f>
        <v>0</v>
      </c>
      <c r="DK34">
        <f>($B$11*$D$9+$C$11*$D$9+$F$11*((FG34+EY34)/MAX(FG34+EY34+FH34, 0.1)*$I$9+FH34/MAX(FG34+EY34+FH34, 0.1)*$J$9))/($B$11+$C$11+$F$11)</f>
        <v>0</v>
      </c>
      <c r="DL34">
        <f>($B$11*$K$9+$C$11*$K$9+$F$11*((FG34+EY34)/MAX(FG34+EY34+FH34, 0.1)*$P$9+FH34/MAX(FG34+EY34+FH34, 0.1)*$Q$9))/($B$11+$C$11+$F$11)</f>
        <v>0</v>
      </c>
      <c r="DM34">
        <v>6</v>
      </c>
      <c r="DN34">
        <v>0.5</v>
      </c>
      <c r="DO34" t="s">
        <v>437</v>
      </c>
      <c r="DP34">
        <v>2</v>
      </c>
      <c r="DQ34" t="b">
        <v>1</v>
      </c>
      <c r="DR34">
        <v>1746720465</v>
      </c>
      <c r="DS34">
        <v>299.828</v>
      </c>
      <c r="DT34">
        <v>300.018</v>
      </c>
      <c r="DU34">
        <v>8.427630000000001</v>
      </c>
      <c r="DV34">
        <v>8.45387</v>
      </c>
      <c r="DW34">
        <v>299.709</v>
      </c>
      <c r="DX34">
        <v>8.492710000000001</v>
      </c>
      <c r="DY34">
        <v>400.102</v>
      </c>
      <c r="DZ34">
        <v>101.916</v>
      </c>
      <c r="EA34">
        <v>0.09997730000000001</v>
      </c>
      <c r="EB34">
        <v>15.0114</v>
      </c>
      <c r="EC34">
        <v>15.1355</v>
      </c>
      <c r="ED34">
        <v>999.9</v>
      </c>
      <c r="EE34">
        <v>0</v>
      </c>
      <c r="EF34">
        <v>0</v>
      </c>
      <c r="EG34">
        <v>10041.2</v>
      </c>
      <c r="EH34">
        <v>0</v>
      </c>
      <c r="EI34">
        <v>0.221054</v>
      </c>
      <c r="EJ34">
        <v>-0.190155</v>
      </c>
      <c r="EK34">
        <v>302.377</v>
      </c>
      <c r="EL34">
        <v>302.576</v>
      </c>
      <c r="EM34">
        <v>-0.0262451</v>
      </c>
      <c r="EN34">
        <v>300.018</v>
      </c>
      <c r="EO34">
        <v>8.45387</v>
      </c>
      <c r="EP34">
        <v>0.858909</v>
      </c>
      <c r="EQ34">
        <v>0.861584</v>
      </c>
      <c r="ER34">
        <v>4.72006</v>
      </c>
      <c r="ES34">
        <v>4.76457</v>
      </c>
      <c r="ET34">
        <v>0.0500092</v>
      </c>
      <c r="EU34">
        <v>0</v>
      </c>
      <c r="EV34">
        <v>0</v>
      </c>
      <c r="EW34">
        <v>0</v>
      </c>
      <c r="EX34">
        <v>0.73</v>
      </c>
      <c r="EY34">
        <v>0.0500092</v>
      </c>
      <c r="EZ34">
        <v>-5.83</v>
      </c>
      <c r="FA34">
        <v>-0.02</v>
      </c>
      <c r="FB34">
        <v>33.812</v>
      </c>
      <c r="FC34">
        <v>41</v>
      </c>
      <c r="FD34">
        <v>37.125</v>
      </c>
      <c r="FE34">
        <v>41.312</v>
      </c>
      <c r="FF34">
        <v>35.937</v>
      </c>
      <c r="FG34">
        <v>0</v>
      </c>
      <c r="FH34">
        <v>0</v>
      </c>
      <c r="FI34">
        <v>0</v>
      </c>
      <c r="FJ34">
        <v>1746720537.8</v>
      </c>
      <c r="FK34">
        <v>0</v>
      </c>
      <c r="FL34">
        <v>5.915384615384615</v>
      </c>
      <c r="FM34">
        <v>35.76205181331523</v>
      </c>
      <c r="FN34">
        <v>-17.71897433268055</v>
      </c>
      <c r="FO34">
        <v>-5.721538461538462</v>
      </c>
      <c r="FP34">
        <v>15</v>
      </c>
      <c r="FQ34">
        <v>1746715409.1</v>
      </c>
      <c r="FR34" t="s">
        <v>438</v>
      </c>
      <c r="FS34">
        <v>1746715409.1</v>
      </c>
      <c r="FT34">
        <v>1746715398.6</v>
      </c>
      <c r="FU34">
        <v>2</v>
      </c>
      <c r="FV34">
        <v>-0.229</v>
      </c>
      <c r="FW34">
        <v>-0.046</v>
      </c>
      <c r="FX34">
        <v>-0.035</v>
      </c>
      <c r="FY34">
        <v>0.08699999999999999</v>
      </c>
      <c r="FZ34">
        <v>587</v>
      </c>
      <c r="GA34">
        <v>16</v>
      </c>
      <c r="GB34">
        <v>0.03</v>
      </c>
      <c r="GC34">
        <v>0.16</v>
      </c>
      <c r="GD34">
        <v>0.1239575562238736</v>
      </c>
      <c r="GE34">
        <v>0.03382377083942013</v>
      </c>
      <c r="GF34">
        <v>0.05200006020357238</v>
      </c>
      <c r="GG34">
        <v>1</v>
      </c>
      <c r="GH34">
        <v>-0.002234006947415241</v>
      </c>
      <c r="GI34">
        <v>0.0007421435699508201</v>
      </c>
      <c r="GJ34">
        <v>0.0001367756932591036</v>
      </c>
      <c r="GK34">
        <v>1</v>
      </c>
      <c r="GL34">
        <v>2</v>
      </c>
      <c r="GM34">
        <v>2</v>
      </c>
      <c r="GN34" t="s">
        <v>439</v>
      </c>
      <c r="GO34">
        <v>3.01631</v>
      </c>
      <c r="GP34">
        <v>2.77501</v>
      </c>
      <c r="GQ34">
        <v>0.0777905</v>
      </c>
      <c r="GR34">
        <v>0.07728169999999999</v>
      </c>
      <c r="GS34">
        <v>0.0570786</v>
      </c>
      <c r="GT34">
        <v>0.0569537</v>
      </c>
      <c r="GU34">
        <v>23844.1</v>
      </c>
      <c r="GV34">
        <v>27868.2</v>
      </c>
      <c r="GW34">
        <v>22655.5</v>
      </c>
      <c r="GX34">
        <v>27748.6</v>
      </c>
      <c r="GY34">
        <v>30993.4</v>
      </c>
      <c r="GZ34">
        <v>37397.2</v>
      </c>
      <c r="HA34">
        <v>36311</v>
      </c>
      <c r="HB34">
        <v>44047.5</v>
      </c>
      <c r="HC34">
        <v>1.8268</v>
      </c>
      <c r="HD34">
        <v>2.1761</v>
      </c>
      <c r="HE34">
        <v>-0.060007</v>
      </c>
      <c r="HF34">
        <v>0</v>
      </c>
      <c r="HG34">
        <v>16.1354</v>
      </c>
      <c r="HH34">
        <v>999.9</v>
      </c>
      <c r="HI34">
        <v>25.6</v>
      </c>
      <c r="HJ34">
        <v>31.7</v>
      </c>
      <c r="HK34">
        <v>11.7904</v>
      </c>
      <c r="HL34">
        <v>62.2737</v>
      </c>
      <c r="HM34">
        <v>12.6683</v>
      </c>
      <c r="HN34">
        <v>1</v>
      </c>
      <c r="HO34">
        <v>-0.194177</v>
      </c>
      <c r="HP34">
        <v>5.59703</v>
      </c>
      <c r="HQ34">
        <v>20.2062</v>
      </c>
      <c r="HR34">
        <v>5.19827</v>
      </c>
      <c r="HS34">
        <v>11.956</v>
      </c>
      <c r="HT34">
        <v>4.94765</v>
      </c>
      <c r="HU34">
        <v>3.3</v>
      </c>
      <c r="HV34">
        <v>9999</v>
      </c>
      <c r="HW34">
        <v>9999</v>
      </c>
      <c r="HX34">
        <v>9999</v>
      </c>
      <c r="HY34">
        <v>329.9</v>
      </c>
      <c r="HZ34">
        <v>1.8605</v>
      </c>
      <c r="IA34">
        <v>1.86111</v>
      </c>
      <c r="IB34">
        <v>1.86189</v>
      </c>
      <c r="IC34">
        <v>1.85751</v>
      </c>
      <c r="ID34">
        <v>1.85715</v>
      </c>
      <c r="IE34">
        <v>1.85822</v>
      </c>
      <c r="IF34">
        <v>1.859</v>
      </c>
      <c r="IG34">
        <v>1.85852</v>
      </c>
      <c r="IH34">
        <v>0</v>
      </c>
      <c r="II34">
        <v>0</v>
      </c>
      <c r="IJ34">
        <v>0</v>
      </c>
      <c r="IK34">
        <v>0</v>
      </c>
      <c r="IL34" t="s">
        <v>440</v>
      </c>
      <c r="IM34" t="s">
        <v>441</v>
      </c>
      <c r="IN34" t="s">
        <v>442</v>
      </c>
      <c r="IO34" t="s">
        <v>442</v>
      </c>
      <c r="IP34" t="s">
        <v>442</v>
      </c>
      <c r="IQ34" t="s">
        <v>442</v>
      </c>
      <c r="IR34">
        <v>0</v>
      </c>
      <c r="IS34">
        <v>100</v>
      </c>
      <c r="IT34">
        <v>100</v>
      </c>
      <c r="IU34">
        <v>0.119</v>
      </c>
      <c r="IV34">
        <v>-0.06510000000000001</v>
      </c>
      <c r="IW34">
        <v>0.297997702088705</v>
      </c>
      <c r="IX34">
        <v>-0.0005958199232126106</v>
      </c>
      <c r="IY34">
        <v>-6.37178337242435E-08</v>
      </c>
      <c r="IZ34">
        <v>1.993894988486917E-10</v>
      </c>
      <c r="JA34">
        <v>-0.1058024783623949</v>
      </c>
      <c r="JB34">
        <v>-0.00682890468723997</v>
      </c>
      <c r="JC34">
        <v>0.001509929528747337</v>
      </c>
      <c r="JD34">
        <v>-1.662762654557253E-05</v>
      </c>
      <c r="JE34">
        <v>17</v>
      </c>
      <c r="JF34">
        <v>1831</v>
      </c>
      <c r="JG34">
        <v>1</v>
      </c>
      <c r="JH34">
        <v>21</v>
      </c>
      <c r="JI34">
        <v>84.3</v>
      </c>
      <c r="JJ34">
        <v>84.40000000000001</v>
      </c>
      <c r="JK34">
        <v>0.820312</v>
      </c>
      <c r="JL34">
        <v>2.55737</v>
      </c>
      <c r="JM34">
        <v>1.54663</v>
      </c>
      <c r="JN34">
        <v>2.146</v>
      </c>
      <c r="JO34">
        <v>1.49658</v>
      </c>
      <c r="JP34">
        <v>2.46948</v>
      </c>
      <c r="JQ34">
        <v>38.1837</v>
      </c>
      <c r="JR34">
        <v>24.0262</v>
      </c>
      <c r="JS34">
        <v>18</v>
      </c>
      <c r="JT34">
        <v>384.28</v>
      </c>
      <c r="JU34">
        <v>641.144</v>
      </c>
      <c r="JV34">
        <v>11.004</v>
      </c>
      <c r="JW34">
        <v>24.6347</v>
      </c>
      <c r="JX34">
        <v>30.0002</v>
      </c>
      <c r="JY34">
        <v>24.7239</v>
      </c>
      <c r="JZ34">
        <v>24.7489</v>
      </c>
      <c r="KA34">
        <v>16.441</v>
      </c>
      <c r="KB34">
        <v>29.3214</v>
      </c>
      <c r="KC34">
        <v>10.5135</v>
      </c>
      <c r="KD34">
        <v>10.9958</v>
      </c>
      <c r="KE34">
        <v>300</v>
      </c>
      <c r="KF34">
        <v>8.459530000000001</v>
      </c>
      <c r="KG34">
        <v>100.218</v>
      </c>
      <c r="KH34">
        <v>100.831</v>
      </c>
    </row>
    <row r="35" spans="1:294">
      <c r="A35">
        <v>19</v>
      </c>
      <c r="B35">
        <v>1746720585.5</v>
      </c>
      <c r="C35">
        <v>2169.400000095367</v>
      </c>
      <c r="D35" t="s">
        <v>477</v>
      </c>
      <c r="E35" t="s">
        <v>478</v>
      </c>
      <c r="F35" t="s">
        <v>432</v>
      </c>
      <c r="G35" t="s">
        <v>433</v>
      </c>
      <c r="I35" t="s">
        <v>435</v>
      </c>
      <c r="J35">
        <v>1746720585.5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(EB35+(V35+2*0.95*5.67E-8*(((EB35+$B$7)+273)^4-(EB35+273)^4)-44100*K35)/(1.84*29.3*S35+8*0.95*5.67E-8*(EB35+273)^3))</f>
        <v>0</v>
      </c>
      <c r="X35">
        <f>($C$7*EC35+$D$7*ED35+$E$7*W35)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2*0.95*5.67E-8*(((EB35+$B$7)+273)^4-(X35+273)^4)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201.6906466819041</v>
      </c>
      <c r="AL35">
        <v>201.4845636363635</v>
      </c>
      <c r="AM35">
        <v>-0.0004483295027283381</v>
      </c>
      <c r="AN35">
        <v>65.83343786014218</v>
      </c>
      <c r="AO35">
        <f>(AQ35 - AP35 + DZ35*1E3/(8.314*(EB35+273.15)) * AS35/DY35 * AR35) * DY35/(100*DM35) * 1000/(1000 - AQ35)</f>
        <v>0</v>
      </c>
      <c r="AP35">
        <v>8.436740388646326</v>
      </c>
      <c r="AQ35">
        <v>8.413041090909092</v>
      </c>
      <c r="AR35">
        <v>-1.882517769833629E-07</v>
      </c>
      <c r="AS35">
        <v>77.39234867321849</v>
      </c>
      <c r="AT35">
        <v>0</v>
      </c>
      <c r="AU35">
        <v>0</v>
      </c>
      <c r="AV35">
        <f>IF(AT35*$H$13&gt;=AX35,1.0,(AX35/(AX35-AT35*$H$13)))</f>
        <v>0</v>
      </c>
      <c r="AW35">
        <f>(AV35-1)*100</f>
        <v>0</v>
      </c>
      <c r="AX35">
        <f>MAX(0,($B$13+$C$13*EG35)/(1+$D$13*EG35)*DZ35/(EB35+273)*$E$13)</f>
        <v>0</v>
      </c>
      <c r="AY35" t="s">
        <v>436</v>
      </c>
      <c r="AZ35" t="s">
        <v>436</v>
      </c>
      <c r="BA35">
        <v>0</v>
      </c>
      <c r="BB35">
        <v>0</v>
      </c>
      <c r="BC35">
        <f>1-BA35/BB35</f>
        <v>0</v>
      </c>
      <c r="BD35">
        <v>0</v>
      </c>
      <c r="BE35" t="s">
        <v>436</v>
      </c>
      <c r="BF35" t="s">
        <v>436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436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$B$11*EH35+$C$11*EI35+$F$11*ET35*(1-EW35)</f>
        <v>0</v>
      </c>
      <c r="DJ35">
        <f>DI35*DK35</f>
        <v>0</v>
      </c>
      <c r="DK35">
        <f>($B$11*$D$9+$C$11*$D$9+$F$11*((FG35+EY35)/MAX(FG35+EY35+FH35, 0.1)*$I$9+FH35/MAX(FG35+EY35+FH35, 0.1)*$J$9))/($B$11+$C$11+$F$11)</f>
        <v>0</v>
      </c>
      <c r="DL35">
        <f>($B$11*$K$9+$C$11*$K$9+$F$11*((FG35+EY35)/MAX(FG35+EY35+FH35, 0.1)*$P$9+FH35/MAX(FG35+EY35+FH35, 0.1)*$Q$9))/($B$11+$C$11+$F$11)</f>
        <v>0</v>
      </c>
      <c r="DM35">
        <v>6</v>
      </c>
      <c r="DN35">
        <v>0.5</v>
      </c>
      <c r="DO35" t="s">
        <v>437</v>
      </c>
      <c r="DP35">
        <v>2</v>
      </c>
      <c r="DQ35" t="b">
        <v>1</v>
      </c>
      <c r="DR35">
        <v>1746720585.5</v>
      </c>
      <c r="DS35">
        <v>199.791</v>
      </c>
      <c r="DT35">
        <v>200.015</v>
      </c>
      <c r="DU35">
        <v>8.41297</v>
      </c>
      <c r="DV35">
        <v>8.43463</v>
      </c>
      <c r="DW35">
        <v>199.613</v>
      </c>
      <c r="DX35">
        <v>8.47827</v>
      </c>
      <c r="DY35">
        <v>400.33</v>
      </c>
      <c r="DZ35">
        <v>101.922</v>
      </c>
      <c r="EA35">
        <v>0.09999039999999999</v>
      </c>
      <c r="EB35">
        <v>15.0109</v>
      </c>
      <c r="EC35">
        <v>15.1403</v>
      </c>
      <c r="ED35">
        <v>999.9</v>
      </c>
      <c r="EE35">
        <v>0</v>
      </c>
      <c r="EF35">
        <v>0</v>
      </c>
      <c r="EG35">
        <v>10042.5</v>
      </c>
      <c r="EH35">
        <v>0</v>
      </c>
      <c r="EI35">
        <v>0.221054</v>
      </c>
      <c r="EJ35">
        <v>-0.223297</v>
      </c>
      <c r="EK35">
        <v>201.486</v>
      </c>
      <c r="EL35">
        <v>201.716</v>
      </c>
      <c r="EM35">
        <v>-0.0216579</v>
      </c>
      <c r="EN35">
        <v>200.015</v>
      </c>
      <c r="EO35">
        <v>8.43463</v>
      </c>
      <c r="EP35">
        <v>0.857467</v>
      </c>
      <c r="EQ35">
        <v>0.859675</v>
      </c>
      <c r="ER35">
        <v>4.69601</v>
      </c>
      <c r="ES35">
        <v>4.73281</v>
      </c>
      <c r="ET35">
        <v>0.0500092</v>
      </c>
      <c r="EU35">
        <v>0</v>
      </c>
      <c r="EV35">
        <v>0</v>
      </c>
      <c r="EW35">
        <v>0</v>
      </c>
      <c r="EX35">
        <v>0.3</v>
      </c>
      <c r="EY35">
        <v>0.0500092</v>
      </c>
      <c r="EZ35">
        <v>-5.17</v>
      </c>
      <c r="FA35">
        <v>0.13</v>
      </c>
      <c r="FB35">
        <v>34.125</v>
      </c>
      <c r="FC35">
        <v>41.5</v>
      </c>
      <c r="FD35">
        <v>37.5</v>
      </c>
      <c r="FE35">
        <v>41.937</v>
      </c>
      <c r="FF35">
        <v>36.25</v>
      </c>
      <c r="FG35">
        <v>0</v>
      </c>
      <c r="FH35">
        <v>0</v>
      </c>
      <c r="FI35">
        <v>0</v>
      </c>
      <c r="FJ35">
        <v>1746720658.4</v>
      </c>
      <c r="FK35">
        <v>0</v>
      </c>
      <c r="FL35">
        <v>3.0784</v>
      </c>
      <c r="FM35">
        <v>39.73615344329932</v>
      </c>
      <c r="FN35">
        <v>-31.35999940291428</v>
      </c>
      <c r="FO35">
        <v>-4.6068</v>
      </c>
      <c r="FP35">
        <v>15</v>
      </c>
      <c r="FQ35">
        <v>1746715409.1</v>
      </c>
      <c r="FR35" t="s">
        <v>438</v>
      </c>
      <c r="FS35">
        <v>1746715409.1</v>
      </c>
      <c r="FT35">
        <v>1746715398.6</v>
      </c>
      <c r="FU35">
        <v>2</v>
      </c>
      <c r="FV35">
        <v>-0.229</v>
      </c>
      <c r="FW35">
        <v>-0.046</v>
      </c>
      <c r="FX35">
        <v>-0.035</v>
      </c>
      <c r="FY35">
        <v>0.08699999999999999</v>
      </c>
      <c r="FZ35">
        <v>587</v>
      </c>
      <c r="GA35">
        <v>16</v>
      </c>
      <c r="GB35">
        <v>0.03</v>
      </c>
      <c r="GC35">
        <v>0.16</v>
      </c>
      <c r="GD35">
        <v>0.1092443916785633</v>
      </c>
      <c r="GE35">
        <v>0.1250266053726206</v>
      </c>
      <c r="GF35">
        <v>0.02752143361313518</v>
      </c>
      <c r="GG35">
        <v>1</v>
      </c>
      <c r="GH35">
        <v>-0.001851281248814797</v>
      </c>
      <c r="GI35">
        <v>0.0005584246462779472</v>
      </c>
      <c r="GJ35">
        <v>9.893211150513606E-05</v>
      </c>
      <c r="GK35">
        <v>1</v>
      </c>
      <c r="GL35">
        <v>2</v>
      </c>
      <c r="GM35">
        <v>2</v>
      </c>
      <c r="GN35" t="s">
        <v>439</v>
      </c>
      <c r="GO35">
        <v>3.01656</v>
      </c>
      <c r="GP35">
        <v>2.77503</v>
      </c>
      <c r="GQ35">
        <v>0.055079</v>
      </c>
      <c r="GR35">
        <v>0.0547554</v>
      </c>
      <c r="GS35">
        <v>0.0570083</v>
      </c>
      <c r="GT35">
        <v>0.0568598</v>
      </c>
      <c r="GU35">
        <v>24430.8</v>
      </c>
      <c r="GV35">
        <v>28549.6</v>
      </c>
      <c r="GW35">
        <v>22655.2</v>
      </c>
      <c r="GX35">
        <v>27749.6</v>
      </c>
      <c r="GY35">
        <v>30995.2</v>
      </c>
      <c r="GZ35">
        <v>37401.3</v>
      </c>
      <c r="HA35">
        <v>36311.1</v>
      </c>
      <c r="HB35">
        <v>44048.6</v>
      </c>
      <c r="HC35">
        <v>1.8277</v>
      </c>
      <c r="HD35">
        <v>2.17585</v>
      </c>
      <c r="HE35">
        <v>-0.0590757</v>
      </c>
      <c r="HF35">
        <v>0</v>
      </c>
      <c r="HG35">
        <v>16.1246</v>
      </c>
      <c r="HH35">
        <v>999.9</v>
      </c>
      <c r="HI35">
        <v>25.5</v>
      </c>
      <c r="HJ35">
        <v>31.7</v>
      </c>
      <c r="HK35">
        <v>11.7447</v>
      </c>
      <c r="HL35">
        <v>62.3937</v>
      </c>
      <c r="HM35">
        <v>12.5721</v>
      </c>
      <c r="HN35">
        <v>1</v>
      </c>
      <c r="HO35">
        <v>-0.195841</v>
      </c>
      <c r="HP35">
        <v>5.53479</v>
      </c>
      <c r="HQ35">
        <v>20.2085</v>
      </c>
      <c r="HR35">
        <v>5.19887</v>
      </c>
      <c r="HS35">
        <v>11.956</v>
      </c>
      <c r="HT35">
        <v>4.94725</v>
      </c>
      <c r="HU35">
        <v>3.3</v>
      </c>
      <c r="HV35">
        <v>9999</v>
      </c>
      <c r="HW35">
        <v>9999</v>
      </c>
      <c r="HX35">
        <v>9999</v>
      </c>
      <c r="HY35">
        <v>329.9</v>
      </c>
      <c r="HZ35">
        <v>1.8605</v>
      </c>
      <c r="IA35">
        <v>1.86111</v>
      </c>
      <c r="IB35">
        <v>1.86189</v>
      </c>
      <c r="IC35">
        <v>1.85747</v>
      </c>
      <c r="ID35">
        <v>1.85716</v>
      </c>
      <c r="IE35">
        <v>1.85822</v>
      </c>
      <c r="IF35">
        <v>1.85899</v>
      </c>
      <c r="IG35">
        <v>1.85852</v>
      </c>
      <c r="IH35">
        <v>0</v>
      </c>
      <c r="II35">
        <v>0</v>
      </c>
      <c r="IJ35">
        <v>0</v>
      </c>
      <c r="IK35">
        <v>0</v>
      </c>
      <c r="IL35" t="s">
        <v>440</v>
      </c>
      <c r="IM35" t="s">
        <v>441</v>
      </c>
      <c r="IN35" t="s">
        <v>442</v>
      </c>
      <c r="IO35" t="s">
        <v>442</v>
      </c>
      <c r="IP35" t="s">
        <v>442</v>
      </c>
      <c r="IQ35" t="s">
        <v>442</v>
      </c>
      <c r="IR35">
        <v>0</v>
      </c>
      <c r="IS35">
        <v>100</v>
      </c>
      <c r="IT35">
        <v>100</v>
      </c>
      <c r="IU35">
        <v>0.178</v>
      </c>
      <c r="IV35">
        <v>-0.0653</v>
      </c>
      <c r="IW35">
        <v>0.297997702088705</v>
      </c>
      <c r="IX35">
        <v>-0.0005958199232126106</v>
      </c>
      <c r="IY35">
        <v>-6.37178337242435E-08</v>
      </c>
      <c r="IZ35">
        <v>1.993894988486917E-10</v>
      </c>
      <c r="JA35">
        <v>-0.1058024783623949</v>
      </c>
      <c r="JB35">
        <v>-0.00682890468723997</v>
      </c>
      <c r="JC35">
        <v>0.001509929528747337</v>
      </c>
      <c r="JD35">
        <v>-1.662762654557253E-05</v>
      </c>
      <c r="JE35">
        <v>17</v>
      </c>
      <c r="JF35">
        <v>1831</v>
      </c>
      <c r="JG35">
        <v>1</v>
      </c>
      <c r="JH35">
        <v>21</v>
      </c>
      <c r="JI35">
        <v>86.3</v>
      </c>
      <c r="JJ35">
        <v>86.40000000000001</v>
      </c>
      <c r="JK35">
        <v>0.600586</v>
      </c>
      <c r="JL35">
        <v>2.57568</v>
      </c>
      <c r="JM35">
        <v>1.54663</v>
      </c>
      <c r="JN35">
        <v>2.146</v>
      </c>
      <c r="JO35">
        <v>1.49658</v>
      </c>
      <c r="JP35">
        <v>2.42798</v>
      </c>
      <c r="JQ35">
        <v>38.1837</v>
      </c>
      <c r="JR35">
        <v>24.0175</v>
      </c>
      <c r="JS35">
        <v>18</v>
      </c>
      <c r="JT35">
        <v>384.587</v>
      </c>
      <c r="JU35">
        <v>640.665</v>
      </c>
      <c r="JV35">
        <v>11.0031</v>
      </c>
      <c r="JW35">
        <v>24.6182</v>
      </c>
      <c r="JX35">
        <v>30</v>
      </c>
      <c r="JY35">
        <v>24.7032</v>
      </c>
      <c r="JZ35">
        <v>24.7262</v>
      </c>
      <c r="KA35">
        <v>12.0337</v>
      </c>
      <c r="KB35">
        <v>29.3214</v>
      </c>
      <c r="KC35">
        <v>10.5135</v>
      </c>
      <c r="KD35">
        <v>10.9982</v>
      </c>
      <c r="KE35">
        <v>200</v>
      </c>
      <c r="KF35">
        <v>8.459530000000001</v>
      </c>
      <c r="KG35">
        <v>100.217</v>
      </c>
      <c r="KH35">
        <v>100.834</v>
      </c>
    </row>
    <row r="36" spans="1:294">
      <c r="A36">
        <v>20</v>
      </c>
      <c r="B36">
        <v>1746720706</v>
      </c>
      <c r="C36">
        <v>2289.900000095367</v>
      </c>
      <c r="D36" t="s">
        <v>479</v>
      </c>
      <c r="E36" t="s">
        <v>480</v>
      </c>
      <c r="F36" t="s">
        <v>432</v>
      </c>
      <c r="G36" t="s">
        <v>433</v>
      </c>
      <c r="I36" t="s">
        <v>435</v>
      </c>
      <c r="J36">
        <v>1746720706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(EB36+(V36+2*0.95*5.67E-8*(((EB36+$B$7)+273)^4-(EB36+273)^4)-44100*K36)/(1.84*29.3*S36+8*0.95*5.67E-8*(EB36+273)^3))</f>
        <v>0</v>
      </c>
      <c r="X36">
        <f>($C$7*EC36+$D$7*ED36+$E$7*W36)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2*0.95*5.67E-8*(((EB36+$B$7)+273)^4-(X36+273)^4)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100.8822697803603</v>
      </c>
      <c r="AL36">
        <v>100.9284303030303</v>
      </c>
      <c r="AM36">
        <v>0.0001157261954217404</v>
      </c>
      <c r="AN36">
        <v>65.83343786014218</v>
      </c>
      <c r="AO36">
        <f>(AQ36 - AP36 + DZ36*1E3/(8.314*(EB36+273.15)) * AS36/DY36 * AR36) * DY36/(100*DM36) * 1000/(1000 - AQ36)</f>
        <v>0</v>
      </c>
      <c r="AP36">
        <v>8.423124526387138</v>
      </c>
      <c r="AQ36">
        <v>8.397991212121212</v>
      </c>
      <c r="AR36">
        <v>3.085263574634268E-07</v>
      </c>
      <c r="AS36">
        <v>77.39234867321849</v>
      </c>
      <c r="AT36">
        <v>0</v>
      </c>
      <c r="AU36">
        <v>0</v>
      </c>
      <c r="AV36">
        <f>IF(AT36*$H$13&gt;=AX36,1.0,(AX36/(AX36-AT36*$H$13)))</f>
        <v>0</v>
      </c>
      <c r="AW36">
        <f>(AV36-1)*100</f>
        <v>0</v>
      </c>
      <c r="AX36">
        <f>MAX(0,($B$13+$C$13*EG36)/(1+$D$13*EG36)*DZ36/(EB36+273)*$E$13)</f>
        <v>0</v>
      </c>
      <c r="AY36" t="s">
        <v>436</v>
      </c>
      <c r="AZ36" t="s">
        <v>436</v>
      </c>
      <c r="BA36">
        <v>0</v>
      </c>
      <c r="BB36">
        <v>0</v>
      </c>
      <c r="BC36">
        <f>1-BA36/BB36</f>
        <v>0</v>
      </c>
      <c r="BD36">
        <v>0</v>
      </c>
      <c r="BE36" t="s">
        <v>436</v>
      </c>
      <c r="BF36" t="s">
        <v>436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436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$B$11*EH36+$C$11*EI36+$F$11*ET36*(1-EW36)</f>
        <v>0</v>
      </c>
      <c r="DJ36">
        <f>DI36*DK36</f>
        <v>0</v>
      </c>
      <c r="DK36">
        <f>($B$11*$D$9+$C$11*$D$9+$F$11*((FG36+EY36)/MAX(FG36+EY36+FH36, 0.1)*$I$9+FH36/MAX(FG36+EY36+FH36, 0.1)*$J$9))/($B$11+$C$11+$F$11)</f>
        <v>0</v>
      </c>
      <c r="DL36">
        <f>($B$11*$K$9+$C$11*$K$9+$F$11*((FG36+EY36)/MAX(FG36+EY36+FH36, 0.1)*$P$9+FH36/MAX(FG36+EY36+FH36, 0.1)*$Q$9))/($B$11+$C$11+$F$11)</f>
        <v>0</v>
      </c>
      <c r="DM36">
        <v>6</v>
      </c>
      <c r="DN36">
        <v>0.5</v>
      </c>
      <c r="DO36" t="s">
        <v>437</v>
      </c>
      <c r="DP36">
        <v>2</v>
      </c>
      <c r="DQ36" t="b">
        <v>1</v>
      </c>
      <c r="DR36">
        <v>1746720706</v>
      </c>
      <c r="DS36">
        <v>100.076</v>
      </c>
      <c r="DT36">
        <v>99.9439</v>
      </c>
      <c r="DU36">
        <v>8.398059999999999</v>
      </c>
      <c r="DV36">
        <v>8.423069999999999</v>
      </c>
      <c r="DW36">
        <v>99.8381</v>
      </c>
      <c r="DX36">
        <v>8.46358</v>
      </c>
      <c r="DY36">
        <v>400.053</v>
      </c>
      <c r="DZ36">
        <v>101.921</v>
      </c>
      <c r="EA36">
        <v>0.100063</v>
      </c>
      <c r="EB36">
        <v>14.9807</v>
      </c>
      <c r="EC36">
        <v>15.1082</v>
      </c>
      <c r="ED36">
        <v>999.9</v>
      </c>
      <c r="EE36">
        <v>0</v>
      </c>
      <c r="EF36">
        <v>0</v>
      </c>
      <c r="EG36">
        <v>10049.4</v>
      </c>
      <c r="EH36">
        <v>0</v>
      </c>
      <c r="EI36">
        <v>0.221054</v>
      </c>
      <c r="EJ36">
        <v>0.132278</v>
      </c>
      <c r="EK36">
        <v>100.924</v>
      </c>
      <c r="EL36">
        <v>100.793</v>
      </c>
      <c r="EM36">
        <v>-0.0250111</v>
      </c>
      <c r="EN36">
        <v>99.9439</v>
      </c>
      <c r="EO36">
        <v>8.423069999999999</v>
      </c>
      <c r="EP36">
        <v>0.855939</v>
      </c>
      <c r="EQ36">
        <v>0.8584889999999999</v>
      </c>
      <c r="ER36">
        <v>4.67049</v>
      </c>
      <c r="ES36">
        <v>4.71305</v>
      </c>
      <c r="ET36">
        <v>0.0500092</v>
      </c>
      <c r="EU36">
        <v>0</v>
      </c>
      <c r="EV36">
        <v>0</v>
      </c>
      <c r="EW36">
        <v>0</v>
      </c>
      <c r="EX36">
        <v>14.84</v>
      </c>
      <c r="EY36">
        <v>0.0500092</v>
      </c>
      <c r="EZ36">
        <v>-9.31</v>
      </c>
      <c r="FA36">
        <v>1.04</v>
      </c>
      <c r="FB36">
        <v>32.875</v>
      </c>
      <c r="FC36">
        <v>38.125</v>
      </c>
      <c r="FD36">
        <v>35.5</v>
      </c>
      <c r="FE36">
        <v>37.375</v>
      </c>
      <c r="FF36">
        <v>34.625</v>
      </c>
      <c r="FG36">
        <v>0</v>
      </c>
      <c r="FH36">
        <v>0</v>
      </c>
      <c r="FI36">
        <v>0</v>
      </c>
      <c r="FJ36">
        <v>1746720778.4</v>
      </c>
      <c r="FK36">
        <v>0</v>
      </c>
      <c r="FL36">
        <v>4.5064</v>
      </c>
      <c r="FM36">
        <v>7.846923436180399</v>
      </c>
      <c r="FN36">
        <v>-18.75769253468607</v>
      </c>
      <c r="FO36">
        <v>-2.1184</v>
      </c>
      <c r="FP36">
        <v>15</v>
      </c>
      <c r="FQ36">
        <v>1746715409.1</v>
      </c>
      <c r="FR36" t="s">
        <v>438</v>
      </c>
      <c r="FS36">
        <v>1746715409.1</v>
      </c>
      <c r="FT36">
        <v>1746715398.6</v>
      </c>
      <c r="FU36">
        <v>2</v>
      </c>
      <c r="FV36">
        <v>-0.229</v>
      </c>
      <c r="FW36">
        <v>-0.046</v>
      </c>
      <c r="FX36">
        <v>-0.035</v>
      </c>
      <c r="FY36">
        <v>0.08699999999999999</v>
      </c>
      <c r="FZ36">
        <v>587</v>
      </c>
      <c r="GA36">
        <v>16</v>
      </c>
      <c r="GB36">
        <v>0.03</v>
      </c>
      <c r="GC36">
        <v>0.16</v>
      </c>
      <c r="GD36">
        <v>-0.06710809345442574</v>
      </c>
      <c r="GE36">
        <v>0.1007192563887726</v>
      </c>
      <c r="GF36">
        <v>0.02103363891057937</v>
      </c>
      <c r="GG36">
        <v>1</v>
      </c>
      <c r="GH36">
        <v>-0.001937845445915378</v>
      </c>
      <c r="GI36">
        <v>-0.0001233240371808278</v>
      </c>
      <c r="GJ36">
        <v>5.349094686250148E-05</v>
      </c>
      <c r="GK36">
        <v>1</v>
      </c>
      <c r="GL36">
        <v>2</v>
      </c>
      <c r="GM36">
        <v>2</v>
      </c>
      <c r="GN36" t="s">
        <v>439</v>
      </c>
      <c r="GO36">
        <v>3.01625</v>
      </c>
      <c r="GP36">
        <v>2.77516</v>
      </c>
      <c r="GQ36">
        <v>0.0290226</v>
      </c>
      <c r="GR36">
        <v>0.0288265</v>
      </c>
      <c r="GS36">
        <v>0.056933</v>
      </c>
      <c r="GT36">
        <v>0.0568021</v>
      </c>
      <c r="GU36">
        <v>25106.3</v>
      </c>
      <c r="GV36">
        <v>29334.5</v>
      </c>
      <c r="GW36">
        <v>22656.5</v>
      </c>
      <c r="GX36">
        <v>27751</v>
      </c>
      <c r="GY36">
        <v>30999.2</v>
      </c>
      <c r="GZ36">
        <v>37405.5</v>
      </c>
      <c r="HA36">
        <v>36313.6</v>
      </c>
      <c r="HB36">
        <v>44051.7</v>
      </c>
      <c r="HC36">
        <v>1.82715</v>
      </c>
      <c r="HD36">
        <v>2.17615</v>
      </c>
      <c r="HE36">
        <v>-0.0611395</v>
      </c>
      <c r="HF36">
        <v>0</v>
      </c>
      <c r="HG36">
        <v>16.127</v>
      </c>
      <c r="HH36">
        <v>999.9</v>
      </c>
      <c r="HI36">
        <v>25.4</v>
      </c>
      <c r="HJ36">
        <v>31.7</v>
      </c>
      <c r="HK36">
        <v>11.6996</v>
      </c>
      <c r="HL36">
        <v>62.3838</v>
      </c>
      <c r="HM36">
        <v>12.6202</v>
      </c>
      <c r="HN36">
        <v>1</v>
      </c>
      <c r="HO36">
        <v>-0.197332</v>
      </c>
      <c r="HP36">
        <v>5.48587</v>
      </c>
      <c r="HQ36">
        <v>20.2103</v>
      </c>
      <c r="HR36">
        <v>5.19707</v>
      </c>
      <c r="HS36">
        <v>11.956</v>
      </c>
      <c r="HT36">
        <v>4.94725</v>
      </c>
      <c r="HU36">
        <v>3.29998</v>
      </c>
      <c r="HV36">
        <v>9999</v>
      </c>
      <c r="HW36">
        <v>9999</v>
      </c>
      <c r="HX36">
        <v>9999</v>
      </c>
      <c r="HY36">
        <v>330</v>
      </c>
      <c r="HZ36">
        <v>1.8605</v>
      </c>
      <c r="IA36">
        <v>1.86111</v>
      </c>
      <c r="IB36">
        <v>1.86189</v>
      </c>
      <c r="IC36">
        <v>1.85748</v>
      </c>
      <c r="ID36">
        <v>1.85715</v>
      </c>
      <c r="IE36">
        <v>1.85822</v>
      </c>
      <c r="IF36">
        <v>1.85902</v>
      </c>
      <c r="IG36">
        <v>1.85852</v>
      </c>
      <c r="IH36">
        <v>0</v>
      </c>
      <c r="II36">
        <v>0</v>
      </c>
      <c r="IJ36">
        <v>0</v>
      </c>
      <c r="IK36">
        <v>0</v>
      </c>
      <c r="IL36" t="s">
        <v>440</v>
      </c>
      <c r="IM36" t="s">
        <v>441</v>
      </c>
      <c r="IN36" t="s">
        <v>442</v>
      </c>
      <c r="IO36" t="s">
        <v>442</v>
      </c>
      <c r="IP36" t="s">
        <v>442</v>
      </c>
      <c r="IQ36" t="s">
        <v>442</v>
      </c>
      <c r="IR36">
        <v>0</v>
      </c>
      <c r="IS36">
        <v>100</v>
      </c>
      <c r="IT36">
        <v>100</v>
      </c>
      <c r="IU36">
        <v>0.238</v>
      </c>
      <c r="IV36">
        <v>-0.0655</v>
      </c>
      <c r="IW36">
        <v>0.297997702088705</v>
      </c>
      <c r="IX36">
        <v>-0.0005958199232126106</v>
      </c>
      <c r="IY36">
        <v>-6.37178337242435E-08</v>
      </c>
      <c r="IZ36">
        <v>1.993894988486917E-10</v>
      </c>
      <c r="JA36">
        <v>-0.1058024783623949</v>
      </c>
      <c r="JB36">
        <v>-0.00682890468723997</v>
      </c>
      <c r="JC36">
        <v>0.001509929528747337</v>
      </c>
      <c r="JD36">
        <v>-1.662762654557253E-05</v>
      </c>
      <c r="JE36">
        <v>17</v>
      </c>
      <c r="JF36">
        <v>1831</v>
      </c>
      <c r="JG36">
        <v>1</v>
      </c>
      <c r="JH36">
        <v>21</v>
      </c>
      <c r="JI36">
        <v>88.3</v>
      </c>
      <c r="JJ36">
        <v>88.5</v>
      </c>
      <c r="JK36">
        <v>0.372314</v>
      </c>
      <c r="JL36">
        <v>2.59521</v>
      </c>
      <c r="JM36">
        <v>1.54663</v>
      </c>
      <c r="JN36">
        <v>2.146</v>
      </c>
      <c r="JO36">
        <v>1.49658</v>
      </c>
      <c r="JP36">
        <v>2.41211</v>
      </c>
      <c r="JQ36">
        <v>38.1837</v>
      </c>
      <c r="JR36">
        <v>24.0262</v>
      </c>
      <c r="JS36">
        <v>18</v>
      </c>
      <c r="JT36">
        <v>384.18</v>
      </c>
      <c r="JU36">
        <v>640.653</v>
      </c>
      <c r="JV36">
        <v>10.9748</v>
      </c>
      <c r="JW36">
        <v>24.6018</v>
      </c>
      <c r="JX36">
        <v>30</v>
      </c>
      <c r="JY36">
        <v>24.6825</v>
      </c>
      <c r="JZ36">
        <v>24.7056</v>
      </c>
      <c r="KA36">
        <v>7.48779</v>
      </c>
      <c r="KB36">
        <v>29.3214</v>
      </c>
      <c r="KC36">
        <v>10.5135</v>
      </c>
      <c r="KD36">
        <v>10.9793</v>
      </c>
      <c r="KE36">
        <v>100</v>
      </c>
      <c r="KF36">
        <v>8.459530000000001</v>
      </c>
      <c r="KG36">
        <v>100.224</v>
      </c>
      <c r="KH36">
        <v>100.841</v>
      </c>
    </row>
    <row r="37" spans="1:294">
      <c r="A37">
        <v>21</v>
      </c>
      <c r="B37">
        <v>1746720826.6</v>
      </c>
      <c r="C37">
        <v>2410.5</v>
      </c>
      <c r="D37" t="s">
        <v>481</v>
      </c>
      <c r="E37" t="s">
        <v>482</v>
      </c>
      <c r="F37" t="s">
        <v>432</v>
      </c>
      <c r="G37" t="s">
        <v>433</v>
      </c>
      <c r="I37" t="s">
        <v>435</v>
      </c>
      <c r="J37">
        <v>1746720826.6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(EB37+(V37+2*0.95*5.67E-8*(((EB37+$B$7)+273)^4-(EB37+273)^4)-44100*K37)/(1.84*29.3*S37+8*0.95*5.67E-8*(EB37+273)^3))</f>
        <v>0</v>
      </c>
      <c r="X37">
        <f>($C$7*EC37+$D$7*ED37+$E$7*W37)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2*0.95*5.67E-8*(((EB37+$B$7)+273)^4-(X37+273)^4)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50.41694368733771</v>
      </c>
      <c r="AL37">
        <v>50.46240606060606</v>
      </c>
      <c r="AM37">
        <v>-0.0002572856195614672</v>
      </c>
      <c r="AN37">
        <v>65.83343786014218</v>
      </c>
      <c r="AO37">
        <f>(AQ37 - AP37 + DZ37*1E3/(8.314*(EB37+273.15)) * AS37/DY37 * AR37) * DY37/(100*DM37) * 1000/(1000 - AQ37)</f>
        <v>0</v>
      </c>
      <c r="AP37">
        <v>8.405950142632783</v>
      </c>
      <c r="AQ37">
        <v>8.383049575757575</v>
      </c>
      <c r="AR37">
        <v>7.012899834852071E-09</v>
      </c>
      <c r="AS37">
        <v>77.39234867321849</v>
      </c>
      <c r="AT37">
        <v>0</v>
      </c>
      <c r="AU37">
        <v>0</v>
      </c>
      <c r="AV37">
        <f>IF(AT37*$H$13&gt;=AX37,1.0,(AX37/(AX37-AT37*$H$13)))</f>
        <v>0</v>
      </c>
      <c r="AW37">
        <f>(AV37-1)*100</f>
        <v>0</v>
      </c>
      <c r="AX37">
        <f>MAX(0,($B$13+$C$13*EG37)/(1+$D$13*EG37)*DZ37/(EB37+273)*$E$13)</f>
        <v>0</v>
      </c>
      <c r="AY37" t="s">
        <v>436</v>
      </c>
      <c r="AZ37" t="s">
        <v>436</v>
      </c>
      <c r="BA37">
        <v>0</v>
      </c>
      <c r="BB37">
        <v>0</v>
      </c>
      <c r="BC37">
        <f>1-BA37/BB37</f>
        <v>0</v>
      </c>
      <c r="BD37">
        <v>0</v>
      </c>
      <c r="BE37" t="s">
        <v>436</v>
      </c>
      <c r="BF37" t="s">
        <v>436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436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$B$11*EH37+$C$11*EI37+$F$11*ET37*(1-EW37)</f>
        <v>0</v>
      </c>
      <c r="DJ37">
        <f>DI37*DK37</f>
        <v>0</v>
      </c>
      <c r="DK37">
        <f>($B$11*$D$9+$C$11*$D$9+$F$11*((FG37+EY37)/MAX(FG37+EY37+FH37, 0.1)*$I$9+FH37/MAX(FG37+EY37+FH37, 0.1)*$J$9))/($B$11+$C$11+$F$11)</f>
        <v>0</v>
      </c>
      <c r="DL37">
        <f>($B$11*$K$9+$C$11*$K$9+$F$11*((FG37+EY37)/MAX(FG37+EY37+FH37, 0.1)*$P$9+FH37/MAX(FG37+EY37+FH37, 0.1)*$Q$9))/($B$11+$C$11+$F$11)</f>
        <v>0</v>
      </c>
      <c r="DM37">
        <v>6</v>
      </c>
      <c r="DN37">
        <v>0.5</v>
      </c>
      <c r="DO37" t="s">
        <v>437</v>
      </c>
      <c r="DP37">
        <v>2</v>
      </c>
      <c r="DQ37" t="b">
        <v>1</v>
      </c>
      <c r="DR37">
        <v>1746720826.6</v>
      </c>
      <c r="DS37">
        <v>50.0266</v>
      </c>
      <c r="DT37">
        <v>50.0128</v>
      </c>
      <c r="DU37">
        <v>8.3827</v>
      </c>
      <c r="DV37">
        <v>8.404669999999999</v>
      </c>
      <c r="DW37">
        <v>49.7584</v>
      </c>
      <c r="DX37">
        <v>8.448449999999999</v>
      </c>
      <c r="DY37">
        <v>399.949</v>
      </c>
      <c r="DZ37">
        <v>101.921</v>
      </c>
      <c r="EA37">
        <v>0.0999081</v>
      </c>
      <c r="EB37">
        <v>14.9965</v>
      </c>
      <c r="EC37">
        <v>15.1175</v>
      </c>
      <c r="ED37">
        <v>999.9</v>
      </c>
      <c r="EE37">
        <v>0</v>
      </c>
      <c r="EF37">
        <v>0</v>
      </c>
      <c r="EG37">
        <v>10039.4</v>
      </c>
      <c r="EH37">
        <v>0</v>
      </c>
      <c r="EI37">
        <v>0.221054</v>
      </c>
      <c r="EJ37">
        <v>0.0137787</v>
      </c>
      <c r="EK37">
        <v>50.4495</v>
      </c>
      <c r="EL37">
        <v>50.4367</v>
      </c>
      <c r="EM37">
        <v>-0.0219688</v>
      </c>
      <c r="EN37">
        <v>50.0128</v>
      </c>
      <c r="EO37">
        <v>8.404669999999999</v>
      </c>
      <c r="EP37">
        <v>0.854375</v>
      </c>
      <c r="EQ37">
        <v>0.856614</v>
      </c>
      <c r="ER37">
        <v>4.64432</v>
      </c>
      <c r="ES37">
        <v>4.68177</v>
      </c>
      <c r="ET37">
        <v>0.0500092</v>
      </c>
      <c r="EU37">
        <v>0</v>
      </c>
      <c r="EV37">
        <v>0</v>
      </c>
      <c r="EW37">
        <v>0</v>
      </c>
      <c r="EX37">
        <v>-7.23</v>
      </c>
      <c r="EY37">
        <v>0.0500092</v>
      </c>
      <c r="EZ37">
        <v>-1.03</v>
      </c>
      <c r="FA37">
        <v>0.68</v>
      </c>
      <c r="FB37">
        <v>33.25</v>
      </c>
      <c r="FC37">
        <v>39.875</v>
      </c>
      <c r="FD37">
        <v>36.375</v>
      </c>
      <c r="FE37">
        <v>39.625</v>
      </c>
      <c r="FF37">
        <v>35.25</v>
      </c>
      <c r="FG37">
        <v>0</v>
      </c>
      <c r="FH37">
        <v>0</v>
      </c>
      <c r="FI37">
        <v>0</v>
      </c>
      <c r="FJ37">
        <v>1746720899</v>
      </c>
      <c r="FK37">
        <v>0</v>
      </c>
      <c r="FL37">
        <v>3.552692307692308</v>
      </c>
      <c r="FM37">
        <v>25.11076904793881</v>
      </c>
      <c r="FN37">
        <v>-16.3757263412483</v>
      </c>
      <c r="FO37">
        <v>-4.638076923076923</v>
      </c>
      <c r="FP37">
        <v>15</v>
      </c>
      <c r="FQ37">
        <v>1746715409.1</v>
      </c>
      <c r="FR37" t="s">
        <v>438</v>
      </c>
      <c r="FS37">
        <v>1746715409.1</v>
      </c>
      <c r="FT37">
        <v>1746715398.6</v>
      </c>
      <c r="FU37">
        <v>2</v>
      </c>
      <c r="FV37">
        <v>-0.229</v>
      </c>
      <c r="FW37">
        <v>-0.046</v>
      </c>
      <c r="FX37">
        <v>-0.035</v>
      </c>
      <c r="FY37">
        <v>0.08699999999999999</v>
      </c>
      <c r="FZ37">
        <v>587</v>
      </c>
      <c r="GA37">
        <v>16</v>
      </c>
      <c r="GB37">
        <v>0.03</v>
      </c>
      <c r="GC37">
        <v>0.16</v>
      </c>
      <c r="GD37">
        <v>-0.04096551772777292</v>
      </c>
      <c r="GE37">
        <v>0.01937184050251734</v>
      </c>
      <c r="GF37">
        <v>0.01313709074429953</v>
      </c>
      <c r="GG37">
        <v>1</v>
      </c>
      <c r="GH37">
        <v>-0.00178338761826823</v>
      </c>
      <c r="GI37">
        <v>-0.0004369078412194927</v>
      </c>
      <c r="GJ37">
        <v>8.64301222478993E-05</v>
      </c>
      <c r="GK37">
        <v>1</v>
      </c>
      <c r="GL37">
        <v>2</v>
      </c>
      <c r="GM37">
        <v>2</v>
      </c>
      <c r="GN37" t="s">
        <v>439</v>
      </c>
      <c r="GO37">
        <v>3.01613</v>
      </c>
      <c r="GP37">
        <v>2.77492</v>
      </c>
      <c r="GQ37">
        <v>0.0147063</v>
      </c>
      <c r="GR37">
        <v>0.0146674</v>
      </c>
      <c r="GS37">
        <v>0.0568552</v>
      </c>
      <c r="GT37">
        <v>0.0567084</v>
      </c>
      <c r="GU37">
        <v>25477.5</v>
      </c>
      <c r="GV37">
        <v>29762.2</v>
      </c>
      <c r="GW37">
        <v>22657.3</v>
      </c>
      <c r="GX37">
        <v>27750.7</v>
      </c>
      <c r="GY37">
        <v>31002.5</v>
      </c>
      <c r="GZ37">
        <v>37408.4</v>
      </c>
      <c r="HA37">
        <v>36314.8</v>
      </c>
      <c r="HB37">
        <v>44051.2</v>
      </c>
      <c r="HC37">
        <v>1.82717</v>
      </c>
      <c r="HD37">
        <v>2.17613</v>
      </c>
      <c r="HE37">
        <v>-0.0612289</v>
      </c>
      <c r="HF37">
        <v>0</v>
      </c>
      <c r="HG37">
        <v>16.1377</v>
      </c>
      <c r="HH37">
        <v>999.9</v>
      </c>
      <c r="HI37">
        <v>25.2</v>
      </c>
      <c r="HJ37">
        <v>31.8</v>
      </c>
      <c r="HK37">
        <v>11.6723</v>
      </c>
      <c r="HL37">
        <v>62.3811</v>
      </c>
      <c r="HM37">
        <v>12.9447</v>
      </c>
      <c r="HN37">
        <v>1</v>
      </c>
      <c r="HO37">
        <v>-0.198209</v>
      </c>
      <c r="HP37">
        <v>5.43436</v>
      </c>
      <c r="HQ37">
        <v>20.2115</v>
      </c>
      <c r="HR37">
        <v>5.19812</v>
      </c>
      <c r="HS37">
        <v>11.956</v>
      </c>
      <c r="HT37">
        <v>4.9474</v>
      </c>
      <c r="HU37">
        <v>3.3</v>
      </c>
      <c r="HV37">
        <v>9999</v>
      </c>
      <c r="HW37">
        <v>9999</v>
      </c>
      <c r="HX37">
        <v>9999</v>
      </c>
      <c r="HY37">
        <v>330</v>
      </c>
      <c r="HZ37">
        <v>1.8605</v>
      </c>
      <c r="IA37">
        <v>1.86111</v>
      </c>
      <c r="IB37">
        <v>1.86189</v>
      </c>
      <c r="IC37">
        <v>1.85749</v>
      </c>
      <c r="ID37">
        <v>1.85715</v>
      </c>
      <c r="IE37">
        <v>1.85822</v>
      </c>
      <c r="IF37">
        <v>1.85899</v>
      </c>
      <c r="IG37">
        <v>1.85853</v>
      </c>
      <c r="IH37">
        <v>0</v>
      </c>
      <c r="II37">
        <v>0</v>
      </c>
      <c r="IJ37">
        <v>0</v>
      </c>
      <c r="IK37">
        <v>0</v>
      </c>
      <c r="IL37" t="s">
        <v>440</v>
      </c>
      <c r="IM37" t="s">
        <v>441</v>
      </c>
      <c r="IN37" t="s">
        <v>442</v>
      </c>
      <c r="IO37" t="s">
        <v>442</v>
      </c>
      <c r="IP37" t="s">
        <v>442</v>
      </c>
      <c r="IQ37" t="s">
        <v>442</v>
      </c>
      <c r="IR37">
        <v>0</v>
      </c>
      <c r="IS37">
        <v>100</v>
      </c>
      <c r="IT37">
        <v>100</v>
      </c>
      <c r="IU37">
        <v>0.268</v>
      </c>
      <c r="IV37">
        <v>-0.06569999999999999</v>
      </c>
      <c r="IW37">
        <v>0.297997702088705</v>
      </c>
      <c r="IX37">
        <v>-0.0005958199232126106</v>
      </c>
      <c r="IY37">
        <v>-6.37178337242435E-08</v>
      </c>
      <c r="IZ37">
        <v>1.993894988486917E-10</v>
      </c>
      <c r="JA37">
        <v>-0.1058024783623949</v>
      </c>
      <c r="JB37">
        <v>-0.00682890468723997</v>
      </c>
      <c r="JC37">
        <v>0.001509929528747337</v>
      </c>
      <c r="JD37">
        <v>-1.662762654557253E-05</v>
      </c>
      <c r="JE37">
        <v>17</v>
      </c>
      <c r="JF37">
        <v>1831</v>
      </c>
      <c r="JG37">
        <v>1</v>
      </c>
      <c r="JH37">
        <v>21</v>
      </c>
      <c r="JI37">
        <v>90.3</v>
      </c>
      <c r="JJ37">
        <v>90.5</v>
      </c>
      <c r="JK37">
        <v>0.258789</v>
      </c>
      <c r="JL37">
        <v>2.60498</v>
      </c>
      <c r="JM37">
        <v>1.54663</v>
      </c>
      <c r="JN37">
        <v>2.146</v>
      </c>
      <c r="JO37">
        <v>1.49658</v>
      </c>
      <c r="JP37">
        <v>2.46094</v>
      </c>
      <c r="JQ37">
        <v>38.1837</v>
      </c>
      <c r="JR37">
        <v>24.0175</v>
      </c>
      <c r="JS37">
        <v>18</v>
      </c>
      <c r="JT37">
        <v>384.083</v>
      </c>
      <c r="JU37">
        <v>640.432</v>
      </c>
      <c r="JV37">
        <v>11.0365</v>
      </c>
      <c r="JW37">
        <v>24.5851</v>
      </c>
      <c r="JX37">
        <v>29.9999</v>
      </c>
      <c r="JY37">
        <v>24.6659</v>
      </c>
      <c r="JZ37">
        <v>24.6891</v>
      </c>
      <c r="KA37">
        <v>5.21082</v>
      </c>
      <c r="KB37">
        <v>29.3214</v>
      </c>
      <c r="KC37">
        <v>10.5135</v>
      </c>
      <c r="KD37">
        <v>11.0405</v>
      </c>
      <c r="KE37">
        <v>50</v>
      </c>
      <c r="KF37">
        <v>8.459530000000001</v>
      </c>
      <c r="KG37">
        <v>100.227</v>
      </c>
      <c r="KH37">
        <v>100.839</v>
      </c>
    </row>
    <row r="38" spans="1:294">
      <c r="A38">
        <v>22</v>
      </c>
      <c r="B38">
        <v>1746720947.1</v>
      </c>
      <c r="C38">
        <v>2531</v>
      </c>
      <c r="D38" t="s">
        <v>483</v>
      </c>
      <c r="E38" t="s">
        <v>484</v>
      </c>
      <c r="F38" t="s">
        <v>432</v>
      </c>
      <c r="G38" t="s">
        <v>433</v>
      </c>
      <c r="I38" t="s">
        <v>435</v>
      </c>
      <c r="J38">
        <v>1746720947.1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(EB38+(V38+2*0.95*5.67E-8*(((EB38+$B$7)+273)^4-(EB38+273)^4)-44100*K38)/(1.84*29.3*S38+8*0.95*5.67E-8*(EB38+273)^3))</f>
        <v>0</v>
      </c>
      <c r="X38">
        <f>($C$7*EC38+$D$7*ED38+$E$7*W38)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2*0.95*5.67E-8*(((EB38+$B$7)+273)^4-(X38+273)^4)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-1.620966720185135</v>
      </c>
      <c r="AL38">
        <v>-1.493648363636363</v>
      </c>
      <c r="AM38">
        <v>-0.0002877562087839212</v>
      </c>
      <c r="AN38">
        <v>65.83343786014218</v>
      </c>
      <c r="AO38">
        <f>(AQ38 - AP38 + DZ38*1E3/(8.314*(EB38+273.15)) * AS38/DY38 * AR38) * DY38/(100*DM38) * 1000/(1000 - AQ38)</f>
        <v>0</v>
      </c>
      <c r="AP38">
        <v>8.416969894911151</v>
      </c>
      <c r="AQ38">
        <v>8.392972121212122</v>
      </c>
      <c r="AR38">
        <v>1.68775778058721E-07</v>
      </c>
      <c r="AS38">
        <v>77.39234867321849</v>
      </c>
      <c r="AT38">
        <v>0</v>
      </c>
      <c r="AU38">
        <v>0</v>
      </c>
      <c r="AV38">
        <f>IF(AT38*$H$13&gt;=AX38,1.0,(AX38/(AX38-AT38*$H$13)))</f>
        <v>0</v>
      </c>
      <c r="AW38">
        <f>(AV38-1)*100</f>
        <v>0</v>
      </c>
      <c r="AX38">
        <f>MAX(0,($B$13+$C$13*EG38)/(1+$D$13*EG38)*DZ38/(EB38+273)*$E$13)</f>
        <v>0</v>
      </c>
      <c r="AY38" t="s">
        <v>436</v>
      </c>
      <c r="AZ38" t="s">
        <v>436</v>
      </c>
      <c r="BA38">
        <v>0</v>
      </c>
      <c r="BB38">
        <v>0</v>
      </c>
      <c r="BC38">
        <f>1-BA38/BB38</f>
        <v>0</v>
      </c>
      <c r="BD38">
        <v>0</v>
      </c>
      <c r="BE38" t="s">
        <v>436</v>
      </c>
      <c r="BF38" t="s">
        <v>436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436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$B$11*EH38+$C$11*EI38+$F$11*ET38*(1-EW38)</f>
        <v>0</v>
      </c>
      <c r="DJ38">
        <f>DI38*DK38</f>
        <v>0</v>
      </c>
      <c r="DK38">
        <f>($B$11*$D$9+$C$11*$D$9+$F$11*((FG38+EY38)/MAX(FG38+EY38+FH38, 0.1)*$I$9+FH38/MAX(FG38+EY38+FH38, 0.1)*$J$9))/($B$11+$C$11+$F$11)</f>
        <v>0</v>
      </c>
      <c r="DL38">
        <f>($B$11*$K$9+$C$11*$K$9+$F$11*((FG38+EY38)/MAX(FG38+EY38+FH38, 0.1)*$P$9+FH38/MAX(FG38+EY38+FH38, 0.1)*$Q$9))/($B$11+$C$11+$F$11)</f>
        <v>0</v>
      </c>
      <c r="DM38">
        <v>6</v>
      </c>
      <c r="DN38">
        <v>0.5</v>
      </c>
      <c r="DO38" t="s">
        <v>437</v>
      </c>
      <c r="DP38">
        <v>2</v>
      </c>
      <c r="DQ38" t="b">
        <v>1</v>
      </c>
      <c r="DR38">
        <v>1746720947.1</v>
      </c>
      <c r="DS38">
        <v>-1.4841</v>
      </c>
      <c r="DT38">
        <v>-1.65072</v>
      </c>
      <c r="DU38">
        <v>8.392950000000001</v>
      </c>
      <c r="DV38">
        <v>8.416270000000001</v>
      </c>
      <c r="DW38">
        <v>-1.78316</v>
      </c>
      <c r="DX38">
        <v>8.458550000000001</v>
      </c>
      <c r="DY38">
        <v>400.043</v>
      </c>
      <c r="DZ38">
        <v>101.921</v>
      </c>
      <c r="EA38">
        <v>0.0998661</v>
      </c>
      <c r="EB38">
        <v>14.9948</v>
      </c>
      <c r="EC38">
        <v>15.1259</v>
      </c>
      <c r="ED38">
        <v>999.9</v>
      </c>
      <c r="EE38">
        <v>0</v>
      </c>
      <c r="EF38">
        <v>0</v>
      </c>
      <c r="EG38">
        <v>10036.9</v>
      </c>
      <c r="EH38">
        <v>0</v>
      </c>
      <c r="EI38">
        <v>0.221054</v>
      </c>
      <c r="EJ38">
        <v>0.166625</v>
      </c>
      <c r="EK38">
        <v>-1.49666</v>
      </c>
      <c r="EL38">
        <v>-1.66473</v>
      </c>
      <c r="EM38">
        <v>-0.0233154</v>
      </c>
      <c r="EN38">
        <v>-1.65072</v>
      </c>
      <c r="EO38">
        <v>8.416270000000001</v>
      </c>
      <c r="EP38">
        <v>0.855415</v>
      </c>
      <c r="EQ38">
        <v>0.857792</v>
      </c>
      <c r="ER38">
        <v>4.66173</v>
      </c>
      <c r="ES38">
        <v>4.70142</v>
      </c>
      <c r="ET38">
        <v>0.0500092</v>
      </c>
      <c r="EU38">
        <v>0</v>
      </c>
      <c r="EV38">
        <v>0</v>
      </c>
      <c r="EW38">
        <v>0</v>
      </c>
      <c r="EX38">
        <v>4.96</v>
      </c>
      <c r="EY38">
        <v>0.0500092</v>
      </c>
      <c r="EZ38">
        <v>-8.25</v>
      </c>
      <c r="FA38">
        <v>0.46</v>
      </c>
      <c r="FB38">
        <v>33.625</v>
      </c>
      <c r="FC38">
        <v>40.75</v>
      </c>
      <c r="FD38">
        <v>36.875</v>
      </c>
      <c r="FE38">
        <v>40.875</v>
      </c>
      <c r="FF38">
        <v>35.687</v>
      </c>
      <c r="FG38">
        <v>0</v>
      </c>
      <c r="FH38">
        <v>0</v>
      </c>
      <c r="FI38">
        <v>0</v>
      </c>
      <c r="FJ38">
        <v>1746721019.6</v>
      </c>
      <c r="FK38">
        <v>0</v>
      </c>
      <c r="FL38">
        <v>3.0844</v>
      </c>
      <c r="FM38">
        <v>21.00999989861099</v>
      </c>
      <c r="FN38">
        <v>-17.09923053545595</v>
      </c>
      <c r="FO38">
        <v>-4.0048</v>
      </c>
      <c r="FP38">
        <v>15</v>
      </c>
      <c r="FQ38">
        <v>1746715409.1</v>
      </c>
      <c r="FR38" t="s">
        <v>438</v>
      </c>
      <c r="FS38">
        <v>1746715409.1</v>
      </c>
      <c r="FT38">
        <v>1746715398.6</v>
      </c>
      <c r="FU38">
        <v>2</v>
      </c>
      <c r="FV38">
        <v>-0.229</v>
      </c>
      <c r="FW38">
        <v>-0.046</v>
      </c>
      <c r="FX38">
        <v>-0.035</v>
      </c>
      <c r="FY38">
        <v>0.08699999999999999</v>
      </c>
      <c r="FZ38">
        <v>587</v>
      </c>
      <c r="GA38">
        <v>16</v>
      </c>
      <c r="GB38">
        <v>0.03</v>
      </c>
      <c r="GC38">
        <v>0.16</v>
      </c>
      <c r="GD38">
        <v>-0.1218685976210296</v>
      </c>
      <c r="GE38">
        <v>0.04742668214869735</v>
      </c>
      <c r="GF38">
        <v>0.01391380228817955</v>
      </c>
      <c r="GG38">
        <v>1</v>
      </c>
      <c r="GH38">
        <v>-0.001946657642408428</v>
      </c>
      <c r="GI38">
        <v>-0.0001183853813630968</v>
      </c>
      <c r="GJ38">
        <v>5.446073606472131E-05</v>
      </c>
      <c r="GK38">
        <v>1</v>
      </c>
      <c r="GL38">
        <v>2</v>
      </c>
      <c r="GM38">
        <v>2</v>
      </c>
      <c r="GN38" t="s">
        <v>439</v>
      </c>
      <c r="GO38">
        <v>3.01624</v>
      </c>
      <c r="GP38">
        <v>2.77486</v>
      </c>
      <c r="GQ38">
        <v>-0.00052985</v>
      </c>
      <c r="GR38">
        <v>-0.000486894</v>
      </c>
      <c r="GS38">
        <v>0.0569111</v>
      </c>
      <c r="GT38">
        <v>0.0567712</v>
      </c>
      <c r="GU38">
        <v>25872</v>
      </c>
      <c r="GV38">
        <v>30221.2</v>
      </c>
      <c r="GW38">
        <v>22657.4</v>
      </c>
      <c r="GX38">
        <v>27751.4</v>
      </c>
      <c r="GY38">
        <v>30999.8</v>
      </c>
      <c r="GZ38">
        <v>37406.8</v>
      </c>
      <c r="HA38">
        <v>36314.3</v>
      </c>
      <c r="HB38">
        <v>44052.7</v>
      </c>
      <c r="HC38">
        <v>1.82722</v>
      </c>
      <c r="HD38">
        <v>2.1761</v>
      </c>
      <c r="HE38">
        <v>-0.0610203</v>
      </c>
      <c r="HF38">
        <v>0</v>
      </c>
      <c r="HG38">
        <v>16.1427</v>
      </c>
      <c r="HH38">
        <v>999.9</v>
      </c>
      <c r="HI38">
        <v>25.1</v>
      </c>
      <c r="HJ38">
        <v>31.8</v>
      </c>
      <c r="HK38">
        <v>11.6273</v>
      </c>
      <c r="HL38">
        <v>62.3712</v>
      </c>
      <c r="HM38">
        <v>12.6803</v>
      </c>
      <c r="HN38">
        <v>1</v>
      </c>
      <c r="HO38">
        <v>-0.199947</v>
      </c>
      <c r="HP38">
        <v>5.45295</v>
      </c>
      <c r="HQ38">
        <v>20.2105</v>
      </c>
      <c r="HR38">
        <v>5.19498</v>
      </c>
      <c r="HS38">
        <v>11.956</v>
      </c>
      <c r="HT38">
        <v>4.947</v>
      </c>
      <c r="HU38">
        <v>3.29938</v>
      </c>
      <c r="HV38">
        <v>9999</v>
      </c>
      <c r="HW38">
        <v>9999</v>
      </c>
      <c r="HX38">
        <v>9999</v>
      </c>
      <c r="HY38">
        <v>330</v>
      </c>
      <c r="HZ38">
        <v>1.8605</v>
      </c>
      <c r="IA38">
        <v>1.86111</v>
      </c>
      <c r="IB38">
        <v>1.86193</v>
      </c>
      <c r="IC38">
        <v>1.85758</v>
      </c>
      <c r="ID38">
        <v>1.85721</v>
      </c>
      <c r="IE38">
        <v>1.85824</v>
      </c>
      <c r="IF38">
        <v>1.85904</v>
      </c>
      <c r="IG38">
        <v>1.85854</v>
      </c>
      <c r="IH38">
        <v>0</v>
      </c>
      <c r="II38">
        <v>0</v>
      </c>
      <c r="IJ38">
        <v>0</v>
      </c>
      <c r="IK38">
        <v>0</v>
      </c>
      <c r="IL38" t="s">
        <v>440</v>
      </c>
      <c r="IM38" t="s">
        <v>441</v>
      </c>
      <c r="IN38" t="s">
        <v>442</v>
      </c>
      <c r="IO38" t="s">
        <v>442</v>
      </c>
      <c r="IP38" t="s">
        <v>442</v>
      </c>
      <c r="IQ38" t="s">
        <v>442</v>
      </c>
      <c r="IR38">
        <v>0</v>
      </c>
      <c r="IS38">
        <v>100</v>
      </c>
      <c r="IT38">
        <v>100</v>
      </c>
      <c r="IU38">
        <v>0.299</v>
      </c>
      <c r="IV38">
        <v>-0.06560000000000001</v>
      </c>
      <c r="IW38">
        <v>0.297997702088705</v>
      </c>
      <c r="IX38">
        <v>-0.0005958199232126106</v>
      </c>
      <c r="IY38">
        <v>-6.37178337242435E-08</v>
      </c>
      <c r="IZ38">
        <v>1.993894988486917E-10</v>
      </c>
      <c r="JA38">
        <v>-0.1058024783623949</v>
      </c>
      <c r="JB38">
        <v>-0.00682890468723997</v>
      </c>
      <c r="JC38">
        <v>0.001509929528747337</v>
      </c>
      <c r="JD38">
        <v>-1.662762654557253E-05</v>
      </c>
      <c r="JE38">
        <v>17</v>
      </c>
      <c r="JF38">
        <v>1831</v>
      </c>
      <c r="JG38">
        <v>1</v>
      </c>
      <c r="JH38">
        <v>21</v>
      </c>
      <c r="JI38">
        <v>92.3</v>
      </c>
      <c r="JJ38">
        <v>92.5</v>
      </c>
      <c r="JK38">
        <v>0.0292969</v>
      </c>
      <c r="JL38">
        <v>4.99634</v>
      </c>
      <c r="JM38">
        <v>1.54663</v>
      </c>
      <c r="JN38">
        <v>2.146</v>
      </c>
      <c r="JO38">
        <v>1.49658</v>
      </c>
      <c r="JP38">
        <v>2.44507</v>
      </c>
      <c r="JQ38">
        <v>38.2324</v>
      </c>
      <c r="JR38">
        <v>24.0175</v>
      </c>
      <c r="JS38">
        <v>18</v>
      </c>
      <c r="JT38">
        <v>383.999</v>
      </c>
      <c r="JU38">
        <v>640.2089999999999</v>
      </c>
      <c r="JV38">
        <v>11.0393</v>
      </c>
      <c r="JW38">
        <v>24.5686</v>
      </c>
      <c r="JX38">
        <v>29.9999</v>
      </c>
      <c r="JY38">
        <v>24.6494</v>
      </c>
      <c r="JZ38">
        <v>24.6726</v>
      </c>
      <c r="KA38">
        <v>0</v>
      </c>
      <c r="KB38">
        <v>29.0512</v>
      </c>
      <c r="KC38">
        <v>10.5135</v>
      </c>
      <c r="KD38">
        <v>11.0419</v>
      </c>
      <c r="KE38">
        <v>0</v>
      </c>
      <c r="KF38">
        <v>8.459530000000001</v>
      </c>
      <c r="KG38">
        <v>100.226</v>
      </c>
      <c r="KH38">
        <v>100.843</v>
      </c>
    </row>
    <row r="39" spans="1:294">
      <c r="A39">
        <v>23</v>
      </c>
      <c r="B39">
        <v>1746721067.6</v>
      </c>
      <c r="C39">
        <v>2651.5</v>
      </c>
      <c r="D39" t="s">
        <v>485</v>
      </c>
      <c r="E39" t="s">
        <v>486</v>
      </c>
      <c r="F39" t="s">
        <v>432</v>
      </c>
      <c r="G39" t="s">
        <v>433</v>
      </c>
      <c r="I39" t="s">
        <v>435</v>
      </c>
      <c r="J39">
        <v>1746721067.6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(EB39+(V39+2*0.95*5.67E-8*(((EB39+$B$7)+273)^4-(EB39+273)^4)-44100*K39)/(1.84*29.3*S39+8*0.95*5.67E-8*(EB39+273)^3))</f>
        <v>0</v>
      </c>
      <c r="X39">
        <f>($C$7*EC39+$D$7*ED39+$E$7*W39)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2*0.95*5.67E-8*(((EB39+$B$7)+273)^4-(X39+273)^4)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51.03285330893182</v>
      </c>
      <c r="AL39">
        <v>51.15132363636363</v>
      </c>
      <c r="AM39">
        <v>-0.02548820874996763</v>
      </c>
      <c r="AN39">
        <v>65.83343786014218</v>
      </c>
      <c r="AO39">
        <f>(AQ39 - AP39 + DZ39*1E3/(8.314*(EB39+273.15)) * AS39/DY39 * AR39) * DY39/(100*DM39) * 1000/(1000 - AQ39)</f>
        <v>0</v>
      </c>
      <c r="AP39">
        <v>8.44507404509184</v>
      </c>
      <c r="AQ39">
        <v>8.407233636363635</v>
      </c>
      <c r="AR39">
        <v>6.577969773055322E-07</v>
      </c>
      <c r="AS39">
        <v>77.39234867321849</v>
      </c>
      <c r="AT39">
        <v>0</v>
      </c>
      <c r="AU39">
        <v>0</v>
      </c>
      <c r="AV39">
        <f>IF(AT39*$H$13&gt;=AX39,1.0,(AX39/(AX39-AT39*$H$13)))</f>
        <v>0</v>
      </c>
      <c r="AW39">
        <f>(AV39-1)*100</f>
        <v>0</v>
      </c>
      <c r="AX39">
        <f>MAX(0,($B$13+$C$13*EG39)/(1+$D$13*EG39)*DZ39/(EB39+273)*$E$13)</f>
        <v>0</v>
      </c>
      <c r="AY39" t="s">
        <v>436</v>
      </c>
      <c r="AZ39" t="s">
        <v>436</v>
      </c>
      <c r="BA39">
        <v>0</v>
      </c>
      <c r="BB39">
        <v>0</v>
      </c>
      <c r="BC39">
        <f>1-BA39/BB39</f>
        <v>0</v>
      </c>
      <c r="BD39">
        <v>0</v>
      </c>
      <c r="BE39" t="s">
        <v>436</v>
      </c>
      <c r="BF39" t="s">
        <v>436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436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$B$11*EH39+$C$11*EI39+$F$11*ET39*(1-EW39)</f>
        <v>0</v>
      </c>
      <c r="DJ39">
        <f>DI39*DK39</f>
        <v>0</v>
      </c>
      <c r="DK39">
        <f>($B$11*$D$9+$C$11*$D$9+$F$11*((FG39+EY39)/MAX(FG39+EY39+FH39, 0.1)*$I$9+FH39/MAX(FG39+EY39+FH39, 0.1)*$J$9))/($B$11+$C$11+$F$11)</f>
        <v>0</v>
      </c>
      <c r="DL39">
        <f>($B$11*$K$9+$C$11*$K$9+$F$11*((FG39+EY39)/MAX(FG39+EY39+FH39, 0.1)*$P$9+FH39/MAX(FG39+EY39+FH39, 0.1)*$Q$9))/($B$11+$C$11+$F$11)</f>
        <v>0</v>
      </c>
      <c r="DM39">
        <v>6</v>
      </c>
      <c r="DN39">
        <v>0.5</v>
      </c>
      <c r="DO39" t="s">
        <v>437</v>
      </c>
      <c r="DP39">
        <v>2</v>
      </c>
      <c r="DQ39" t="b">
        <v>1</v>
      </c>
      <c r="DR39">
        <v>1746721067.6</v>
      </c>
      <c r="DS39">
        <v>50.6954</v>
      </c>
      <c r="DT39">
        <v>50.5864</v>
      </c>
      <c r="DU39">
        <v>8.406829999999999</v>
      </c>
      <c r="DV39">
        <v>8.444570000000001</v>
      </c>
      <c r="DW39">
        <v>50.4276</v>
      </c>
      <c r="DX39">
        <v>8.47221</v>
      </c>
      <c r="DY39">
        <v>399.897</v>
      </c>
      <c r="DZ39">
        <v>101.928</v>
      </c>
      <c r="EA39">
        <v>0.100025</v>
      </c>
      <c r="EB39">
        <v>14.9975</v>
      </c>
      <c r="EC39">
        <v>15.1329</v>
      </c>
      <c r="ED39">
        <v>999.9</v>
      </c>
      <c r="EE39">
        <v>0</v>
      </c>
      <c r="EF39">
        <v>0</v>
      </c>
      <c r="EG39">
        <v>10042.5</v>
      </c>
      <c r="EH39">
        <v>0</v>
      </c>
      <c r="EI39">
        <v>0.221054</v>
      </c>
      <c r="EJ39">
        <v>0.108974</v>
      </c>
      <c r="EK39">
        <v>51.1252</v>
      </c>
      <c r="EL39">
        <v>51.0172</v>
      </c>
      <c r="EM39">
        <v>-0.0377483</v>
      </c>
      <c r="EN39">
        <v>50.5864</v>
      </c>
      <c r="EO39">
        <v>8.444570000000001</v>
      </c>
      <c r="EP39">
        <v>0.856891</v>
      </c>
      <c r="EQ39">
        <v>0.860739</v>
      </c>
      <c r="ER39">
        <v>4.6864</v>
      </c>
      <c r="ES39">
        <v>4.75052</v>
      </c>
      <c r="ET39">
        <v>0.0500092</v>
      </c>
      <c r="EU39">
        <v>0</v>
      </c>
      <c r="EV39">
        <v>0</v>
      </c>
      <c r="EW39">
        <v>0</v>
      </c>
      <c r="EX39">
        <v>13.3</v>
      </c>
      <c r="EY39">
        <v>0.0500092</v>
      </c>
      <c r="EZ39">
        <v>-9.25</v>
      </c>
      <c r="FA39">
        <v>-0.04</v>
      </c>
      <c r="FB39">
        <v>34</v>
      </c>
      <c r="FC39">
        <v>41.312</v>
      </c>
      <c r="FD39">
        <v>37.312</v>
      </c>
      <c r="FE39">
        <v>41.687</v>
      </c>
      <c r="FF39">
        <v>36.125</v>
      </c>
      <c r="FG39">
        <v>0</v>
      </c>
      <c r="FH39">
        <v>0</v>
      </c>
      <c r="FI39">
        <v>0</v>
      </c>
      <c r="FJ39">
        <v>1746721140.2</v>
      </c>
      <c r="FK39">
        <v>0</v>
      </c>
      <c r="FL39">
        <v>2.606153846153846</v>
      </c>
      <c r="FM39">
        <v>18.41367511997743</v>
      </c>
      <c r="FN39">
        <v>-17.26940154124341</v>
      </c>
      <c r="FO39">
        <v>-4.002692307692308</v>
      </c>
      <c r="FP39">
        <v>15</v>
      </c>
      <c r="FQ39">
        <v>1746715409.1</v>
      </c>
      <c r="FR39" t="s">
        <v>438</v>
      </c>
      <c r="FS39">
        <v>1746715409.1</v>
      </c>
      <c r="FT39">
        <v>1746715398.6</v>
      </c>
      <c r="FU39">
        <v>2</v>
      </c>
      <c r="FV39">
        <v>-0.229</v>
      </c>
      <c r="FW39">
        <v>-0.046</v>
      </c>
      <c r="FX39">
        <v>-0.035</v>
      </c>
      <c r="FY39">
        <v>0.08699999999999999</v>
      </c>
      <c r="FZ39">
        <v>587</v>
      </c>
      <c r="GA39">
        <v>16</v>
      </c>
      <c r="GB39">
        <v>0.03</v>
      </c>
      <c r="GC39">
        <v>0.16</v>
      </c>
      <c r="GD39">
        <v>0.03483945852650486</v>
      </c>
      <c r="GE39">
        <v>0.007883761850282694</v>
      </c>
      <c r="GF39">
        <v>0.04532931113037353</v>
      </c>
      <c r="GG39">
        <v>1</v>
      </c>
      <c r="GH39">
        <v>-0.002660453182255039</v>
      </c>
      <c r="GI39">
        <v>-0.004292954391006948</v>
      </c>
      <c r="GJ39">
        <v>0.0007930379093099702</v>
      </c>
      <c r="GK39">
        <v>1</v>
      </c>
      <c r="GL39">
        <v>2</v>
      </c>
      <c r="GM39">
        <v>2</v>
      </c>
      <c r="GN39" t="s">
        <v>439</v>
      </c>
      <c r="GO39">
        <v>3.01608</v>
      </c>
      <c r="GP39">
        <v>2.77506</v>
      </c>
      <c r="GQ39">
        <v>0.0149043</v>
      </c>
      <c r="GR39">
        <v>0.0148361</v>
      </c>
      <c r="GS39">
        <v>0.0569899</v>
      </c>
      <c r="GT39">
        <v>0.0569253</v>
      </c>
      <c r="GU39">
        <v>25472.9</v>
      </c>
      <c r="GV39">
        <v>29759.5</v>
      </c>
      <c r="GW39">
        <v>22657.6</v>
      </c>
      <c r="GX39">
        <v>27752.8</v>
      </c>
      <c r="GY39">
        <v>30998</v>
      </c>
      <c r="GZ39">
        <v>37402.9</v>
      </c>
      <c r="HA39">
        <v>36314.8</v>
      </c>
      <c r="HB39">
        <v>44054.9</v>
      </c>
      <c r="HC39">
        <v>1.82757</v>
      </c>
      <c r="HD39">
        <v>2.1764</v>
      </c>
      <c r="HE39">
        <v>-0.0599548</v>
      </c>
      <c r="HF39">
        <v>0</v>
      </c>
      <c r="HG39">
        <v>16.1319</v>
      </c>
      <c r="HH39">
        <v>999.9</v>
      </c>
      <c r="HI39">
        <v>25</v>
      </c>
      <c r="HJ39">
        <v>31.8</v>
      </c>
      <c r="HK39">
        <v>11.5788</v>
      </c>
      <c r="HL39">
        <v>62.3112</v>
      </c>
      <c r="HM39">
        <v>13.0729</v>
      </c>
      <c r="HN39">
        <v>1</v>
      </c>
      <c r="HO39">
        <v>-0.199748</v>
      </c>
      <c r="HP39">
        <v>5.56925</v>
      </c>
      <c r="HQ39">
        <v>20.2078</v>
      </c>
      <c r="HR39">
        <v>5.19767</v>
      </c>
      <c r="HS39">
        <v>11.956</v>
      </c>
      <c r="HT39">
        <v>4.94705</v>
      </c>
      <c r="HU39">
        <v>3.3</v>
      </c>
      <c r="HV39">
        <v>9999</v>
      </c>
      <c r="HW39">
        <v>9999</v>
      </c>
      <c r="HX39">
        <v>9999</v>
      </c>
      <c r="HY39">
        <v>330.1</v>
      </c>
      <c r="HZ39">
        <v>1.8605</v>
      </c>
      <c r="IA39">
        <v>1.86111</v>
      </c>
      <c r="IB39">
        <v>1.86189</v>
      </c>
      <c r="IC39">
        <v>1.85746</v>
      </c>
      <c r="ID39">
        <v>1.85715</v>
      </c>
      <c r="IE39">
        <v>1.85822</v>
      </c>
      <c r="IF39">
        <v>1.85898</v>
      </c>
      <c r="IG39">
        <v>1.85852</v>
      </c>
      <c r="IH39">
        <v>0</v>
      </c>
      <c r="II39">
        <v>0</v>
      </c>
      <c r="IJ39">
        <v>0</v>
      </c>
      <c r="IK39">
        <v>0</v>
      </c>
      <c r="IL39" t="s">
        <v>440</v>
      </c>
      <c r="IM39" t="s">
        <v>441</v>
      </c>
      <c r="IN39" t="s">
        <v>442</v>
      </c>
      <c r="IO39" t="s">
        <v>442</v>
      </c>
      <c r="IP39" t="s">
        <v>442</v>
      </c>
      <c r="IQ39" t="s">
        <v>442</v>
      </c>
      <c r="IR39">
        <v>0</v>
      </c>
      <c r="IS39">
        <v>100</v>
      </c>
      <c r="IT39">
        <v>100</v>
      </c>
      <c r="IU39">
        <v>0.268</v>
      </c>
      <c r="IV39">
        <v>-0.0654</v>
      </c>
      <c r="IW39">
        <v>0.297997702088705</v>
      </c>
      <c r="IX39">
        <v>-0.0005958199232126106</v>
      </c>
      <c r="IY39">
        <v>-6.37178337242435E-08</v>
      </c>
      <c r="IZ39">
        <v>1.993894988486917E-10</v>
      </c>
      <c r="JA39">
        <v>-0.1058024783623949</v>
      </c>
      <c r="JB39">
        <v>-0.00682890468723997</v>
      </c>
      <c r="JC39">
        <v>0.001509929528747337</v>
      </c>
      <c r="JD39">
        <v>-1.662762654557253E-05</v>
      </c>
      <c r="JE39">
        <v>17</v>
      </c>
      <c r="JF39">
        <v>1831</v>
      </c>
      <c r="JG39">
        <v>1</v>
      </c>
      <c r="JH39">
        <v>21</v>
      </c>
      <c r="JI39">
        <v>94.3</v>
      </c>
      <c r="JJ39">
        <v>94.5</v>
      </c>
      <c r="JK39">
        <v>0.2771</v>
      </c>
      <c r="JL39">
        <v>2.62329</v>
      </c>
      <c r="JM39">
        <v>1.54663</v>
      </c>
      <c r="JN39">
        <v>2.146</v>
      </c>
      <c r="JO39">
        <v>1.49658</v>
      </c>
      <c r="JP39">
        <v>2.45117</v>
      </c>
      <c r="JQ39">
        <v>38.2568</v>
      </c>
      <c r="JR39">
        <v>24.0175</v>
      </c>
      <c r="JS39">
        <v>18</v>
      </c>
      <c r="JT39">
        <v>384.076</v>
      </c>
      <c r="JU39">
        <v>640.275</v>
      </c>
      <c r="JV39">
        <v>10.9163</v>
      </c>
      <c r="JW39">
        <v>24.5562</v>
      </c>
      <c r="JX39">
        <v>30.0001</v>
      </c>
      <c r="JY39">
        <v>24.6349</v>
      </c>
      <c r="JZ39">
        <v>24.6582</v>
      </c>
      <c r="KA39">
        <v>5.57527</v>
      </c>
      <c r="KB39">
        <v>28.7795</v>
      </c>
      <c r="KC39">
        <v>10.5135</v>
      </c>
      <c r="KD39">
        <v>10.9833</v>
      </c>
      <c r="KE39">
        <v>50</v>
      </c>
      <c r="KF39">
        <v>8.459530000000001</v>
      </c>
      <c r="KG39">
        <v>100.228</v>
      </c>
      <c r="KH39">
        <v>100.848</v>
      </c>
    </row>
    <row r="40" spans="1:294">
      <c r="A40">
        <v>24</v>
      </c>
      <c r="B40">
        <v>1746721188.1</v>
      </c>
      <c r="C40">
        <v>2772</v>
      </c>
      <c r="D40" t="s">
        <v>487</v>
      </c>
      <c r="E40" t="s">
        <v>488</v>
      </c>
      <c r="F40" t="s">
        <v>432</v>
      </c>
      <c r="G40" t="s">
        <v>433</v>
      </c>
      <c r="I40" t="s">
        <v>435</v>
      </c>
      <c r="J40">
        <v>1746721188.1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(EB40+(V40+2*0.95*5.67E-8*(((EB40+$B$7)+273)^4-(EB40+273)^4)-44100*K40)/(1.84*29.3*S40+8*0.95*5.67E-8*(EB40+273)^3))</f>
        <v>0</v>
      </c>
      <c r="X40">
        <f>($C$7*EC40+$D$7*ED40+$E$7*W40)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2*0.95*5.67E-8*(((EB40+$B$7)+273)^4-(X40+273)^4)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101.0032338494976</v>
      </c>
      <c r="AL40">
        <v>100.9251515151515</v>
      </c>
      <c r="AM40">
        <v>-0.0003036854399053187</v>
      </c>
      <c r="AN40">
        <v>65.83343786014218</v>
      </c>
      <c r="AO40">
        <f>(AQ40 - AP40 + DZ40*1E3/(8.314*(EB40+273.15)) * AS40/DY40 * AR40) * DY40/(100*DM40) * 1000/(1000 - AQ40)</f>
        <v>0</v>
      </c>
      <c r="AP40">
        <v>8.429278611588238</v>
      </c>
      <c r="AQ40">
        <v>8.401051393939388</v>
      </c>
      <c r="AR40">
        <v>-3.433791062606385E-07</v>
      </c>
      <c r="AS40">
        <v>77.39234867321849</v>
      </c>
      <c r="AT40">
        <v>0</v>
      </c>
      <c r="AU40">
        <v>0</v>
      </c>
      <c r="AV40">
        <f>IF(AT40*$H$13&gt;=AX40,1.0,(AX40/(AX40-AT40*$H$13)))</f>
        <v>0</v>
      </c>
      <c r="AW40">
        <f>(AV40-1)*100</f>
        <v>0</v>
      </c>
      <c r="AX40">
        <f>MAX(0,($B$13+$C$13*EG40)/(1+$D$13*EG40)*DZ40/(EB40+273)*$E$13)</f>
        <v>0</v>
      </c>
      <c r="AY40" t="s">
        <v>436</v>
      </c>
      <c r="AZ40" t="s">
        <v>436</v>
      </c>
      <c r="BA40">
        <v>0</v>
      </c>
      <c r="BB40">
        <v>0</v>
      </c>
      <c r="BC40">
        <f>1-BA40/BB40</f>
        <v>0</v>
      </c>
      <c r="BD40">
        <v>0</v>
      </c>
      <c r="BE40" t="s">
        <v>436</v>
      </c>
      <c r="BF40" t="s">
        <v>436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436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$B$11*EH40+$C$11*EI40+$F$11*ET40*(1-EW40)</f>
        <v>0</v>
      </c>
      <c r="DJ40">
        <f>DI40*DK40</f>
        <v>0</v>
      </c>
      <c r="DK40">
        <f>($B$11*$D$9+$C$11*$D$9+$F$11*((FG40+EY40)/MAX(FG40+EY40+FH40, 0.1)*$I$9+FH40/MAX(FG40+EY40+FH40, 0.1)*$J$9))/($B$11+$C$11+$F$11)</f>
        <v>0</v>
      </c>
      <c r="DL40">
        <f>($B$11*$K$9+$C$11*$K$9+$F$11*((FG40+EY40)/MAX(FG40+EY40+FH40, 0.1)*$P$9+FH40/MAX(FG40+EY40+FH40, 0.1)*$Q$9))/($B$11+$C$11+$F$11)</f>
        <v>0</v>
      </c>
      <c r="DM40">
        <v>6</v>
      </c>
      <c r="DN40">
        <v>0.5</v>
      </c>
      <c r="DO40" t="s">
        <v>437</v>
      </c>
      <c r="DP40">
        <v>2</v>
      </c>
      <c r="DQ40" t="b">
        <v>1</v>
      </c>
      <c r="DR40">
        <v>1746721188.1</v>
      </c>
      <c r="DS40">
        <v>100.074</v>
      </c>
      <c r="DT40">
        <v>100.21</v>
      </c>
      <c r="DU40">
        <v>8.401350000000001</v>
      </c>
      <c r="DV40">
        <v>8.429209999999999</v>
      </c>
      <c r="DW40">
        <v>99.8356</v>
      </c>
      <c r="DX40">
        <v>8.46682</v>
      </c>
      <c r="DY40">
        <v>400.146</v>
      </c>
      <c r="DZ40">
        <v>101.927</v>
      </c>
      <c r="EA40">
        <v>0.09989000000000001</v>
      </c>
      <c r="EB40">
        <v>15.0056</v>
      </c>
      <c r="EC40">
        <v>15.1165</v>
      </c>
      <c r="ED40">
        <v>999.9</v>
      </c>
      <c r="EE40">
        <v>0</v>
      </c>
      <c r="EF40">
        <v>0</v>
      </c>
      <c r="EG40">
        <v>10050</v>
      </c>
      <c r="EH40">
        <v>0</v>
      </c>
      <c r="EI40">
        <v>0.221054</v>
      </c>
      <c r="EJ40">
        <v>-0.136826</v>
      </c>
      <c r="EK40">
        <v>100.922</v>
      </c>
      <c r="EL40">
        <v>101.062</v>
      </c>
      <c r="EM40">
        <v>-0.0278559</v>
      </c>
      <c r="EN40">
        <v>100.21</v>
      </c>
      <c r="EO40">
        <v>8.429209999999999</v>
      </c>
      <c r="EP40">
        <v>0.8563229999999999</v>
      </c>
      <c r="EQ40">
        <v>0.859162</v>
      </c>
      <c r="ER40">
        <v>4.6769</v>
      </c>
      <c r="ES40">
        <v>4.72427</v>
      </c>
      <c r="ET40">
        <v>0.0500092</v>
      </c>
      <c r="EU40">
        <v>0</v>
      </c>
      <c r="EV40">
        <v>0</v>
      </c>
      <c r="EW40">
        <v>0</v>
      </c>
      <c r="EX40">
        <v>2.21</v>
      </c>
      <c r="EY40">
        <v>0.0500092</v>
      </c>
      <c r="EZ40">
        <v>2.25</v>
      </c>
      <c r="FA40">
        <v>1.6</v>
      </c>
      <c r="FB40">
        <v>33.5</v>
      </c>
      <c r="FC40">
        <v>39.125</v>
      </c>
      <c r="FD40">
        <v>36.187</v>
      </c>
      <c r="FE40">
        <v>38.562</v>
      </c>
      <c r="FF40">
        <v>35.062</v>
      </c>
      <c r="FG40">
        <v>0</v>
      </c>
      <c r="FH40">
        <v>0</v>
      </c>
      <c r="FI40">
        <v>0</v>
      </c>
      <c r="FJ40">
        <v>1746721260.8</v>
      </c>
      <c r="FK40">
        <v>0</v>
      </c>
      <c r="FL40">
        <v>5.658</v>
      </c>
      <c r="FM40">
        <v>1.149999438952195</v>
      </c>
      <c r="FN40">
        <v>-0.9176922959477373</v>
      </c>
      <c r="FO40">
        <v>-1.9984</v>
      </c>
      <c r="FP40">
        <v>15</v>
      </c>
      <c r="FQ40">
        <v>1746715409.1</v>
      </c>
      <c r="FR40" t="s">
        <v>438</v>
      </c>
      <c r="FS40">
        <v>1746715409.1</v>
      </c>
      <c r="FT40">
        <v>1746715398.6</v>
      </c>
      <c r="FU40">
        <v>2</v>
      </c>
      <c r="FV40">
        <v>-0.229</v>
      </c>
      <c r="FW40">
        <v>-0.046</v>
      </c>
      <c r="FX40">
        <v>-0.035</v>
      </c>
      <c r="FY40">
        <v>0.08699999999999999</v>
      </c>
      <c r="FZ40">
        <v>587</v>
      </c>
      <c r="GA40">
        <v>16</v>
      </c>
      <c r="GB40">
        <v>0.03</v>
      </c>
      <c r="GC40">
        <v>0.16</v>
      </c>
      <c r="GD40">
        <v>0.04039735145016997</v>
      </c>
      <c r="GE40">
        <v>0.03505423979920058</v>
      </c>
      <c r="GF40">
        <v>0.01268030060181569</v>
      </c>
      <c r="GG40">
        <v>1</v>
      </c>
      <c r="GH40">
        <v>-0.002003263668245698</v>
      </c>
      <c r="GI40">
        <v>-0.0002128329555808887</v>
      </c>
      <c r="GJ40">
        <v>6.886128084512045E-05</v>
      </c>
      <c r="GK40">
        <v>1</v>
      </c>
      <c r="GL40">
        <v>2</v>
      </c>
      <c r="GM40">
        <v>2</v>
      </c>
      <c r="GN40" t="s">
        <v>439</v>
      </c>
      <c r="GO40">
        <v>3.01636</v>
      </c>
      <c r="GP40">
        <v>2.77499</v>
      </c>
      <c r="GQ40">
        <v>0.0290291</v>
      </c>
      <c r="GR40">
        <v>0.0289073</v>
      </c>
      <c r="GS40">
        <v>0.0569624</v>
      </c>
      <c r="GT40">
        <v>0.0568461</v>
      </c>
      <c r="GU40">
        <v>25107.3</v>
      </c>
      <c r="GV40">
        <v>29334</v>
      </c>
      <c r="GW40">
        <v>22657.4</v>
      </c>
      <c r="GX40">
        <v>27752.5</v>
      </c>
      <c r="GY40">
        <v>30998.7</v>
      </c>
      <c r="GZ40">
        <v>37406.2</v>
      </c>
      <c r="HA40">
        <v>36314.1</v>
      </c>
      <c r="HB40">
        <v>44054.5</v>
      </c>
      <c r="HC40">
        <v>1.8281</v>
      </c>
      <c r="HD40">
        <v>2.17653</v>
      </c>
      <c r="HE40">
        <v>-0.0602677</v>
      </c>
      <c r="HF40">
        <v>0</v>
      </c>
      <c r="HG40">
        <v>16.1207</v>
      </c>
      <c r="HH40">
        <v>999.9</v>
      </c>
      <c r="HI40">
        <v>24.9</v>
      </c>
      <c r="HJ40">
        <v>31.8</v>
      </c>
      <c r="HK40">
        <v>11.535</v>
      </c>
      <c r="HL40">
        <v>62.2412</v>
      </c>
      <c r="HM40">
        <v>12.6643</v>
      </c>
      <c r="HN40">
        <v>1</v>
      </c>
      <c r="HO40">
        <v>-0.200478</v>
      </c>
      <c r="HP40">
        <v>5.59442</v>
      </c>
      <c r="HQ40">
        <v>20.2049</v>
      </c>
      <c r="HR40">
        <v>5.19677</v>
      </c>
      <c r="HS40">
        <v>11.956</v>
      </c>
      <c r="HT40">
        <v>4.9474</v>
      </c>
      <c r="HU40">
        <v>3.3</v>
      </c>
      <c r="HV40">
        <v>9999</v>
      </c>
      <c r="HW40">
        <v>9999</v>
      </c>
      <c r="HX40">
        <v>9999</v>
      </c>
      <c r="HY40">
        <v>330.1</v>
      </c>
      <c r="HZ40">
        <v>1.8605</v>
      </c>
      <c r="IA40">
        <v>1.86111</v>
      </c>
      <c r="IB40">
        <v>1.86189</v>
      </c>
      <c r="IC40">
        <v>1.85749</v>
      </c>
      <c r="ID40">
        <v>1.85715</v>
      </c>
      <c r="IE40">
        <v>1.85822</v>
      </c>
      <c r="IF40">
        <v>1.85899</v>
      </c>
      <c r="IG40">
        <v>1.85852</v>
      </c>
      <c r="IH40">
        <v>0</v>
      </c>
      <c r="II40">
        <v>0</v>
      </c>
      <c r="IJ40">
        <v>0</v>
      </c>
      <c r="IK40">
        <v>0</v>
      </c>
      <c r="IL40" t="s">
        <v>440</v>
      </c>
      <c r="IM40" t="s">
        <v>441</v>
      </c>
      <c r="IN40" t="s">
        <v>442</v>
      </c>
      <c r="IO40" t="s">
        <v>442</v>
      </c>
      <c r="IP40" t="s">
        <v>442</v>
      </c>
      <c r="IQ40" t="s">
        <v>442</v>
      </c>
      <c r="IR40">
        <v>0</v>
      </c>
      <c r="IS40">
        <v>100</v>
      </c>
      <c r="IT40">
        <v>100</v>
      </c>
      <c r="IU40">
        <v>0.238</v>
      </c>
      <c r="IV40">
        <v>-0.0655</v>
      </c>
      <c r="IW40">
        <v>0.297997702088705</v>
      </c>
      <c r="IX40">
        <v>-0.0005958199232126106</v>
      </c>
      <c r="IY40">
        <v>-6.37178337242435E-08</v>
      </c>
      <c r="IZ40">
        <v>1.993894988486917E-10</v>
      </c>
      <c r="JA40">
        <v>-0.1058024783623949</v>
      </c>
      <c r="JB40">
        <v>-0.00682890468723997</v>
      </c>
      <c r="JC40">
        <v>0.001509929528747337</v>
      </c>
      <c r="JD40">
        <v>-1.662762654557253E-05</v>
      </c>
      <c r="JE40">
        <v>17</v>
      </c>
      <c r="JF40">
        <v>1831</v>
      </c>
      <c r="JG40">
        <v>1</v>
      </c>
      <c r="JH40">
        <v>21</v>
      </c>
      <c r="JI40">
        <v>96.3</v>
      </c>
      <c r="JJ40">
        <v>96.5</v>
      </c>
      <c r="JK40">
        <v>0.378418</v>
      </c>
      <c r="JL40">
        <v>2.61719</v>
      </c>
      <c r="JM40">
        <v>1.54663</v>
      </c>
      <c r="JN40">
        <v>2.146</v>
      </c>
      <c r="JO40">
        <v>1.49658</v>
      </c>
      <c r="JP40">
        <v>2.44629</v>
      </c>
      <c r="JQ40">
        <v>38.2812</v>
      </c>
      <c r="JR40">
        <v>24.0175</v>
      </c>
      <c r="JS40">
        <v>18</v>
      </c>
      <c r="JT40">
        <v>384.252</v>
      </c>
      <c r="JU40">
        <v>640.222</v>
      </c>
      <c r="JV40">
        <v>10.9306</v>
      </c>
      <c r="JW40">
        <v>24.5459</v>
      </c>
      <c r="JX40">
        <v>30.0002</v>
      </c>
      <c r="JY40">
        <v>24.6225</v>
      </c>
      <c r="JZ40">
        <v>24.6456</v>
      </c>
      <c r="KA40">
        <v>7.60348</v>
      </c>
      <c r="KB40">
        <v>28.7795</v>
      </c>
      <c r="KC40">
        <v>10.5135</v>
      </c>
      <c r="KD40">
        <v>10.9265</v>
      </c>
      <c r="KE40">
        <v>100</v>
      </c>
      <c r="KF40">
        <v>8.459530000000001</v>
      </c>
      <c r="KG40">
        <v>100.226</v>
      </c>
      <c r="KH40">
        <v>100.847</v>
      </c>
    </row>
    <row r="41" spans="1:294">
      <c r="A41">
        <v>25</v>
      </c>
      <c r="B41">
        <v>1746721308.6</v>
      </c>
      <c r="C41">
        <v>2892.5</v>
      </c>
      <c r="D41" t="s">
        <v>489</v>
      </c>
      <c r="E41" t="s">
        <v>490</v>
      </c>
      <c r="F41" t="s">
        <v>432</v>
      </c>
      <c r="G41" t="s">
        <v>433</v>
      </c>
      <c r="I41" t="s">
        <v>435</v>
      </c>
      <c r="J41">
        <v>1746721308.6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(EB41+(V41+2*0.95*5.67E-8*(((EB41+$B$7)+273)^4-(EB41+273)^4)-44100*K41)/(1.84*29.3*S41+8*0.95*5.67E-8*(EB41+273)^3))</f>
        <v>0</v>
      </c>
      <c r="X41">
        <f>($C$7*EC41+$D$7*ED41+$E$7*W41)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2*0.95*5.67E-8*(((EB41+$B$7)+273)^4-(X41+273)^4)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201.7360016884454</v>
      </c>
      <c r="AL41">
        <v>201.3398727272727</v>
      </c>
      <c r="AM41">
        <v>-0.0001135426802501303</v>
      </c>
      <c r="AN41">
        <v>65.83343786014218</v>
      </c>
      <c r="AO41">
        <f>(AQ41 - AP41 + DZ41*1E3/(8.314*(EB41+273.15)) * AS41/DY41 * AR41) * DY41/(100*DM41) * 1000/(1000 - AQ41)</f>
        <v>0</v>
      </c>
      <c r="AP41">
        <v>8.415046138121488</v>
      </c>
      <c r="AQ41">
        <v>8.393258606060602</v>
      </c>
      <c r="AR41">
        <v>-8.639032883467518E-08</v>
      </c>
      <c r="AS41">
        <v>77.39234867321849</v>
      </c>
      <c r="AT41">
        <v>0</v>
      </c>
      <c r="AU41">
        <v>0</v>
      </c>
      <c r="AV41">
        <f>IF(AT41*$H$13&gt;=AX41,1.0,(AX41/(AX41-AT41*$H$13)))</f>
        <v>0</v>
      </c>
      <c r="AW41">
        <f>(AV41-1)*100</f>
        <v>0</v>
      </c>
      <c r="AX41">
        <f>MAX(0,($B$13+$C$13*EG41)/(1+$D$13*EG41)*DZ41/(EB41+273)*$E$13)</f>
        <v>0</v>
      </c>
      <c r="AY41" t="s">
        <v>436</v>
      </c>
      <c r="AZ41" t="s">
        <v>436</v>
      </c>
      <c r="BA41">
        <v>0</v>
      </c>
      <c r="BB41">
        <v>0</v>
      </c>
      <c r="BC41">
        <f>1-BA41/BB41</f>
        <v>0</v>
      </c>
      <c r="BD41">
        <v>0</v>
      </c>
      <c r="BE41" t="s">
        <v>436</v>
      </c>
      <c r="BF41" t="s">
        <v>436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436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$B$11*EH41+$C$11*EI41+$F$11*ET41*(1-EW41)</f>
        <v>0</v>
      </c>
      <c r="DJ41">
        <f>DI41*DK41</f>
        <v>0</v>
      </c>
      <c r="DK41">
        <f>($B$11*$D$9+$C$11*$D$9+$F$11*((FG41+EY41)/MAX(FG41+EY41+FH41, 0.1)*$I$9+FH41/MAX(FG41+EY41+FH41, 0.1)*$J$9))/($B$11+$C$11+$F$11)</f>
        <v>0</v>
      </c>
      <c r="DL41">
        <f>($B$11*$K$9+$C$11*$K$9+$F$11*((FG41+EY41)/MAX(FG41+EY41+FH41, 0.1)*$P$9+FH41/MAX(FG41+EY41+FH41, 0.1)*$Q$9))/($B$11+$C$11+$F$11)</f>
        <v>0</v>
      </c>
      <c r="DM41">
        <v>6</v>
      </c>
      <c r="DN41">
        <v>0.5</v>
      </c>
      <c r="DO41" t="s">
        <v>437</v>
      </c>
      <c r="DP41">
        <v>2</v>
      </c>
      <c r="DQ41" t="b">
        <v>1</v>
      </c>
      <c r="DR41">
        <v>1746721308.6</v>
      </c>
      <c r="DS41">
        <v>199.658</v>
      </c>
      <c r="DT41">
        <v>200.038</v>
      </c>
      <c r="DU41">
        <v>8.393050000000001</v>
      </c>
      <c r="DV41">
        <v>8.414949999999999</v>
      </c>
      <c r="DW41">
        <v>199.48</v>
      </c>
      <c r="DX41">
        <v>8.45865</v>
      </c>
      <c r="DY41">
        <v>400.141</v>
      </c>
      <c r="DZ41">
        <v>101.926</v>
      </c>
      <c r="EA41">
        <v>0.0999562</v>
      </c>
      <c r="EB41">
        <v>14.9756</v>
      </c>
      <c r="EC41">
        <v>15.0916</v>
      </c>
      <c r="ED41">
        <v>999.9</v>
      </c>
      <c r="EE41">
        <v>0</v>
      </c>
      <c r="EF41">
        <v>0</v>
      </c>
      <c r="EG41">
        <v>10046.9</v>
      </c>
      <c r="EH41">
        <v>0</v>
      </c>
      <c r="EI41">
        <v>0.221054</v>
      </c>
      <c r="EJ41">
        <v>-0.379791</v>
      </c>
      <c r="EK41">
        <v>201.348</v>
      </c>
      <c r="EL41">
        <v>201.736</v>
      </c>
      <c r="EM41">
        <v>-0.0219002</v>
      </c>
      <c r="EN41">
        <v>200.038</v>
      </c>
      <c r="EO41">
        <v>8.414949999999999</v>
      </c>
      <c r="EP41">
        <v>0.855474</v>
      </c>
      <c r="EQ41">
        <v>0.857706</v>
      </c>
      <c r="ER41">
        <v>4.66271</v>
      </c>
      <c r="ES41">
        <v>4.7</v>
      </c>
      <c r="ET41">
        <v>0.0500092</v>
      </c>
      <c r="EU41">
        <v>0</v>
      </c>
      <c r="EV41">
        <v>0</v>
      </c>
      <c r="EW41">
        <v>0</v>
      </c>
      <c r="EX41">
        <v>10.76</v>
      </c>
      <c r="EY41">
        <v>0.0500092</v>
      </c>
      <c r="EZ41">
        <v>-10.15</v>
      </c>
      <c r="FA41">
        <v>0.58</v>
      </c>
      <c r="FB41">
        <v>33.125</v>
      </c>
      <c r="FC41">
        <v>39.375</v>
      </c>
      <c r="FD41">
        <v>36.125</v>
      </c>
      <c r="FE41">
        <v>38.875</v>
      </c>
      <c r="FF41">
        <v>35.062</v>
      </c>
      <c r="FG41">
        <v>0</v>
      </c>
      <c r="FH41">
        <v>0</v>
      </c>
      <c r="FI41">
        <v>0</v>
      </c>
      <c r="FJ41">
        <v>1746721381.4</v>
      </c>
      <c r="FK41">
        <v>0</v>
      </c>
      <c r="FL41">
        <v>6.135384615384615</v>
      </c>
      <c r="FM41">
        <v>-16.33367467282921</v>
      </c>
      <c r="FN41">
        <v>7.388033631128518</v>
      </c>
      <c r="FO41">
        <v>-3.857692307692308</v>
      </c>
      <c r="FP41">
        <v>15</v>
      </c>
      <c r="FQ41">
        <v>1746715409.1</v>
      </c>
      <c r="FR41" t="s">
        <v>438</v>
      </c>
      <c r="FS41">
        <v>1746715409.1</v>
      </c>
      <c r="FT41">
        <v>1746715398.6</v>
      </c>
      <c r="FU41">
        <v>2</v>
      </c>
      <c r="FV41">
        <v>-0.229</v>
      </c>
      <c r="FW41">
        <v>-0.046</v>
      </c>
      <c r="FX41">
        <v>-0.035</v>
      </c>
      <c r="FY41">
        <v>0.08699999999999999</v>
      </c>
      <c r="FZ41">
        <v>587</v>
      </c>
      <c r="GA41">
        <v>16</v>
      </c>
      <c r="GB41">
        <v>0.03</v>
      </c>
      <c r="GC41">
        <v>0.16</v>
      </c>
      <c r="GD41">
        <v>0.2686578908875735</v>
      </c>
      <c r="GE41">
        <v>-0.02416126256259653</v>
      </c>
      <c r="GF41">
        <v>0.01545254696095905</v>
      </c>
      <c r="GG41">
        <v>1</v>
      </c>
      <c r="GH41">
        <v>-0.001806402490689204</v>
      </c>
      <c r="GI41">
        <v>0.0003136633017475152</v>
      </c>
      <c r="GJ41">
        <v>7.066177100776671E-05</v>
      </c>
      <c r="GK41">
        <v>1</v>
      </c>
      <c r="GL41">
        <v>2</v>
      </c>
      <c r="GM41">
        <v>2</v>
      </c>
      <c r="GN41" t="s">
        <v>439</v>
      </c>
      <c r="GO41">
        <v>3.01635</v>
      </c>
      <c r="GP41">
        <v>2.77503</v>
      </c>
      <c r="GQ41">
        <v>0.055064</v>
      </c>
      <c r="GR41">
        <v>0.0547784</v>
      </c>
      <c r="GS41">
        <v>0.0569205</v>
      </c>
      <c r="GT41">
        <v>0.0567732</v>
      </c>
      <c r="GU41">
        <v>24435.7</v>
      </c>
      <c r="GV41">
        <v>28554.2</v>
      </c>
      <c r="GW41">
        <v>22659.1</v>
      </c>
      <c r="GX41">
        <v>27754.4</v>
      </c>
      <c r="GY41">
        <v>31002.8</v>
      </c>
      <c r="GZ41">
        <v>37412.1</v>
      </c>
      <c r="HA41">
        <v>36316.5</v>
      </c>
      <c r="HB41">
        <v>44057.1</v>
      </c>
      <c r="HC41">
        <v>1.8288</v>
      </c>
      <c r="HD41">
        <v>2.17668</v>
      </c>
      <c r="HE41">
        <v>-0.0603721</v>
      </c>
      <c r="HF41">
        <v>0</v>
      </c>
      <c r="HG41">
        <v>16.0976</v>
      </c>
      <c r="HH41">
        <v>999.9</v>
      </c>
      <c r="HI41">
        <v>24.8</v>
      </c>
      <c r="HJ41">
        <v>31.8</v>
      </c>
      <c r="HK41">
        <v>11.4869</v>
      </c>
      <c r="HL41">
        <v>62.2713</v>
      </c>
      <c r="HM41">
        <v>13.0048</v>
      </c>
      <c r="HN41">
        <v>1</v>
      </c>
      <c r="HO41">
        <v>-0.203648</v>
      </c>
      <c r="HP41">
        <v>5.12487</v>
      </c>
      <c r="HQ41">
        <v>20.2213</v>
      </c>
      <c r="HR41">
        <v>5.19917</v>
      </c>
      <c r="HS41">
        <v>11.956</v>
      </c>
      <c r="HT41">
        <v>4.9471</v>
      </c>
      <c r="HU41">
        <v>3.3</v>
      </c>
      <c r="HV41">
        <v>9999</v>
      </c>
      <c r="HW41">
        <v>9999</v>
      </c>
      <c r="HX41">
        <v>9999</v>
      </c>
      <c r="HY41">
        <v>330.1</v>
      </c>
      <c r="HZ41">
        <v>1.8605</v>
      </c>
      <c r="IA41">
        <v>1.86111</v>
      </c>
      <c r="IB41">
        <v>1.86188</v>
      </c>
      <c r="IC41">
        <v>1.85749</v>
      </c>
      <c r="ID41">
        <v>1.85715</v>
      </c>
      <c r="IE41">
        <v>1.85822</v>
      </c>
      <c r="IF41">
        <v>1.85899</v>
      </c>
      <c r="IG41">
        <v>1.85853</v>
      </c>
      <c r="IH41">
        <v>0</v>
      </c>
      <c r="II41">
        <v>0</v>
      </c>
      <c r="IJ41">
        <v>0</v>
      </c>
      <c r="IK41">
        <v>0</v>
      </c>
      <c r="IL41" t="s">
        <v>440</v>
      </c>
      <c r="IM41" t="s">
        <v>441</v>
      </c>
      <c r="IN41" t="s">
        <v>442</v>
      </c>
      <c r="IO41" t="s">
        <v>442</v>
      </c>
      <c r="IP41" t="s">
        <v>442</v>
      </c>
      <c r="IQ41" t="s">
        <v>442</v>
      </c>
      <c r="IR41">
        <v>0</v>
      </c>
      <c r="IS41">
        <v>100</v>
      </c>
      <c r="IT41">
        <v>100</v>
      </c>
      <c r="IU41">
        <v>0.178</v>
      </c>
      <c r="IV41">
        <v>-0.06560000000000001</v>
      </c>
      <c r="IW41">
        <v>0.297997702088705</v>
      </c>
      <c r="IX41">
        <v>-0.0005958199232126106</v>
      </c>
      <c r="IY41">
        <v>-6.37178337242435E-08</v>
      </c>
      <c r="IZ41">
        <v>1.993894988486917E-10</v>
      </c>
      <c r="JA41">
        <v>-0.1058024783623949</v>
      </c>
      <c r="JB41">
        <v>-0.00682890468723997</v>
      </c>
      <c r="JC41">
        <v>0.001509929528747337</v>
      </c>
      <c r="JD41">
        <v>-1.662762654557253E-05</v>
      </c>
      <c r="JE41">
        <v>17</v>
      </c>
      <c r="JF41">
        <v>1831</v>
      </c>
      <c r="JG41">
        <v>1</v>
      </c>
      <c r="JH41">
        <v>21</v>
      </c>
      <c r="JI41">
        <v>98.3</v>
      </c>
      <c r="JJ41">
        <v>98.5</v>
      </c>
      <c r="JK41">
        <v>0.601807</v>
      </c>
      <c r="JL41">
        <v>2.61108</v>
      </c>
      <c r="JM41">
        <v>1.54663</v>
      </c>
      <c r="JN41">
        <v>2.146</v>
      </c>
      <c r="JO41">
        <v>1.49658</v>
      </c>
      <c r="JP41">
        <v>2.43408</v>
      </c>
      <c r="JQ41">
        <v>38.2812</v>
      </c>
      <c r="JR41">
        <v>24.0262</v>
      </c>
      <c r="JS41">
        <v>18</v>
      </c>
      <c r="JT41">
        <v>384.521</v>
      </c>
      <c r="JU41">
        <v>640.194</v>
      </c>
      <c r="JV41">
        <v>11.2125</v>
      </c>
      <c r="JW41">
        <v>24.5354</v>
      </c>
      <c r="JX41">
        <v>29.9999</v>
      </c>
      <c r="JY41">
        <v>24.6111</v>
      </c>
      <c r="JZ41">
        <v>24.6335</v>
      </c>
      <c r="KA41">
        <v>12.0776</v>
      </c>
      <c r="KB41">
        <v>28.7795</v>
      </c>
      <c r="KC41">
        <v>10.5135</v>
      </c>
      <c r="KD41">
        <v>11.2288</v>
      </c>
      <c r="KE41">
        <v>200</v>
      </c>
      <c r="KF41">
        <v>8.459530000000001</v>
      </c>
      <c r="KG41">
        <v>100.233</v>
      </c>
      <c r="KH41">
        <v>100.853</v>
      </c>
    </row>
    <row r="42" spans="1:294">
      <c r="A42">
        <v>26</v>
      </c>
      <c r="B42">
        <v>1746721429.1</v>
      </c>
      <c r="C42">
        <v>3013</v>
      </c>
      <c r="D42" t="s">
        <v>491</v>
      </c>
      <c r="E42" t="s">
        <v>492</v>
      </c>
      <c r="F42" t="s">
        <v>432</v>
      </c>
      <c r="G42" t="s">
        <v>433</v>
      </c>
      <c r="I42" t="s">
        <v>435</v>
      </c>
      <c r="J42">
        <v>1746721429.1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(EB42+(V42+2*0.95*5.67E-8*(((EB42+$B$7)+273)^4-(EB42+273)^4)-44100*K42)/(1.84*29.3*S42+8*0.95*5.67E-8*(EB42+273)^3))</f>
        <v>0</v>
      </c>
      <c r="X42">
        <f>($C$7*EC42+$D$7*ED42+$E$7*W42)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2*0.95*5.67E-8*(((EB42+$B$7)+273)^4-(X42+273)^4)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302.5442273269538</v>
      </c>
      <c r="AL42">
        <v>302.1522727272728</v>
      </c>
      <c r="AM42">
        <v>0.0002324160199637405</v>
      </c>
      <c r="AN42">
        <v>65.83343786014218</v>
      </c>
      <c r="AO42">
        <f>(AQ42 - AP42 + DZ42*1E3/(8.314*(EB42+273.15)) * AS42/DY42 * AR42) * DY42/(100*DM42) * 1000/(1000 - AQ42)</f>
        <v>0</v>
      </c>
      <c r="AP42">
        <v>8.408366230445017</v>
      </c>
      <c r="AQ42">
        <v>8.383125212121209</v>
      </c>
      <c r="AR42">
        <v>-2.737872526590651E-07</v>
      </c>
      <c r="AS42">
        <v>77.39234867321849</v>
      </c>
      <c r="AT42">
        <v>0</v>
      </c>
      <c r="AU42">
        <v>0</v>
      </c>
      <c r="AV42">
        <f>IF(AT42*$H$13&gt;=AX42,1.0,(AX42/(AX42-AT42*$H$13)))</f>
        <v>0</v>
      </c>
      <c r="AW42">
        <f>(AV42-1)*100</f>
        <v>0</v>
      </c>
      <c r="AX42">
        <f>MAX(0,($B$13+$C$13*EG42)/(1+$D$13*EG42)*DZ42/(EB42+273)*$E$13)</f>
        <v>0</v>
      </c>
      <c r="AY42" t="s">
        <v>436</v>
      </c>
      <c r="AZ42" t="s">
        <v>436</v>
      </c>
      <c r="BA42">
        <v>0</v>
      </c>
      <c r="BB42">
        <v>0</v>
      </c>
      <c r="BC42">
        <f>1-BA42/BB42</f>
        <v>0</v>
      </c>
      <c r="BD42">
        <v>0</v>
      </c>
      <c r="BE42" t="s">
        <v>436</v>
      </c>
      <c r="BF42" t="s">
        <v>436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436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$B$11*EH42+$C$11*EI42+$F$11*ET42*(1-EW42)</f>
        <v>0</v>
      </c>
      <c r="DJ42">
        <f>DI42*DK42</f>
        <v>0</v>
      </c>
      <c r="DK42">
        <f>($B$11*$D$9+$C$11*$D$9+$F$11*((FG42+EY42)/MAX(FG42+EY42+FH42, 0.1)*$I$9+FH42/MAX(FG42+EY42+FH42, 0.1)*$J$9))/($B$11+$C$11+$F$11)</f>
        <v>0</v>
      </c>
      <c r="DL42">
        <f>($B$11*$K$9+$C$11*$K$9+$F$11*((FG42+EY42)/MAX(FG42+EY42+FH42, 0.1)*$P$9+FH42/MAX(FG42+EY42+FH42, 0.1)*$Q$9))/($B$11+$C$11+$F$11)</f>
        <v>0</v>
      </c>
      <c r="DM42">
        <v>6</v>
      </c>
      <c r="DN42">
        <v>0.5</v>
      </c>
      <c r="DO42" t="s">
        <v>437</v>
      </c>
      <c r="DP42">
        <v>2</v>
      </c>
      <c r="DQ42" t="b">
        <v>1</v>
      </c>
      <c r="DR42">
        <v>1746721429.1</v>
      </c>
      <c r="DS42">
        <v>299.613</v>
      </c>
      <c r="DT42">
        <v>300.021</v>
      </c>
      <c r="DU42">
        <v>8.382529999999999</v>
      </c>
      <c r="DV42">
        <v>8.408770000000001</v>
      </c>
      <c r="DW42">
        <v>299.494</v>
      </c>
      <c r="DX42">
        <v>8.44828</v>
      </c>
      <c r="DY42">
        <v>399.944</v>
      </c>
      <c r="DZ42">
        <v>101.928</v>
      </c>
      <c r="EA42">
        <v>0.100042</v>
      </c>
      <c r="EB42">
        <v>15.0115</v>
      </c>
      <c r="EC42">
        <v>15.127</v>
      </c>
      <c r="ED42">
        <v>999.9</v>
      </c>
      <c r="EE42">
        <v>0</v>
      </c>
      <c r="EF42">
        <v>0</v>
      </c>
      <c r="EG42">
        <v>10044.4</v>
      </c>
      <c r="EH42">
        <v>0</v>
      </c>
      <c r="EI42">
        <v>0.221054</v>
      </c>
      <c r="EJ42">
        <v>-0.407898</v>
      </c>
      <c r="EK42">
        <v>302.146</v>
      </c>
      <c r="EL42">
        <v>302.565</v>
      </c>
      <c r="EM42">
        <v>-0.0262413</v>
      </c>
      <c r="EN42">
        <v>300.021</v>
      </c>
      <c r="EO42">
        <v>8.408770000000001</v>
      </c>
      <c r="EP42">
        <v>0.854418</v>
      </c>
      <c r="EQ42">
        <v>0.857093</v>
      </c>
      <c r="ER42">
        <v>4.64505</v>
      </c>
      <c r="ES42">
        <v>4.68976</v>
      </c>
      <c r="ET42">
        <v>0.0500092</v>
      </c>
      <c r="EU42">
        <v>0</v>
      </c>
      <c r="EV42">
        <v>0</v>
      </c>
      <c r="EW42">
        <v>0</v>
      </c>
      <c r="EX42">
        <v>7.76</v>
      </c>
      <c r="EY42">
        <v>0.0500092</v>
      </c>
      <c r="EZ42">
        <v>3.51</v>
      </c>
      <c r="FA42">
        <v>0.8100000000000001</v>
      </c>
      <c r="FB42">
        <v>33.5</v>
      </c>
      <c r="FC42">
        <v>40.437</v>
      </c>
      <c r="FD42">
        <v>36.687</v>
      </c>
      <c r="FE42">
        <v>40.437</v>
      </c>
      <c r="FF42">
        <v>35.5</v>
      </c>
      <c r="FG42">
        <v>0</v>
      </c>
      <c r="FH42">
        <v>0</v>
      </c>
      <c r="FI42">
        <v>0</v>
      </c>
      <c r="FJ42">
        <v>1746721501.4</v>
      </c>
      <c r="FK42">
        <v>0</v>
      </c>
      <c r="FL42">
        <v>3.533846153846154</v>
      </c>
      <c r="FM42">
        <v>15.54461514069379</v>
      </c>
      <c r="FN42">
        <v>7.203419145721627</v>
      </c>
      <c r="FO42">
        <v>-3.046153846153846</v>
      </c>
      <c r="FP42">
        <v>15</v>
      </c>
      <c r="FQ42">
        <v>1746715409.1</v>
      </c>
      <c r="FR42" t="s">
        <v>438</v>
      </c>
      <c r="FS42">
        <v>1746715409.1</v>
      </c>
      <c r="FT42">
        <v>1746715398.6</v>
      </c>
      <c r="FU42">
        <v>2</v>
      </c>
      <c r="FV42">
        <v>-0.229</v>
      </c>
      <c r="FW42">
        <v>-0.046</v>
      </c>
      <c r="FX42">
        <v>-0.035</v>
      </c>
      <c r="FY42">
        <v>0.08699999999999999</v>
      </c>
      <c r="FZ42">
        <v>587</v>
      </c>
      <c r="GA42">
        <v>16</v>
      </c>
      <c r="GB42">
        <v>0.03</v>
      </c>
      <c r="GC42">
        <v>0.16</v>
      </c>
      <c r="GD42">
        <v>0.2874529966277094</v>
      </c>
      <c r="GE42">
        <v>-0.09378617137993329</v>
      </c>
      <c r="GF42">
        <v>0.02122570757791364</v>
      </c>
      <c r="GG42">
        <v>1</v>
      </c>
      <c r="GH42">
        <v>-0.001937346772200149</v>
      </c>
      <c r="GI42">
        <v>0.000219764923547862</v>
      </c>
      <c r="GJ42">
        <v>6.250034548446054E-05</v>
      </c>
      <c r="GK42">
        <v>1</v>
      </c>
      <c r="GL42">
        <v>2</v>
      </c>
      <c r="GM42">
        <v>2</v>
      </c>
      <c r="GN42" t="s">
        <v>439</v>
      </c>
      <c r="GO42">
        <v>3.01613</v>
      </c>
      <c r="GP42">
        <v>2.7751</v>
      </c>
      <c r="GQ42">
        <v>0.0777809</v>
      </c>
      <c r="GR42">
        <v>0.0773184</v>
      </c>
      <c r="GS42">
        <v>0.0568685</v>
      </c>
      <c r="GT42">
        <v>0.0567438</v>
      </c>
      <c r="GU42">
        <v>23849.1</v>
      </c>
      <c r="GV42">
        <v>27872.8</v>
      </c>
      <c r="GW42">
        <v>22659.7</v>
      </c>
      <c r="GX42">
        <v>27753.7</v>
      </c>
      <c r="GY42">
        <v>31005.2</v>
      </c>
      <c r="GZ42">
        <v>37413.1</v>
      </c>
      <c r="HA42">
        <v>36316.6</v>
      </c>
      <c r="HB42">
        <v>44056.2</v>
      </c>
      <c r="HC42">
        <v>1.82808</v>
      </c>
      <c r="HD42">
        <v>2.17768</v>
      </c>
      <c r="HE42">
        <v>-0.0590011</v>
      </c>
      <c r="HF42">
        <v>0</v>
      </c>
      <c r="HG42">
        <v>16.1101</v>
      </c>
      <c r="HH42">
        <v>999.9</v>
      </c>
      <c r="HI42">
        <v>24.7</v>
      </c>
      <c r="HJ42">
        <v>31.9</v>
      </c>
      <c r="HK42">
        <v>11.5064</v>
      </c>
      <c r="HL42">
        <v>62.3513</v>
      </c>
      <c r="HM42">
        <v>12.7804</v>
      </c>
      <c r="HN42">
        <v>1</v>
      </c>
      <c r="HO42">
        <v>-0.202782</v>
      </c>
      <c r="HP42">
        <v>5.49816</v>
      </c>
      <c r="HQ42">
        <v>20.2099</v>
      </c>
      <c r="HR42">
        <v>5.19797</v>
      </c>
      <c r="HS42">
        <v>11.956</v>
      </c>
      <c r="HT42">
        <v>4.94735</v>
      </c>
      <c r="HU42">
        <v>3.3</v>
      </c>
      <c r="HV42">
        <v>9999</v>
      </c>
      <c r="HW42">
        <v>9999</v>
      </c>
      <c r="HX42">
        <v>9999</v>
      </c>
      <c r="HY42">
        <v>330.2</v>
      </c>
      <c r="HZ42">
        <v>1.8605</v>
      </c>
      <c r="IA42">
        <v>1.86111</v>
      </c>
      <c r="IB42">
        <v>1.86189</v>
      </c>
      <c r="IC42">
        <v>1.85748</v>
      </c>
      <c r="ID42">
        <v>1.85716</v>
      </c>
      <c r="IE42">
        <v>1.85822</v>
      </c>
      <c r="IF42">
        <v>1.85902</v>
      </c>
      <c r="IG42">
        <v>1.85852</v>
      </c>
      <c r="IH42">
        <v>0</v>
      </c>
      <c r="II42">
        <v>0</v>
      </c>
      <c r="IJ42">
        <v>0</v>
      </c>
      <c r="IK42">
        <v>0</v>
      </c>
      <c r="IL42" t="s">
        <v>440</v>
      </c>
      <c r="IM42" t="s">
        <v>441</v>
      </c>
      <c r="IN42" t="s">
        <v>442</v>
      </c>
      <c r="IO42" t="s">
        <v>442</v>
      </c>
      <c r="IP42" t="s">
        <v>442</v>
      </c>
      <c r="IQ42" t="s">
        <v>442</v>
      </c>
      <c r="IR42">
        <v>0</v>
      </c>
      <c r="IS42">
        <v>100</v>
      </c>
      <c r="IT42">
        <v>100</v>
      </c>
      <c r="IU42">
        <v>0.119</v>
      </c>
      <c r="IV42">
        <v>-0.0658</v>
      </c>
      <c r="IW42">
        <v>0.297997702088705</v>
      </c>
      <c r="IX42">
        <v>-0.0005958199232126106</v>
      </c>
      <c r="IY42">
        <v>-6.37178337242435E-08</v>
      </c>
      <c r="IZ42">
        <v>1.993894988486917E-10</v>
      </c>
      <c r="JA42">
        <v>-0.1058024783623949</v>
      </c>
      <c r="JB42">
        <v>-0.00682890468723997</v>
      </c>
      <c r="JC42">
        <v>0.001509929528747337</v>
      </c>
      <c r="JD42">
        <v>-1.662762654557253E-05</v>
      </c>
      <c r="JE42">
        <v>17</v>
      </c>
      <c r="JF42">
        <v>1831</v>
      </c>
      <c r="JG42">
        <v>1</v>
      </c>
      <c r="JH42">
        <v>21</v>
      </c>
      <c r="JI42">
        <v>100.3</v>
      </c>
      <c r="JJ42">
        <v>100.5</v>
      </c>
      <c r="JK42">
        <v>0.821533</v>
      </c>
      <c r="JL42">
        <v>2.59033</v>
      </c>
      <c r="JM42">
        <v>1.54663</v>
      </c>
      <c r="JN42">
        <v>2.14478</v>
      </c>
      <c r="JO42">
        <v>1.49658</v>
      </c>
      <c r="JP42">
        <v>2.43164</v>
      </c>
      <c r="JQ42">
        <v>38.2812</v>
      </c>
      <c r="JR42">
        <v>24.0175</v>
      </c>
      <c r="JS42">
        <v>18</v>
      </c>
      <c r="JT42">
        <v>384.076</v>
      </c>
      <c r="JU42">
        <v>640.849</v>
      </c>
      <c r="JV42">
        <v>11.0158</v>
      </c>
      <c r="JW42">
        <v>24.517</v>
      </c>
      <c r="JX42">
        <v>30.0001</v>
      </c>
      <c r="JY42">
        <v>24.5978</v>
      </c>
      <c r="JZ42">
        <v>24.6212</v>
      </c>
      <c r="KA42">
        <v>16.4708</v>
      </c>
      <c r="KB42">
        <v>28.7795</v>
      </c>
      <c r="KC42">
        <v>10.5135</v>
      </c>
      <c r="KD42">
        <v>11.0118</v>
      </c>
      <c r="KE42">
        <v>300</v>
      </c>
      <c r="KF42">
        <v>8.459530000000001</v>
      </c>
      <c r="KG42">
        <v>100.234</v>
      </c>
      <c r="KH42">
        <v>100.851</v>
      </c>
    </row>
    <row r="43" spans="1:294">
      <c r="A43">
        <v>27</v>
      </c>
      <c r="B43">
        <v>1746721549.6</v>
      </c>
      <c r="C43">
        <v>3133.5</v>
      </c>
      <c r="D43" t="s">
        <v>493</v>
      </c>
      <c r="E43" t="s">
        <v>494</v>
      </c>
      <c r="F43" t="s">
        <v>432</v>
      </c>
      <c r="G43" t="s">
        <v>433</v>
      </c>
      <c r="I43" t="s">
        <v>435</v>
      </c>
      <c r="J43">
        <v>1746721549.6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(EB43+(V43+2*0.95*5.67E-8*(((EB43+$B$7)+273)^4-(EB43+273)^4)-44100*K43)/(1.84*29.3*S43+8*0.95*5.67E-8*(EB43+273)^3))</f>
        <v>0</v>
      </c>
      <c r="X43">
        <f>($C$7*EC43+$D$7*ED43+$E$7*W43)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2*0.95*5.67E-8*(((EB43+$B$7)+273)^4-(X43+273)^4)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403.4052963981804</v>
      </c>
      <c r="AL43">
        <v>402.7353818181818</v>
      </c>
      <c r="AM43">
        <v>-0.0006177580161422936</v>
      </c>
      <c r="AN43">
        <v>65.83343786014218</v>
      </c>
      <c r="AO43">
        <f>(AQ43 - AP43 + DZ43*1E3/(8.314*(EB43+273.15)) * AS43/DY43 * AR43) * DY43/(100*DM43) * 1000/(1000 - AQ43)</f>
        <v>0</v>
      </c>
      <c r="AP43">
        <v>8.429634222797716</v>
      </c>
      <c r="AQ43">
        <v>8.395816969696968</v>
      </c>
      <c r="AR43">
        <v>-2.567237311348964E-07</v>
      </c>
      <c r="AS43">
        <v>77.39234867321849</v>
      </c>
      <c r="AT43">
        <v>0</v>
      </c>
      <c r="AU43">
        <v>0</v>
      </c>
      <c r="AV43">
        <f>IF(AT43*$H$13&gt;=AX43,1.0,(AX43/(AX43-AT43*$H$13)))</f>
        <v>0</v>
      </c>
      <c r="AW43">
        <f>(AV43-1)*100</f>
        <v>0</v>
      </c>
      <c r="AX43">
        <f>MAX(0,($B$13+$C$13*EG43)/(1+$D$13*EG43)*DZ43/(EB43+273)*$E$13)</f>
        <v>0</v>
      </c>
      <c r="AY43" t="s">
        <v>436</v>
      </c>
      <c r="AZ43" t="s">
        <v>436</v>
      </c>
      <c r="BA43">
        <v>0</v>
      </c>
      <c r="BB43">
        <v>0</v>
      </c>
      <c r="BC43">
        <f>1-BA43/BB43</f>
        <v>0</v>
      </c>
      <c r="BD43">
        <v>0</v>
      </c>
      <c r="BE43" t="s">
        <v>436</v>
      </c>
      <c r="BF43" t="s">
        <v>436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436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$B$11*EH43+$C$11*EI43+$F$11*ET43*(1-EW43)</f>
        <v>0</v>
      </c>
      <c r="DJ43">
        <f>DI43*DK43</f>
        <v>0</v>
      </c>
      <c r="DK43">
        <f>($B$11*$D$9+$C$11*$D$9+$F$11*((FG43+EY43)/MAX(FG43+EY43+FH43, 0.1)*$I$9+FH43/MAX(FG43+EY43+FH43, 0.1)*$J$9))/($B$11+$C$11+$F$11)</f>
        <v>0</v>
      </c>
      <c r="DL43">
        <f>($B$11*$K$9+$C$11*$K$9+$F$11*((FG43+EY43)/MAX(FG43+EY43+FH43, 0.1)*$P$9+FH43/MAX(FG43+EY43+FH43, 0.1)*$Q$9))/($B$11+$C$11+$F$11)</f>
        <v>0</v>
      </c>
      <c r="DM43">
        <v>6</v>
      </c>
      <c r="DN43">
        <v>0.5</v>
      </c>
      <c r="DO43" t="s">
        <v>437</v>
      </c>
      <c r="DP43">
        <v>2</v>
      </c>
      <c r="DQ43" t="b">
        <v>1</v>
      </c>
      <c r="DR43">
        <v>1746721549.6</v>
      </c>
      <c r="DS43">
        <v>399.352</v>
      </c>
      <c r="DT43">
        <v>400.048</v>
      </c>
      <c r="DU43">
        <v>8.396089999999999</v>
      </c>
      <c r="DV43">
        <v>8.428990000000001</v>
      </c>
      <c r="DW43">
        <v>399.289</v>
      </c>
      <c r="DX43">
        <v>8.461639999999999</v>
      </c>
      <c r="DY43">
        <v>399.999</v>
      </c>
      <c r="DZ43">
        <v>101.929</v>
      </c>
      <c r="EA43">
        <v>0.0999314</v>
      </c>
      <c r="EB43">
        <v>14.9989</v>
      </c>
      <c r="EC43">
        <v>15.1223</v>
      </c>
      <c r="ED43">
        <v>999.9</v>
      </c>
      <c r="EE43">
        <v>0</v>
      </c>
      <c r="EF43">
        <v>0</v>
      </c>
      <c r="EG43">
        <v>10036.9</v>
      </c>
      <c r="EH43">
        <v>0</v>
      </c>
      <c r="EI43">
        <v>0.221054</v>
      </c>
      <c r="EJ43">
        <v>-0.696259</v>
      </c>
      <c r="EK43">
        <v>402.733</v>
      </c>
      <c r="EL43">
        <v>403.449</v>
      </c>
      <c r="EM43">
        <v>-0.0329018</v>
      </c>
      <c r="EN43">
        <v>400.048</v>
      </c>
      <c r="EO43">
        <v>8.428990000000001</v>
      </c>
      <c r="EP43">
        <v>0.855803</v>
      </c>
      <c r="EQ43">
        <v>0.8591569999999999</v>
      </c>
      <c r="ER43">
        <v>4.66821</v>
      </c>
      <c r="ES43">
        <v>4.72418</v>
      </c>
      <c r="ET43">
        <v>0.0500092</v>
      </c>
      <c r="EU43">
        <v>0</v>
      </c>
      <c r="EV43">
        <v>0</v>
      </c>
      <c r="EW43">
        <v>0</v>
      </c>
      <c r="EX43">
        <v>1.57</v>
      </c>
      <c r="EY43">
        <v>0.0500092</v>
      </c>
      <c r="EZ43">
        <v>-3.25</v>
      </c>
      <c r="FA43">
        <v>0.92</v>
      </c>
      <c r="FB43">
        <v>33.812</v>
      </c>
      <c r="FC43">
        <v>41.062</v>
      </c>
      <c r="FD43">
        <v>37.125</v>
      </c>
      <c r="FE43">
        <v>41.375</v>
      </c>
      <c r="FF43">
        <v>35.937</v>
      </c>
      <c r="FG43">
        <v>0</v>
      </c>
      <c r="FH43">
        <v>0</v>
      </c>
      <c r="FI43">
        <v>0</v>
      </c>
      <c r="FJ43">
        <v>1746721622</v>
      </c>
      <c r="FK43">
        <v>0</v>
      </c>
      <c r="FL43">
        <v>4.311599999999999</v>
      </c>
      <c r="FM43">
        <v>-19.36615373114396</v>
      </c>
      <c r="FN43">
        <v>-14.94307683032879</v>
      </c>
      <c r="FO43">
        <v>-5.0392</v>
      </c>
      <c r="FP43">
        <v>15</v>
      </c>
      <c r="FQ43">
        <v>1746715409.1</v>
      </c>
      <c r="FR43" t="s">
        <v>438</v>
      </c>
      <c r="FS43">
        <v>1746715409.1</v>
      </c>
      <c r="FT43">
        <v>1746715398.6</v>
      </c>
      <c r="FU43">
        <v>2</v>
      </c>
      <c r="FV43">
        <v>-0.229</v>
      </c>
      <c r="FW43">
        <v>-0.046</v>
      </c>
      <c r="FX43">
        <v>-0.035</v>
      </c>
      <c r="FY43">
        <v>0.08699999999999999</v>
      </c>
      <c r="FZ43">
        <v>587</v>
      </c>
      <c r="GA43">
        <v>16</v>
      </c>
      <c r="GB43">
        <v>0.03</v>
      </c>
      <c r="GC43">
        <v>0.16</v>
      </c>
      <c r="GD43">
        <v>0.4308099945803418</v>
      </c>
      <c r="GE43">
        <v>-0.01603284983971454</v>
      </c>
      <c r="GF43">
        <v>0.07902732221762902</v>
      </c>
      <c r="GG43">
        <v>1</v>
      </c>
      <c r="GH43">
        <v>-0.00260778111353247</v>
      </c>
      <c r="GI43">
        <v>-0.001629480546577448</v>
      </c>
      <c r="GJ43">
        <v>0.0004246429764256869</v>
      </c>
      <c r="GK43">
        <v>1</v>
      </c>
      <c r="GL43">
        <v>2</v>
      </c>
      <c r="GM43">
        <v>2</v>
      </c>
      <c r="GN43" t="s">
        <v>439</v>
      </c>
      <c r="GO43">
        <v>3.0162</v>
      </c>
      <c r="GP43">
        <v>2.77492</v>
      </c>
      <c r="GQ43">
        <v>0.0976518</v>
      </c>
      <c r="GR43">
        <v>0.09709760000000001</v>
      </c>
      <c r="GS43">
        <v>0.0569416</v>
      </c>
      <c r="GT43">
        <v>0.0568517</v>
      </c>
      <c r="GU43">
        <v>23335.6</v>
      </c>
      <c r="GV43">
        <v>27275.8</v>
      </c>
      <c r="GW43">
        <v>22659.8</v>
      </c>
      <c r="GX43">
        <v>27753.9</v>
      </c>
      <c r="GY43">
        <v>31004.1</v>
      </c>
      <c r="GZ43">
        <v>37409.6</v>
      </c>
      <c r="HA43">
        <v>36317.6</v>
      </c>
      <c r="HB43">
        <v>44056.4</v>
      </c>
      <c r="HC43">
        <v>1.8285</v>
      </c>
      <c r="HD43">
        <v>2.17795</v>
      </c>
      <c r="HE43">
        <v>-0.0598207</v>
      </c>
      <c r="HF43">
        <v>0</v>
      </c>
      <c r="HG43">
        <v>16.1191</v>
      </c>
      <c r="HH43">
        <v>999.9</v>
      </c>
      <c r="HI43">
        <v>24.6</v>
      </c>
      <c r="HJ43">
        <v>31.9</v>
      </c>
      <c r="HK43">
        <v>11.4592</v>
      </c>
      <c r="HL43">
        <v>62.3814</v>
      </c>
      <c r="HM43">
        <v>12.7484</v>
      </c>
      <c r="HN43">
        <v>1</v>
      </c>
      <c r="HO43">
        <v>-0.204256</v>
      </c>
      <c r="HP43">
        <v>5.3911</v>
      </c>
      <c r="HQ43">
        <v>20.2127</v>
      </c>
      <c r="HR43">
        <v>5.19752</v>
      </c>
      <c r="HS43">
        <v>11.956</v>
      </c>
      <c r="HT43">
        <v>4.9474</v>
      </c>
      <c r="HU43">
        <v>3.3</v>
      </c>
      <c r="HV43">
        <v>9999</v>
      </c>
      <c r="HW43">
        <v>9999</v>
      </c>
      <c r="HX43">
        <v>9999</v>
      </c>
      <c r="HY43">
        <v>330.2</v>
      </c>
      <c r="HZ43">
        <v>1.8605</v>
      </c>
      <c r="IA43">
        <v>1.86111</v>
      </c>
      <c r="IB43">
        <v>1.86188</v>
      </c>
      <c r="IC43">
        <v>1.85753</v>
      </c>
      <c r="ID43">
        <v>1.85716</v>
      </c>
      <c r="IE43">
        <v>1.85822</v>
      </c>
      <c r="IF43">
        <v>1.85904</v>
      </c>
      <c r="IG43">
        <v>1.85852</v>
      </c>
      <c r="IH43">
        <v>0</v>
      </c>
      <c r="II43">
        <v>0</v>
      </c>
      <c r="IJ43">
        <v>0</v>
      </c>
      <c r="IK43">
        <v>0</v>
      </c>
      <c r="IL43" t="s">
        <v>440</v>
      </c>
      <c r="IM43" t="s">
        <v>441</v>
      </c>
      <c r="IN43" t="s">
        <v>442</v>
      </c>
      <c r="IO43" t="s">
        <v>442</v>
      </c>
      <c r="IP43" t="s">
        <v>442</v>
      </c>
      <c r="IQ43" t="s">
        <v>442</v>
      </c>
      <c r="IR43">
        <v>0</v>
      </c>
      <c r="IS43">
        <v>100</v>
      </c>
      <c r="IT43">
        <v>100</v>
      </c>
      <c r="IU43">
        <v>0.063</v>
      </c>
      <c r="IV43">
        <v>-0.0655</v>
      </c>
      <c r="IW43">
        <v>0.297997702088705</v>
      </c>
      <c r="IX43">
        <v>-0.0005958199232126106</v>
      </c>
      <c r="IY43">
        <v>-6.37178337242435E-08</v>
      </c>
      <c r="IZ43">
        <v>1.993894988486917E-10</v>
      </c>
      <c r="JA43">
        <v>-0.1058024783623949</v>
      </c>
      <c r="JB43">
        <v>-0.00682890468723997</v>
      </c>
      <c r="JC43">
        <v>0.001509929528747337</v>
      </c>
      <c r="JD43">
        <v>-1.662762654557253E-05</v>
      </c>
      <c r="JE43">
        <v>17</v>
      </c>
      <c r="JF43">
        <v>1831</v>
      </c>
      <c r="JG43">
        <v>1</v>
      </c>
      <c r="JH43">
        <v>21</v>
      </c>
      <c r="JI43">
        <v>102.3</v>
      </c>
      <c r="JJ43">
        <v>102.5</v>
      </c>
      <c r="JK43">
        <v>1.03271</v>
      </c>
      <c r="JL43">
        <v>2.58057</v>
      </c>
      <c r="JM43">
        <v>1.54663</v>
      </c>
      <c r="JN43">
        <v>2.146</v>
      </c>
      <c r="JO43">
        <v>1.49658</v>
      </c>
      <c r="JP43">
        <v>2.42432</v>
      </c>
      <c r="JQ43">
        <v>38.3056</v>
      </c>
      <c r="JR43">
        <v>24.0262</v>
      </c>
      <c r="JS43">
        <v>18</v>
      </c>
      <c r="JT43">
        <v>384.204</v>
      </c>
      <c r="JU43">
        <v>640.908</v>
      </c>
      <c r="JV43">
        <v>11.0513</v>
      </c>
      <c r="JW43">
        <v>24.5067</v>
      </c>
      <c r="JX43">
        <v>29.9999</v>
      </c>
      <c r="JY43">
        <v>24.5854</v>
      </c>
      <c r="JZ43">
        <v>24.6078</v>
      </c>
      <c r="KA43">
        <v>20.7038</v>
      </c>
      <c r="KB43">
        <v>28.5082</v>
      </c>
      <c r="KC43">
        <v>10.5135</v>
      </c>
      <c r="KD43">
        <v>11.0514</v>
      </c>
      <c r="KE43">
        <v>400</v>
      </c>
      <c r="KF43">
        <v>8.45956</v>
      </c>
      <c r="KG43">
        <v>100.236</v>
      </c>
      <c r="KH43">
        <v>100.851</v>
      </c>
    </row>
    <row r="44" spans="1:294">
      <c r="A44">
        <v>28</v>
      </c>
      <c r="B44">
        <v>1746721670.1</v>
      </c>
      <c r="C44">
        <v>3254</v>
      </c>
      <c r="D44" t="s">
        <v>495</v>
      </c>
      <c r="E44" t="s">
        <v>496</v>
      </c>
      <c r="F44" t="s">
        <v>432</v>
      </c>
      <c r="G44" t="s">
        <v>433</v>
      </c>
      <c r="I44" t="s">
        <v>435</v>
      </c>
      <c r="J44">
        <v>1746721670.1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(EB44+(V44+2*0.95*5.67E-8*(((EB44+$B$7)+273)^4-(EB44+273)^4)-44100*K44)/(1.84*29.3*S44+8*0.95*5.67E-8*(EB44+273)^3))</f>
        <v>0</v>
      </c>
      <c r="X44">
        <f>($C$7*EC44+$D$7*ED44+$E$7*W44)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2*0.95*5.67E-8*(((EB44+$B$7)+273)^4-(X44+273)^4)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504.2397763908073</v>
      </c>
      <c r="AL44">
        <v>503.5166969696972</v>
      </c>
      <c r="AM44">
        <v>0.0003889341325893784</v>
      </c>
      <c r="AN44">
        <v>65.83343786014218</v>
      </c>
      <c r="AO44">
        <f>(AQ44 - AP44 + DZ44*1E3/(8.314*(EB44+273.15)) * AS44/DY44 * AR44) * DY44/(100*DM44) * 1000/(1000 - AQ44)</f>
        <v>0</v>
      </c>
      <c r="AP44">
        <v>8.428254003886062</v>
      </c>
      <c r="AQ44">
        <v>8.40090890909091</v>
      </c>
      <c r="AR44">
        <v>1.992844879339392E-07</v>
      </c>
      <c r="AS44">
        <v>77.39234867321849</v>
      </c>
      <c r="AT44">
        <v>0</v>
      </c>
      <c r="AU44">
        <v>0</v>
      </c>
      <c r="AV44">
        <f>IF(AT44*$H$13&gt;=AX44,1.0,(AX44/(AX44-AT44*$H$13)))</f>
        <v>0</v>
      </c>
      <c r="AW44">
        <f>(AV44-1)*100</f>
        <v>0</v>
      </c>
      <c r="AX44">
        <f>MAX(0,($B$13+$C$13*EG44)/(1+$D$13*EG44)*DZ44/(EB44+273)*$E$13)</f>
        <v>0</v>
      </c>
      <c r="AY44" t="s">
        <v>436</v>
      </c>
      <c r="AZ44" t="s">
        <v>436</v>
      </c>
      <c r="BA44">
        <v>0</v>
      </c>
      <c r="BB44">
        <v>0</v>
      </c>
      <c r="BC44">
        <f>1-BA44/BB44</f>
        <v>0</v>
      </c>
      <c r="BD44">
        <v>0</v>
      </c>
      <c r="BE44" t="s">
        <v>436</v>
      </c>
      <c r="BF44" t="s">
        <v>436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436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$B$11*EH44+$C$11*EI44+$F$11*ET44*(1-EW44)</f>
        <v>0</v>
      </c>
      <c r="DJ44">
        <f>DI44*DK44</f>
        <v>0</v>
      </c>
      <c r="DK44">
        <f>($B$11*$D$9+$C$11*$D$9+$F$11*((FG44+EY44)/MAX(FG44+EY44+FH44, 0.1)*$I$9+FH44/MAX(FG44+EY44+FH44, 0.1)*$J$9))/($B$11+$C$11+$F$11)</f>
        <v>0</v>
      </c>
      <c r="DL44">
        <f>($B$11*$K$9+$C$11*$K$9+$F$11*((FG44+EY44)/MAX(FG44+EY44+FH44, 0.1)*$P$9+FH44/MAX(FG44+EY44+FH44, 0.1)*$Q$9))/($B$11+$C$11+$F$11)</f>
        <v>0</v>
      </c>
      <c r="DM44">
        <v>6</v>
      </c>
      <c r="DN44">
        <v>0.5</v>
      </c>
      <c r="DO44" t="s">
        <v>437</v>
      </c>
      <c r="DP44">
        <v>2</v>
      </c>
      <c r="DQ44" t="b">
        <v>1</v>
      </c>
      <c r="DR44">
        <v>1746721670.1</v>
      </c>
      <c r="DS44">
        <v>499.294</v>
      </c>
      <c r="DT44">
        <v>499.977</v>
      </c>
      <c r="DU44">
        <v>8.400410000000001</v>
      </c>
      <c r="DV44">
        <v>8.427680000000001</v>
      </c>
      <c r="DW44">
        <v>499.285</v>
      </c>
      <c r="DX44">
        <v>8.4659</v>
      </c>
      <c r="DY44">
        <v>400.1</v>
      </c>
      <c r="DZ44">
        <v>101.928</v>
      </c>
      <c r="EA44">
        <v>0.100163</v>
      </c>
      <c r="EB44">
        <v>15.0002</v>
      </c>
      <c r="EC44">
        <v>15.1259</v>
      </c>
      <c r="ED44">
        <v>999.9</v>
      </c>
      <c r="EE44">
        <v>0</v>
      </c>
      <c r="EF44">
        <v>0</v>
      </c>
      <c r="EG44">
        <v>10033.1</v>
      </c>
      <c r="EH44">
        <v>0</v>
      </c>
      <c r="EI44">
        <v>0.221054</v>
      </c>
      <c r="EJ44">
        <v>-0.683014</v>
      </c>
      <c r="EK44">
        <v>503.524</v>
      </c>
      <c r="EL44">
        <v>504.227</v>
      </c>
      <c r="EM44">
        <v>-0.0272646</v>
      </c>
      <c r="EN44">
        <v>499.977</v>
      </c>
      <c r="EO44">
        <v>8.427680000000001</v>
      </c>
      <c r="EP44">
        <v>0.856237</v>
      </c>
      <c r="EQ44">
        <v>0.859016</v>
      </c>
      <c r="ER44">
        <v>4.67547</v>
      </c>
      <c r="ES44">
        <v>4.72184</v>
      </c>
      <c r="ET44">
        <v>0.0500092</v>
      </c>
      <c r="EU44">
        <v>0</v>
      </c>
      <c r="EV44">
        <v>0</v>
      </c>
      <c r="EW44">
        <v>0</v>
      </c>
      <c r="EX44">
        <v>12.5</v>
      </c>
      <c r="EY44">
        <v>0.0500092</v>
      </c>
      <c r="EZ44">
        <v>-10.18</v>
      </c>
      <c r="FA44">
        <v>0.29</v>
      </c>
      <c r="FB44">
        <v>34.125</v>
      </c>
      <c r="FC44">
        <v>41.5</v>
      </c>
      <c r="FD44">
        <v>37.562</v>
      </c>
      <c r="FE44">
        <v>42</v>
      </c>
      <c r="FF44">
        <v>36.25</v>
      </c>
      <c r="FG44">
        <v>0</v>
      </c>
      <c r="FH44">
        <v>0</v>
      </c>
      <c r="FI44">
        <v>0</v>
      </c>
      <c r="FJ44">
        <v>1746721742.6</v>
      </c>
      <c r="FK44">
        <v>0</v>
      </c>
      <c r="FL44">
        <v>5.897692307692308</v>
      </c>
      <c r="FM44">
        <v>-5.455042968568594</v>
      </c>
      <c r="FN44">
        <v>16.52957299623523</v>
      </c>
      <c r="FO44">
        <v>-5.302692307692307</v>
      </c>
      <c r="FP44">
        <v>15</v>
      </c>
      <c r="FQ44">
        <v>1746715409.1</v>
      </c>
      <c r="FR44" t="s">
        <v>438</v>
      </c>
      <c r="FS44">
        <v>1746715409.1</v>
      </c>
      <c r="FT44">
        <v>1746715398.6</v>
      </c>
      <c r="FU44">
        <v>2</v>
      </c>
      <c r="FV44">
        <v>-0.229</v>
      </c>
      <c r="FW44">
        <v>-0.046</v>
      </c>
      <c r="FX44">
        <v>-0.035</v>
      </c>
      <c r="FY44">
        <v>0.08699999999999999</v>
      </c>
      <c r="FZ44">
        <v>587</v>
      </c>
      <c r="GA44">
        <v>16</v>
      </c>
      <c r="GB44">
        <v>0.03</v>
      </c>
      <c r="GC44">
        <v>0.16</v>
      </c>
      <c r="GD44">
        <v>0.5060486344075045</v>
      </c>
      <c r="GE44">
        <v>-0.1012994279306656</v>
      </c>
      <c r="GF44">
        <v>0.0319785662197398</v>
      </c>
      <c r="GG44">
        <v>1</v>
      </c>
      <c r="GH44">
        <v>-0.002179829938706487</v>
      </c>
      <c r="GI44">
        <v>-0.0001503193821249967</v>
      </c>
      <c r="GJ44">
        <v>5.02226585860155E-05</v>
      </c>
      <c r="GK44">
        <v>1</v>
      </c>
      <c r="GL44">
        <v>2</v>
      </c>
      <c r="GM44">
        <v>2</v>
      </c>
      <c r="GN44" t="s">
        <v>439</v>
      </c>
      <c r="GO44">
        <v>3.01631</v>
      </c>
      <c r="GP44">
        <v>2.77512</v>
      </c>
      <c r="GQ44">
        <v>0.11542</v>
      </c>
      <c r="GR44">
        <v>0.114738</v>
      </c>
      <c r="GS44">
        <v>0.0569657</v>
      </c>
      <c r="GT44">
        <v>0.0568464</v>
      </c>
      <c r="GU44">
        <v>22877.6</v>
      </c>
      <c r="GV44">
        <v>26744.2</v>
      </c>
      <c r="GW44">
        <v>22660.7</v>
      </c>
      <c r="GX44">
        <v>27754.7</v>
      </c>
      <c r="GY44">
        <v>31005.2</v>
      </c>
      <c r="GZ44">
        <v>37411.5</v>
      </c>
      <c r="HA44">
        <v>36319.3</v>
      </c>
      <c r="HB44">
        <v>44057.7</v>
      </c>
      <c r="HC44">
        <v>1.82862</v>
      </c>
      <c r="HD44">
        <v>2.17812</v>
      </c>
      <c r="HE44">
        <v>-0.0592321</v>
      </c>
      <c r="HF44">
        <v>0</v>
      </c>
      <c r="HG44">
        <v>16.1129</v>
      </c>
      <c r="HH44">
        <v>999.9</v>
      </c>
      <c r="HI44">
        <v>24.6</v>
      </c>
      <c r="HJ44">
        <v>31.9</v>
      </c>
      <c r="HK44">
        <v>11.4593</v>
      </c>
      <c r="HL44">
        <v>62.4014</v>
      </c>
      <c r="HM44">
        <v>12.6562</v>
      </c>
      <c r="HN44">
        <v>1</v>
      </c>
      <c r="HO44">
        <v>-0.205587</v>
      </c>
      <c r="HP44">
        <v>5.35645</v>
      </c>
      <c r="HQ44">
        <v>20.2142</v>
      </c>
      <c r="HR44">
        <v>5.19827</v>
      </c>
      <c r="HS44">
        <v>11.956</v>
      </c>
      <c r="HT44">
        <v>4.94745</v>
      </c>
      <c r="HU44">
        <v>3.3</v>
      </c>
      <c r="HV44">
        <v>9999</v>
      </c>
      <c r="HW44">
        <v>9999</v>
      </c>
      <c r="HX44">
        <v>9999</v>
      </c>
      <c r="HY44">
        <v>330.2</v>
      </c>
      <c r="HZ44">
        <v>1.8605</v>
      </c>
      <c r="IA44">
        <v>1.86111</v>
      </c>
      <c r="IB44">
        <v>1.86188</v>
      </c>
      <c r="IC44">
        <v>1.85749</v>
      </c>
      <c r="ID44">
        <v>1.85716</v>
      </c>
      <c r="IE44">
        <v>1.85824</v>
      </c>
      <c r="IF44">
        <v>1.859</v>
      </c>
      <c r="IG44">
        <v>1.85852</v>
      </c>
      <c r="IH44">
        <v>0</v>
      </c>
      <c r="II44">
        <v>0</v>
      </c>
      <c r="IJ44">
        <v>0</v>
      </c>
      <c r="IK44">
        <v>0</v>
      </c>
      <c r="IL44" t="s">
        <v>440</v>
      </c>
      <c r="IM44" t="s">
        <v>441</v>
      </c>
      <c r="IN44" t="s">
        <v>442</v>
      </c>
      <c r="IO44" t="s">
        <v>442</v>
      </c>
      <c r="IP44" t="s">
        <v>442</v>
      </c>
      <c r="IQ44" t="s">
        <v>442</v>
      </c>
      <c r="IR44">
        <v>0</v>
      </c>
      <c r="IS44">
        <v>100</v>
      </c>
      <c r="IT44">
        <v>100</v>
      </c>
      <c r="IU44">
        <v>0.008999999999999999</v>
      </c>
      <c r="IV44">
        <v>-0.0655</v>
      </c>
      <c r="IW44">
        <v>0.297997702088705</v>
      </c>
      <c r="IX44">
        <v>-0.0005958199232126106</v>
      </c>
      <c r="IY44">
        <v>-6.37178337242435E-08</v>
      </c>
      <c r="IZ44">
        <v>1.993894988486917E-10</v>
      </c>
      <c r="JA44">
        <v>-0.1058024783623949</v>
      </c>
      <c r="JB44">
        <v>-0.00682890468723997</v>
      </c>
      <c r="JC44">
        <v>0.001509929528747337</v>
      </c>
      <c r="JD44">
        <v>-1.662762654557253E-05</v>
      </c>
      <c r="JE44">
        <v>17</v>
      </c>
      <c r="JF44">
        <v>1831</v>
      </c>
      <c r="JG44">
        <v>1</v>
      </c>
      <c r="JH44">
        <v>21</v>
      </c>
      <c r="JI44">
        <v>104.3</v>
      </c>
      <c r="JJ44">
        <v>104.5</v>
      </c>
      <c r="JK44">
        <v>1.23657</v>
      </c>
      <c r="JL44">
        <v>2.5647</v>
      </c>
      <c r="JM44">
        <v>1.54663</v>
      </c>
      <c r="JN44">
        <v>2.14478</v>
      </c>
      <c r="JO44">
        <v>1.49658</v>
      </c>
      <c r="JP44">
        <v>2.45361</v>
      </c>
      <c r="JQ44">
        <v>38.3301</v>
      </c>
      <c r="JR44">
        <v>24.0262</v>
      </c>
      <c r="JS44">
        <v>18</v>
      </c>
      <c r="JT44">
        <v>384.184</v>
      </c>
      <c r="JU44">
        <v>640.885</v>
      </c>
      <c r="JV44">
        <v>10.981</v>
      </c>
      <c r="JW44">
        <v>24.4944</v>
      </c>
      <c r="JX44">
        <v>29.9997</v>
      </c>
      <c r="JY44">
        <v>24.5731</v>
      </c>
      <c r="JZ44">
        <v>24.5945</v>
      </c>
      <c r="KA44">
        <v>24.7821</v>
      </c>
      <c r="KB44">
        <v>28.5082</v>
      </c>
      <c r="KC44">
        <v>10.5135</v>
      </c>
      <c r="KD44">
        <v>10.9897</v>
      </c>
      <c r="KE44">
        <v>500</v>
      </c>
      <c r="KF44">
        <v>8.45956</v>
      </c>
      <c r="KG44">
        <v>100.241</v>
      </c>
      <c r="KH44">
        <v>100.854</v>
      </c>
    </row>
    <row r="45" spans="1:294">
      <c r="A45">
        <v>29</v>
      </c>
      <c r="B45">
        <v>1746721790.6</v>
      </c>
      <c r="C45">
        <v>3374.5</v>
      </c>
      <c r="D45" t="s">
        <v>497</v>
      </c>
      <c r="E45" t="s">
        <v>498</v>
      </c>
      <c r="F45" t="s">
        <v>432</v>
      </c>
      <c r="G45" t="s">
        <v>433</v>
      </c>
      <c r="I45" t="s">
        <v>435</v>
      </c>
      <c r="J45">
        <v>1746721790.6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(EB45+(V45+2*0.95*5.67E-8*(((EB45+$B$7)+273)^4-(EB45+273)^4)-44100*K45)/(1.84*29.3*S45+8*0.95*5.67E-8*(EB45+273)^3))</f>
        <v>0</v>
      </c>
      <c r="X45">
        <f>($C$7*EC45+$D$7*ED45+$E$7*W45)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2*0.95*5.67E-8*(((EB45+$B$7)+273)^4-(X45+273)^4)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605.1476114784548</v>
      </c>
      <c r="AL45">
        <v>604.3509151515151</v>
      </c>
      <c r="AM45">
        <v>0.0001559567940566706</v>
      </c>
      <c r="AN45">
        <v>65.83343786014218</v>
      </c>
      <c r="AO45">
        <f>(AQ45 - AP45 + DZ45*1E3/(8.314*(EB45+273.15)) * AS45/DY45 * AR45) * DY45/(100*DM45) * 1000/(1000 - AQ45)</f>
        <v>0</v>
      </c>
      <c r="AP45">
        <v>8.416050109341462</v>
      </c>
      <c r="AQ45">
        <v>8.390918242424242</v>
      </c>
      <c r="AR45">
        <v>8.035311579685418E-08</v>
      </c>
      <c r="AS45">
        <v>77.39234867321849</v>
      </c>
      <c r="AT45">
        <v>0</v>
      </c>
      <c r="AU45">
        <v>0</v>
      </c>
      <c r="AV45">
        <f>IF(AT45*$H$13&gt;=AX45,1.0,(AX45/(AX45-AT45*$H$13)))</f>
        <v>0</v>
      </c>
      <c r="AW45">
        <f>(AV45-1)*100</f>
        <v>0</v>
      </c>
      <c r="AX45">
        <f>MAX(0,($B$13+$C$13*EG45)/(1+$D$13*EG45)*DZ45/(EB45+273)*$E$13)</f>
        <v>0</v>
      </c>
      <c r="AY45" t="s">
        <v>436</v>
      </c>
      <c r="AZ45" t="s">
        <v>436</v>
      </c>
      <c r="BA45">
        <v>0</v>
      </c>
      <c r="BB45">
        <v>0</v>
      </c>
      <c r="BC45">
        <f>1-BA45/BB45</f>
        <v>0</v>
      </c>
      <c r="BD45">
        <v>0</v>
      </c>
      <c r="BE45" t="s">
        <v>436</v>
      </c>
      <c r="BF45" t="s">
        <v>436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436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$B$11*EH45+$C$11*EI45+$F$11*ET45*(1-EW45)</f>
        <v>0</v>
      </c>
      <c r="DJ45">
        <f>DI45*DK45</f>
        <v>0</v>
      </c>
      <c r="DK45">
        <f>($B$11*$D$9+$C$11*$D$9+$F$11*((FG45+EY45)/MAX(FG45+EY45+FH45, 0.1)*$I$9+FH45/MAX(FG45+EY45+FH45, 0.1)*$J$9))/($B$11+$C$11+$F$11)</f>
        <v>0</v>
      </c>
      <c r="DL45">
        <f>($B$11*$K$9+$C$11*$K$9+$F$11*((FG45+EY45)/MAX(FG45+EY45+FH45, 0.1)*$P$9+FH45/MAX(FG45+EY45+FH45, 0.1)*$Q$9))/($B$11+$C$11+$F$11)</f>
        <v>0</v>
      </c>
      <c r="DM45">
        <v>6</v>
      </c>
      <c r="DN45">
        <v>0.5</v>
      </c>
      <c r="DO45" t="s">
        <v>437</v>
      </c>
      <c r="DP45">
        <v>2</v>
      </c>
      <c r="DQ45" t="b">
        <v>1</v>
      </c>
      <c r="DR45">
        <v>1746721790.6</v>
      </c>
      <c r="DS45">
        <v>599.292</v>
      </c>
      <c r="DT45">
        <v>600.0170000000001</v>
      </c>
      <c r="DU45">
        <v>8.390879999999999</v>
      </c>
      <c r="DV45">
        <v>8.414899999999999</v>
      </c>
      <c r="DW45">
        <v>599.331</v>
      </c>
      <c r="DX45">
        <v>8.4565</v>
      </c>
      <c r="DY45">
        <v>400.085</v>
      </c>
      <c r="DZ45">
        <v>101.924</v>
      </c>
      <c r="EA45">
        <v>0.0999419</v>
      </c>
      <c r="EB45">
        <v>14.9847</v>
      </c>
      <c r="EC45">
        <v>15.1132</v>
      </c>
      <c r="ED45">
        <v>999.9</v>
      </c>
      <c r="EE45">
        <v>0</v>
      </c>
      <c r="EF45">
        <v>0</v>
      </c>
      <c r="EG45">
        <v>10053.8</v>
      </c>
      <c r="EH45">
        <v>0</v>
      </c>
      <c r="EI45">
        <v>0.221054</v>
      </c>
      <c r="EJ45">
        <v>-0.725342</v>
      </c>
      <c r="EK45">
        <v>604.3630000000001</v>
      </c>
      <c r="EL45">
        <v>605.109</v>
      </c>
      <c r="EM45">
        <v>-0.0240202</v>
      </c>
      <c r="EN45">
        <v>600.0170000000001</v>
      </c>
      <c r="EO45">
        <v>8.414899999999999</v>
      </c>
      <c r="EP45">
        <v>0.85523</v>
      </c>
      <c r="EQ45">
        <v>0.8576780000000001</v>
      </c>
      <c r="ER45">
        <v>4.65863</v>
      </c>
      <c r="ES45">
        <v>4.69953</v>
      </c>
      <c r="ET45">
        <v>0.0500092</v>
      </c>
      <c r="EU45">
        <v>0</v>
      </c>
      <c r="EV45">
        <v>0</v>
      </c>
      <c r="EW45">
        <v>0</v>
      </c>
      <c r="EX45">
        <v>7.01</v>
      </c>
      <c r="EY45">
        <v>0.0500092</v>
      </c>
      <c r="EZ45">
        <v>-7.13</v>
      </c>
      <c r="FA45">
        <v>1.62</v>
      </c>
      <c r="FB45">
        <v>32.937</v>
      </c>
      <c r="FC45">
        <v>38.5</v>
      </c>
      <c r="FD45">
        <v>35.687</v>
      </c>
      <c r="FE45">
        <v>37.75</v>
      </c>
      <c r="FF45">
        <v>34.75</v>
      </c>
      <c r="FG45">
        <v>0</v>
      </c>
      <c r="FH45">
        <v>0</v>
      </c>
      <c r="FI45">
        <v>0</v>
      </c>
      <c r="FJ45">
        <v>1746721863.2</v>
      </c>
      <c r="FK45">
        <v>0</v>
      </c>
      <c r="FL45">
        <v>3.282</v>
      </c>
      <c r="FM45">
        <v>33.39461583602123</v>
      </c>
      <c r="FN45">
        <v>-35.45307712677197</v>
      </c>
      <c r="FO45">
        <v>-1.8628</v>
      </c>
      <c r="FP45">
        <v>15</v>
      </c>
      <c r="FQ45">
        <v>1746715409.1</v>
      </c>
      <c r="FR45" t="s">
        <v>438</v>
      </c>
      <c r="FS45">
        <v>1746715409.1</v>
      </c>
      <c r="FT45">
        <v>1746715398.6</v>
      </c>
      <c r="FU45">
        <v>2</v>
      </c>
      <c r="FV45">
        <v>-0.229</v>
      </c>
      <c r="FW45">
        <v>-0.046</v>
      </c>
      <c r="FX45">
        <v>-0.035</v>
      </c>
      <c r="FY45">
        <v>0.08699999999999999</v>
      </c>
      <c r="FZ45">
        <v>587</v>
      </c>
      <c r="GA45">
        <v>16</v>
      </c>
      <c r="GB45">
        <v>0.03</v>
      </c>
      <c r="GC45">
        <v>0.16</v>
      </c>
      <c r="GD45">
        <v>0.5087072615458514</v>
      </c>
      <c r="GE45">
        <v>0.02461550989120509</v>
      </c>
      <c r="GF45">
        <v>0.04360415873934153</v>
      </c>
      <c r="GG45">
        <v>1</v>
      </c>
      <c r="GH45">
        <v>-0.001935842190213395</v>
      </c>
      <c r="GI45">
        <v>-0.0001779378841950175</v>
      </c>
      <c r="GJ45">
        <v>4.992400485203197E-05</v>
      </c>
      <c r="GK45">
        <v>1</v>
      </c>
      <c r="GL45">
        <v>2</v>
      </c>
      <c r="GM45">
        <v>2</v>
      </c>
      <c r="GN45" t="s">
        <v>439</v>
      </c>
      <c r="GO45">
        <v>3.0163</v>
      </c>
      <c r="GP45">
        <v>2.77508</v>
      </c>
      <c r="GQ45">
        <v>0.131546</v>
      </c>
      <c r="GR45">
        <v>0.130762</v>
      </c>
      <c r="GS45">
        <v>0.0569152</v>
      </c>
      <c r="GT45">
        <v>0.0567789</v>
      </c>
      <c r="GU45">
        <v>22460.6</v>
      </c>
      <c r="GV45">
        <v>26261.2</v>
      </c>
      <c r="GW45">
        <v>22660.3</v>
      </c>
      <c r="GX45">
        <v>27755.2</v>
      </c>
      <c r="GY45">
        <v>31006.7</v>
      </c>
      <c r="GZ45">
        <v>37415.3</v>
      </c>
      <c r="HA45">
        <v>36318.6</v>
      </c>
      <c r="HB45">
        <v>44058.5</v>
      </c>
      <c r="HC45">
        <v>1.82878</v>
      </c>
      <c r="HD45">
        <v>2.17852</v>
      </c>
      <c r="HE45">
        <v>-0.0601038</v>
      </c>
      <c r="HF45">
        <v>0</v>
      </c>
      <c r="HG45">
        <v>16.1147</v>
      </c>
      <c r="HH45">
        <v>999.9</v>
      </c>
      <c r="HI45">
        <v>24.5</v>
      </c>
      <c r="HJ45">
        <v>31.9</v>
      </c>
      <c r="HK45">
        <v>11.413</v>
      </c>
      <c r="HL45">
        <v>62.2814</v>
      </c>
      <c r="HM45">
        <v>12.9287</v>
      </c>
      <c r="HN45">
        <v>1</v>
      </c>
      <c r="HO45">
        <v>-0.205983</v>
      </c>
      <c r="HP45">
        <v>5.37114</v>
      </c>
      <c r="HQ45">
        <v>20.2138</v>
      </c>
      <c r="HR45">
        <v>5.19857</v>
      </c>
      <c r="HS45">
        <v>11.956</v>
      </c>
      <c r="HT45">
        <v>4.94765</v>
      </c>
      <c r="HU45">
        <v>3.3</v>
      </c>
      <c r="HV45">
        <v>9999</v>
      </c>
      <c r="HW45">
        <v>9999</v>
      </c>
      <c r="HX45">
        <v>9999</v>
      </c>
      <c r="HY45">
        <v>330.3</v>
      </c>
      <c r="HZ45">
        <v>1.8605</v>
      </c>
      <c r="IA45">
        <v>1.86111</v>
      </c>
      <c r="IB45">
        <v>1.86189</v>
      </c>
      <c r="IC45">
        <v>1.85746</v>
      </c>
      <c r="ID45">
        <v>1.85715</v>
      </c>
      <c r="IE45">
        <v>1.85822</v>
      </c>
      <c r="IF45">
        <v>1.85898</v>
      </c>
      <c r="IG45">
        <v>1.85852</v>
      </c>
      <c r="IH45">
        <v>0</v>
      </c>
      <c r="II45">
        <v>0</v>
      </c>
      <c r="IJ45">
        <v>0</v>
      </c>
      <c r="IK45">
        <v>0</v>
      </c>
      <c r="IL45" t="s">
        <v>440</v>
      </c>
      <c r="IM45" t="s">
        <v>441</v>
      </c>
      <c r="IN45" t="s">
        <v>442</v>
      </c>
      <c r="IO45" t="s">
        <v>442</v>
      </c>
      <c r="IP45" t="s">
        <v>442</v>
      </c>
      <c r="IQ45" t="s">
        <v>442</v>
      </c>
      <c r="IR45">
        <v>0</v>
      </c>
      <c r="IS45">
        <v>100</v>
      </c>
      <c r="IT45">
        <v>100</v>
      </c>
      <c r="IU45">
        <v>-0.039</v>
      </c>
      <c r="IV45">
        <v>-0.06560000000000001</v>
      </c>
      <c r="IW45">
        <v>0.297997702088705</v>
      </c>
      <c r="IX45">
        <v>-0.0005958199232126106</v>
      </c>
      <c r="IY45">
        <v>-6.37178337242435E-08</v>
      </c>
      <c r="IZ45">
        <v>1.993894988486917E-10</v>
      </c>
      <c r="JA45">
        <v>-0.1058024783623949</v>
      </c>
      <c r="JB45">
        <v>-0.00682890468723997</v>
      </c>
      <c r="JC45">
        <v>0.001509929528747337</v>
      </c>
      <c r="JD45">
        <v>-1.662762654557253E-05</v>
      </c>
      <c r="JE45">
        <v>17</v>
      </c>
      <c r="JF45">
        <v>1831</v>
      </c>
      <c r="JG45">
        <v>1</v>
      </c>
      <c r="JH45">
        <v>21</v>
      </c>
      <c r="JI45">
        <v>106.4</v>
      </c>
      <c r="JJ45">
        <v>106.5</v>
      </c>
      <c r="JK45">
        <v>1.43433</v>
      </c>
      <c r="JL45">
        <v>2.56836</v>
      </c>
      <c r="JM45">
        <v>1.54663</v>
      </c>
      <c r="JN45">
        <v>2.14478</v>
      </c>
      <c r="JO45">
        <v>1.49658</v>
      </c>
      <c r="JP45">
        <v>2.38892</v>
      </c>
      <c r="JQ45">
        <v>38.3301</v>
      </c>
      <c r="JR45">
        <v>24.0175</v>
      </c>
      <c r="JS45">
        <v>18</v>
      </c>
      <c r="JT45">
        <v>384.183</v>
      </c>
      <c r="JU45">
        <v>641.069</v>
      </c>
      <c r="JV45">
        <v>11.0267</v>
      </c>
      <c r="JW45">
        <v>24.4861</v>
      </c>
      <c r="JX45">
        <v>30</v>
      </c>
      <c r="JY45">
        <v>24.5616</v>
      </c>
      <c r="JZ45">
        <v>24.5832</v>
      </c>
      <c r="KA45">
        <v>28.7336</v>
      </c>
      <c r="KB45">
        <v>28.5082</v>
      </c>
      <c r="KC45">
        <v>10.5135</v>
      </c>
      <c r="KD45">
        <v>11.0333</v>
      </c>
      <c r="KE45">
        <v>600</v>
      </c>
      <c r="KF45">
        <v>8.45956</v>
      </c>
      <c r="KG45">
        <v>100.239</v>
      </c>
      <c r="KH45">
        <v>100.856</v>
      </c>
    </row>
    <row r="46" spans="1:294">
      <c r="A46">
        <v>30</v>
      </c>
      <c r="B46">
        <v>1746721911.1</v>
      </c>
      <c r="C46">
        <v>3495</v>
      </c>
      <c r="D46" t="s">
        <v>499</v>
      </c>
      <c r="E46" t="s">
        <v>500</v>
      </c>
      <c r="F46" t="s">
        <v>432</v>
      </c>
      <c r="G46" t="s">
        <v>433</v>
      </c>
      <c r="I46" t="s">
        <v>435</v>
      </c>
      <c r="J46">
        <v>1746721911.1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(EB46+(V46+2*0.95*5.67E-8*(((EB46+$B$7)+273)^4-(EB46+273)^4)-44100*K46)/(1.84*29.3*S46+8*0.95*5.67E-8*(EB46+273)^3))</f>
        <v>0</v>
      </c>
      <c r="X46">
        <f>($C$7*EC46+$D$7*ED46+$E$7*W46)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2*0.95*5.67E-8*(((EB46+$B$7)+273)^4-(X46+273)^4)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504.2319877840613</v>
      </c>
      <c r="AL46">
        <v>503.6483696969696</v>
      </c>
      <c r="AM46">
        <v>0.0003411707829118389</v>
      </c>
      <c r="AN46">
        <v>65.83343786014218</v>
      </c>
      <c r="AO46">
        <f>(AQ46 - AP46 + DZ46*1E3/(8.314*(EB46+273.15)) * AS46/DY46 * AR46) * DY46/(100*DM46) * 1000/(1000 - AQ46)</f>
        <v>0</v>
      </c>
      <c r="AP46">
        <v>8.405374468499236</v>
      </c>
      <c r="AQ46">
        <v>8.37916290909091</v>
      </c>
      <c r="AR46">
        <v>5.843801902714328E-08</v>
      </c>
      <c r="AS46">
        <v>77.39234867321849</v>
      </c>
      <c r="AT46">
        <v>0</v>
      </c>
      <c r="AU46">
        <v>0</v>
      </c>
      <c r="AV46">
        <f>IF(AT46*$H$13&gt;=AX46,1.0,(AX46/(AX46-AT46*$H$13)))</f>
        <v>0</v>
      </c>
      <c r="AW46">
        <f>(AV46-1)*100</f>
        <v>0</v>
      </c>
      <c r="AX46">
        <f>MAX(0,($B$13+$C$13*EG46)/(1+$D$13*EG46)*DZ46/(EB46+273)*$E$13)</f>
        <v>0</v>
      </c>
      <c r="AY46" t="s">
        <v>436</v>
      </c>
      <c r="AZ46" t="s">
        <v>436</v>
      </c>
      <c r="BA46">
        <v>0</v>
      </c>
      <c r="BB46">
        <v>0</v>
      </c>
      <c r="BC46">
        <f>1-BA46/BB46</f>
        <v>0</v>
      </c>
      <c r="BD46">
        <v>0</v>
      </c>
      <c r="BE46" t="s">
        <v>436</v>
      </c>
      <c r="BF46" t="s">
        <v>436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436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$B$11*EH46+$C$11*EI46+$F$11*ET46*(1-EW46)</f>
        <v>0</v>
      </c>
      <c r="DJ46">
        <f>DI46*DK46</f>
        <v>0</v>
      </c>
      <c r="DK46">
        <f>($B$11*$D$9+$C$11*$D$9+$F$11*((FG46+EY46)/MAX(FG46+EY46+FH46, 0.1)*$I$9+FH46/MAX(FG46+EY46+FH46, 0.1)*$J$9))/($B$11+$C$11+$F$11)</f>
        <v>0</v>
      </c>
      <c r="DL46">
        <f>($B$11*$K$9+$C$11*$K$9+$F$11*((FG46+EY46)/MAX(FG46+EY46+FH46, 0.1)*$P$9+FH46/MAX(FG46+EY46+FH46, 0.1)*$Q$9))/($B$11+$C$11+$F$11)</f>
        <v>0</v>
      </c>
      <c r="DM46">
        <v>6</v>
      </c>
      <c r="DN46">
        <v>0.5</v>
      </c>
      <c r="DO46" t="s">
        <v>437</v>
      </c>
      <c r="DP46">
        <v>2</v>
      </c>
      <c r="DQ46" t="b">
        <v>1</v>
      </c>
      <c r="DR46">
        <v>1746721911.1</v>
      </c>
      <c r="DS46">
        <v>499.407</v>
      </c>
      <c r="DT46">
        <v>500.004</v>
      </c>
      <c r="DU46">
        <v>8.37965</v>
      </c>
      <c r="DV46">
        <v>8.409789999999999</v>
      </c>
      <c r="DW46">
        <v>499.398</v>
      </c>
      <c r="DX46">
        <v>8.44544</v>
      </c>
      <c r="DY46">
        <v>400.058</v>
      </c>
      <c r="DZ46">
        <v>101.924</v>
      </c>
      <c r="EA46">
        <v>0.0999747</v>
      </c>
      <c r="EB46">
        <v>14.9995</v>
      </c>
      <c r="EC46">
        <v>15.1153</v>
      </c>
      <c r="ED46">
        <v>999.9</v>
      </c>
      <c r="EE46">
        <v>0</v>
      </c>
      <c r="EF46">
        <v>0</v>
      </c>
      <c r="EG46">
        <v>10040.6</v>
      </c>
      <c r="EH46">
        <v>0</v>
      </c>
      <c r="EI46">
        <v>0.221054</v>
      </c>
      <c r="EJ46">
        <v>-0.59671</v>
      </c>
      <c r="EK46">
        <v>503.627</v>
      </c>
      <c r="EL46">
        <v>504.244</v>
      </c>
      <c r="EM46">
        <v>-0.0301447</v>
      </c>
      <c r="EN46">
        <v>500.004</v>
      </c>
      <c r="EO46">
        <v>8.409789999999999</v>
      </c>
      <c r="EP46">
        <v>0.854091</v>
      </c>
      <c r="EQ46">
        <v>0.857163</v>
      </c>
      <c r="ER46">
        <v>4.63956</v>
      </c>
      <c r="ES46">
        <v>4.69094</v>
      </c>
      <c r="ET46">
        <v>0.0500092</v>
      </c>
      <c r="EU46">
        <v>0</v>
      </c>
      <c r="EV46">
        <v>0</v>
      </c>
      <c r="EW46">
        <v>0</v>
      </c>
      <c r="EX46">
        <v>-11.65</v>
      </c>
      <c r="EY46">
        <v>0.0500092</v>
      </c>
      <c r="EZ46">
        <v>-0.54</v>
      </c>
      <c r="FA46">
        <v>0.83</v>
      </c>
      <c r="FB46">
        <v>33.312</v>
      </c>
      <c r="FC46">
        <v>40.062</v>
      </c>
      <c r="FD46">
        <v>36.437</v>
      </c>
      <c r="FE46">
        <v>39.812</v>
      </c>
      <c r="FF46">
        <v>35.312</v>
      </c>
      <c r="FG46">
        <v>0</v>
      </c>
      <c r="FH46">
        <v>0</v>
      </c>
      <c r="FI46">
        <v>0</v>
      </c>
      <c r="FJ46">
        <v>1746721983.8</v>
      </c>
      <c r="FK46">
        <v>0</v>
      </c>
      <c r="FL46">
        <v>0.3276923076923077</v>
      </c>
      <c r="FM46">
        <v>-37.88444430122168</v>
      </c>
      <c r="FN46">
        <v>17.54871749862603</v>
      </c>
      <c r="FO46">
        <v>-1.885384615384615</v>
      </c>
      <c r="FP46">
        <v>15</v>
      </c>
      <c r="FQ46">
        <v>1746715409.1</v>
      </c>
      <c r="FR46" t="s">
        <v>438</v>
      </c>
      <c r="FS46">
        <v>1746715409.1</v>
      </c>
      <c r="FT46">
        <v>1746715398.6</v>
      </c>
      <c r="FU46">
        <v>2</v>
      </c>
      <c r="FV46">
        <v>-0.229</v>
      </c>
      <c r="FW46">
        <v>-0.046</v>
      </c>
      <c r="FX46">
        <v>-0.035</v>
      </c>
      <c r="FY46">
        <v>0.08699999999999999</v>
      </c>
      <c r="FZ46">
        <v>587</v>
      </c>
      <c r="GA46">
        <v>16</v>
      </c>
      <c r="GB46">
        <v>0.03</v>
      </c>
      <c r="GC46">
        <v>0.16</v>
      </c>
      <c r="GD46">
        <v>0.402769997322811</v>
      </c>
      <c r="GE46">
        <v>0.05956997078599395</v>
      </c>
      <c r="GF46">
        <v>0.05921690004067388</v>
      </c>
      <c r="GG46">
        <v>1</v>
      </c>
      <c r="GH46">
        <v>-0.001948196110679156</v>
      </c>
      <c r="GI46">
        <v>-0.0001803925283979986</v>
      </c>
      <c r="GJ46">
        <v>5.153664772043794E-05</v>
      </c>
      <c r="GK46">
        <v>1</v>
      </c>
      <c r="GL46">
        <v>2</v>
      </c>
      <c r="GM46">
        <v>2</v>
      </c>
      <c r="GN46" t="s">
        <v>439</v>
      </c>
      <c r="GO46">
        <v>3.01626</v>
      </c>
      <c r="GP46">
        <v>2.775</v>
      </c>
      <c r="GQ46">
        <v>0.115441</v>
      </c>
      <c r="GR46">
        <v>0.114744</v>
      </c>
      <c r="GS46">
        <v>0.0568583</v>
      </c>
      <c r="GT46">
        <v>0.0567541</v>
      </c>
      <c r="GU46">
        <v>22877.1</v>
      </c>
      <c r="GV46">
        <v>26745.5</v>
      </c>
      <c r="GW46">
        <v>22660.7</v>
      </c>
      <c r="GX46">
        <v>27756.2</v>
      </c>
      <c r="GY46">
        <v>31008.6</v>
      </c>
      <c r="GZ46">
        <v>37416.9</v>
      </c>
      <c r="HA46">
        <v>36319.1</v>
      </c>
      <c r="HB46">
        <v>44059.7</v>
      </c>
      <c r="HC46">
        <v>1.8288</v>
      </c>
      <c r="HD46">
        <v>2.17835</v>
      </c>
      <c r="HE46">
        <v>-0.0599697</v>
      </c>
      <c r="HF46">
        <v>0</v>
      </c>
      <c r="HG46">
        <v>16.1145</v>
      </c>
      <c r="HH46">
        <v>999.9</v>
      </c>
      <c r="HI46">
        <v>24.4</v>
      </c>
      <c r="HJ46">
        <v>31.9</v>
      </c>
      <c r="HK46">
        <v>11.3658</v>
      </c>
      <c r="HL46">
        <v>62.3915</v>
      </c>
      <c r="HM46">
        <v>13.0208</v>
      </c>
      <c r="HN46">
        <v>1</v>
      </c>
      <c r="HO46">
        <v>-0.206763</v>
      </c>
      <c r="HP46">
        <v>5.41953</v>
      </c>
      <c r="HQ46">
        <v>20.2121</v>
      </c>
      <c r="HR46">
        <v>5.19842</v>
      </c>
      <c r="HS46">
        <v>11.956</v>
      </c>
      <c r="HT46">
        <v>4.9469</v>
      </c>
      <c r="HU46">
        <v>3.3</v>
      </c>
      <c r="HV46">
        <v>9999</v>
      </c>
      <c r="HW46">
        <v>9999</v>
      </c>
      <c r="HX46">
        <v>9999</v>
      </c>
      <c r="HY46">
        <v>330.3</v>
      </c>
      <c r="HZ46">
        <v>1.8605</v>
      </c>
      <c r="IA46">
        <v>1.86111</v>
      </c>
      <c r="IB46">
        <v>1.86189</v>
      </c>
      <c r="IC46">
        <v>1.85747</v>
      </c>
      <c r="ID46">
        <v>1.85715</v>
      </c>
      <c r="IE46">
        <v>1.85822</v>
      </c>
      <c r="IF46">
        <v>1.85898</v>
      </c>
      <c r="IG46">
        <v>1.85852</v>
      </c>
      <c r="IH46">
        <v>0</v>
      </c>
      <c r="II46">
        <v>0</v>
      </c>
      <c r="IJ46">
        <v>0</v>
      </c>
      <c r="IK46">
        <v>0</v>
      </c>
      <c r="IL46" t="s">
        <v>440</v>
      </c>
      <c r="IM46" t="s">
        <v>441</v>
      </c>
      <c r="IN46" t="s">
        <v>442</v>
      </c>
      <c r="IO46" t="s">
        <v>442</v>
      </c>
      <c r="IP46" t="s">
        <v>442</v>
      </c>
      <c r="IQ46" t="s">
        <v>442</v>
      </c>
      <c r="IR46">
        <v>0</v>
      </c>
      <c r="IS46">
        <v>100</v>
      </c>
      <c r="IT46">
        <v>100</v>
      </c>
      <c r="IU46">
        <v>0.008999999999999999</v>
      </c>
      <c r="IV46">
        <v>-0.0658</v>
      </c>
      <c r="IW46">
        <v>0.297997702088705</v>
      </c>
      <c r="IX46">
        <v>-0.0005958199232126106</v>
      </c>
      <c r="IY46">
        <v>-6.37178337242435E-08</v>
      </c>
      <c r="IZ46">
        <v>1.993894988486917E-10</v>
      </c>
      <c r="JA46">
        <v>-0.1058024783623949</v>
      </c>
      <c r="JB46">
        <v>-0.00682890468723997</v>
      </c>
      <c r="JC46">
        <v>0.001509929528747337</v>
      </c>
      <c r="JD46">
        <v>-1.662762654557253E-05</v>
      </c>
      <c r="JE46">
        <v>17</v>
      </c>
      <c r="JF46">
        <v>1831</v>
      </c>
      <c r="JG46">
        <v>1</v>
      </c>
      <c r="JH46">
        <v>21</v>
      </c>
      <c r="JI46">
        <v>108.4</v>
      </c>
      <c r="JJ46">
        <v>108.5</v>
      </c>
      <c r="JK46">
        <v>1.23657</v>
      </c>
      <c r="JL46">
        <v>2.55493</v>
      </c>
      <c r="JM46">
        <v>1.54663</v>
      </c>
      <c r="JN46">
        <v>2.14478</v>
      </c>
      <c r="JO46">
        <v>1.49658</v>
      </c>
      <c r="JP46">
        <v>2.38525</v>
      </c>
      <c r="JQ46">
        <v>38.3301</v>
      </c>
      <c r="JR46">
        <v>24.0175</v>
      </c>
      <c r="JS46">
        <v>18</v>
      </c>
      <c r="JT46">
        <v>384.12</v>
      </c>
      <c r="JU46">
        <v>640.789</v>
      </c>
      <c r="JV46">
        <v>11.0549</v>
      </c>
      <c r="JW46">
        <v>24.4738</v>
      </c>
      <c r="JX46">
        <v>29.9998</v>
      </c>
      <c r="JY46">
        <v>24.5504</v>
      </c>
      <c r="JZ46">
        <v>24.5719</v>
      </c>
      <c r="KA46">
        <v>24.777</v>
      </c>
      <c r="KB46">
        <v>28.2376</v>
      </c>
      <c r="KC46">
        <v>10.5135</v>
      </c>
      <c r="KD46">
        <v>11.0569</v>
      </c>
      <c r="KE46">
        <v>500</v>
      </c>
      <c r="KF46">
        <v>8.45956</v>
      </c>
      <c r="KG46">
        <v>100.24</v>
      </c>
      <c r="KH46">
        <v>100.859</v>
      </c>
    </row>
    <row r="47" spans="1:294">
      <c r="A47">
        <v>31</v>
      </c>
      <c r="B47">
        <v>1746722031.6</v>
      </c>
      <c r="C47">
        <v>3615.5</v>
      </c>
      <c r="D47" t="s">
        <v>501</v>
      </c>
      <c r="E47" t="s">
        <v>502</v>
      </c>
      <c r="F47" t="s">
        <v>432</v>
      </c>
      <c r="G47" t="s">
        <v>433</v>
      </c>
      <c r="I47" t="s">
        <v>435</v>
      </c>
      <c r="J47">
        <v>1746722031.6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(EB47+(V47+2*0.95*5.67E-8*(((EB47+$B$7)+273)^4-(EB47+273)^4)-44100*K47)/(1.84*29.3*S47+8*0.95*5.67E-8*(EB47+273)^3))</f>
        <v>0</v>
      </c>
      <c r="X47">
        <f>($C$7*EC47+$D$7*ED47+$E$7*W47)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2*0.95*5.67E-8*(((EB47+$B$7)+273)^4-(X47+273)^4)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403.4201322350283</v>
      </c>
      <c r="AL47">
        <v>403.0126242424242</v>
      </c>
      <c r="AM47">
        <v>0.0001006141488051912</v>
      </c>
      <c r="AN47">
        <v>65.83343786014218</v>
      </c>
      <c r="AO47">
        <f>(AQ47 - AP47 + DZ47*1E3/(8.314*(EB47+273.15)) * AS47/DY47 * AR47) * DY47/(100*DM47) * 1000/(1000 - AQ47)</f>
        <v>0</v>
      </c>
      <c r="AP47">
        <v>8.455036813012571</v>
      </c>
      <c r="AQ47">
        <v>8.42542915151515</v>
      </c>
      <c r="AR47">
        <v>4.520221116922862E-07</v>
      </c>
      <c r="AS47">
        <v>77.39234867321849</v>
      </c>
      <c r="AT47">
        <v>0</v>
      </c>
      <c r="AU47">
        <v>0</v>
      </c>
      <c r="AV47">
        <f>IF(AT47*$H$13&gt;=AX47,1.0,(AX47/(AX47-AT47*$H$13)))</f>
        <v>0</v>
      </c>
      <c r="AW47">
        <f>(AV47-1)*100</f>
        <v>0</v>
      </c>
      <c r="AX47">
        <f>MAX(0,($B$13+$C$13*EG47)/(1+$D$13*EG47)*DZ47/(EB47+273)*$E$13)</f>
        <v>0</v>
      </c>
      <c r="AY47" t="s">
        <v>436</v>
      </c>
      <c r="AZ47" t="s">
        <v>436</v>
      </c>
      <c r="BA47">
        <v>0</v>
      </c>
      <c r="BB47">
        <v>0</v>
      </c>
      <c r="BC47">
        <f>1-BA47/BB47</f>
        <v>0</v>
      </c>
      <c r="BD47">
        <v>0</v>
      </c>
      <c r="BE47" t="s">
        <v>436</v>
      </c>
      <c r="BF47" t="s">
        <v>436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436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$B$11*EH47+$C$11*EI47+$F$11*ET47*(1-EW47)</f>
        <v>0</v>
      </c>
      <c r="DJ47">
        <f>DI47*DK47</f>
        <v>0</v>
      </c>
      <c r="DK47">
        <f>($B$11*$D$9+$C$11*$D$9+$F$11*((FG47+EY47)/MAX(FG47+EY47+FH47, 0.1)*$I$9+FH47/MAX(FG47+EY47+FH47, 0.1)*$J$9))/($B$11+$C$11+$F$11)</f>
        <v>0</v>
      </c>
      <c r="DL47">
        <f>($B$11*$K$9+$C$11*$K$9+$F$11*((FG47+EY47)/MAX(FG47+EY47+FH47, 0.1)*$P$9+FH47/MAX(FG47+EY47+FH47, 0.1)*$Q$9))/($B$11+$C$11+$F$11)</f>
        <v>0</v>
      </c>
      <c r="DM47">
        <v>6</v>
      </c>
      <c r="DN47">
        <v>0.5</v>
      </c>
      <c r="DO47" t="s">
        <v>437</v>
      </c>
      <c r="DP47">
        <v>2</v>
      </c>
      <c r="DQ47" t="b">
        <v>1</v>
      </c>
      <c r="DR47">
        <v>1746722031.6</v>
      </c>
      <c r="DS47">
        <v>399.634</v>
      </c>
      <c r="DT47">
        <v>399.98</v>
      </c>
      <c r="DU47">
        <v>8.42531</v>
      </c>
      <c r="DV47">
        <v>8.455109999999999</v>
      </c>
      <c r="DW47">
        <v>399.571</v>
      </c>
      <c r="DX47">
        <v>8.49042</v>
      </c>
      <c r="DY47">
        <v>400.02</v>
      </c>
      <c r="DZ47">
        <v>101.923</v>
      </c>
      <c r="EA47">
        <v>0.09995859999999999</v>
      </c>
      <c r="EB47">
        <v>15.0048</v>
      </c>
      <c r="EC47">
        <v>15.131</v>
      </c>
      <c r="ED47">
        <v>999.9</v>
      </c>
      <c r="EE47">
        <v>0</v>
      </c>
      <c r="EF47">
        <v>0</v>
      </c>
      <c r="EG47">
        <v>10053.8</v>
      </c>
      <c r="EH47">
        <v>0</v>
      </c>
      <c r="EI47">
        <v>0.221054</v>
      </c>
      <c r="EJ47">
        <v>-0.346405</v>
      </c>
      <c r="EK47">
        <v>403.029</v>
      </c>
      <c r="EL47">
        <v>403.391</v>
      </c>
      <c r="EM47">
        <v>-0.0298004</v>
      </c>
      <c r="EN47">
        <v>399.98</v>
      </c>
      <c r="EO47">
        <v>8.455109999999999</v>
      </c>
      <c r="EP47">
        <v>0.8587360000000001</v>
      </c>
      <c r="EQ47">
        <v>0.861773</v>
      </c>
      <c r="ER47">
        <v>4.71716</v>
      </c>
      <c r="ES47">
        <v>4.76771</v>
      </c>
      <c r="ET47">
        <v>0.0500092</v>
      </c>
      <c r="EU47">
        <v>0</v>
      </c>
      <c r="EV47">
        <v>0</v>
      </c>
      <c r="EW47">
        <v>0</v>
      </c>
      <c r="EX47">
        <v>-2.31</v>
      </c>
      <c r="EY47">
        <v>0.0500092</v>
      </c>
      <c r="EZ47">
        <v>0.9399999999999999</v>
      </c>
      <c r="FA47">
        <v>0.44</v>
      </c>
      <c r="FB47">
        <v>33.625</v>
      </c>
      <c r="FC47">
        <v>40.812</v>
      </c>
      <c r="FD47">
        <v>36.937</v>
      </c>
      <c r="FE47">
        <v>41.062</v>
      </c>
      <c r="FF47">
        <v>35.75</v>
      </c>
      <c r="FG47">
        <v>0</v>
      </c>
      <c r="FH47">
        <v>0</v>
      </c>
      <c r="FI47">
        <v>0</v>
      </c>
      <c r="FJ47">
        <v>1746722104.4</v>
      </c>
      <c r="FK47">
        <v>0</v>
      </c>
      <c r="FL47">
        <v>2.2164</v>
      </c>
      <c r="FM47">
        <v>-5.108461206911615</v>
      </c>
      <c r="FN47">
        <v>-6.863846436818909</v>
      </c>
      <c r="FO47">
        <v>-2.7932</v>
      </c>
      <c r="FP47">
        <v>15</v>
      </c>
      <c r="FQ47">
        <v>1746715409.1</v>
      </c>
      <c r="FR47" t="s">
        <v>438</v>
      </c>
      <c r="FS47">
        <v>1746715409.1</v>
      </c>
      <c r="FT47">
        <v>1746715398.6</v>
      </c>
      <c r="FU47">
        <v>2</v>
      </c>
      <c r="FV47">
        <v>-0.229</v>
      </c>
      <c r="FW47">
        <v>-0.046</v>
      </c>
      <c r="FX47">
        <v>-0.035</v>
      </c>
      <c r="FY47">
        <v>0.08699999999999999</v>
      </c>
      <c r="FZ47">
        <v>587</v>
      </c>
      <c r="GA47">
        <v>16</v>
      </c>
      <c r="GB47">
        <v>0.03</v>
      </c>
      <c r="GC47">
        <v>0.16</v>
      </c>
      <c r="GD47">
        <v>0.2623959510451668</v>
      </c>
      <c r="GE47">
        <v>0.04030123417036249</v>
      </c>
      <c r="GF47">
        <v>0.03462221629369595</v>
      </c>
      <c r="GG47">
        <v>1</v>
      </c>
      <c r="GH47">
        <v>-0.002432072663589637</v>
      </c>
      <c r="GI47">
        <v>8.829845069207646E-05</v>
      </c>
      <c r="GJ47">
        <v>5.317679822921917E-05</v>
      </c>
      <c r="GK47">
        <v>1</v>
      </c>
      <c r="GL47">
        <v>2</v>
      </c>
      <c r="GM47">
        <v>2</v>
      </c>
      <c r="GN47" t="s">
        <v>439</v>
      </c>
      <c r="GO47">
        <v>3.01623</v>
      </c>
      <c r="GP47">
        <v>2.77509</v>
      </c>
      <c r="GQ47">
        <v>0.0977117</v>
      </c>
      <c r="GR47">
        <v>0.09709180000000001</v>
      </c>
      <c r="GS47">
        <v>0.0570986</v>
      </c>
      <c r="GT47">
        <v>0.0569922</v>
      </c>
      <c r="GU47">
        <v>23335.7</v>
      </c>
      <c r="GV47">
        <v>27278.3</v>
      </c>
      <c r="GW47">
        <v>22661.2</v>
      </c>
      <c r="GX47">
        <v>27756</v>
      </c>
      <c r="GY47">
        <v>31000.6</v>
      </c>
      <c r="GZ47">
        <v>37407</v>
      </c>
      <c r="HA47">
        <v>36319.6</v>
      </c>
      <c r="HB47">
        <v>44060</v>
      </c>
      <c r="HC47">
        <v>1.82897</v>
      </c>
      <c r="HD47">
        <v>2.17823</v>
      </c>
      <c r="HE47">
        <v>-0.0598058</v>
      </c>
      <c r="HF47">
        <v>0</v>
      </c>
      <c r="HG47">
        <v>16.1275</v>
      </c>
      <c r="HH47">
        <v>999.9</v>
      </c>
      <c r="HI47">
        <v>24.4</v>
      </c>
      <c r="HJ47">
        <v>31.9</v>
      </c>
      <c r="HK47">
        <v>11.368</v>
      </c>
      <c r="HL47">
        <v>62.2415</v>
      </c>
      <c r="HM47">
        <v>13.0489</v>
      </c>
      <c r="HN47">
        <v>1</v>
      </c>
      <c r="HO47">
        <v>-0.207719</v>
      </c>
      <c r="HP47">
        <v>5.43194</v>
      </c>
      <c r="HQ47">
        <v>20.2117</v>
      </c>
      <c r="HR47">
        <v>5.19872</v>
      </c>
      <c r="HS47">
        <v>11.956</v>
      </c>
      <c r="HT47">
        <v>4.9475</v>
      </c>
      <c r="HU47">
        <v>3.3</v>
      </c>
      <c r="HV47">
        <v>9999</v>
      </c>
      <c r="HW47">
        <v>9999</v>
      </c>
      <c r="HX47">
        <v>9999</v>
      </c>
      <c r="HY47">
        <v>330.3</v>
      </c>
      <c r="HZ47">
        <v>1.8605</v>
      </c>
      <c r="IA47">
        <v>1.86111</v>
      </c>
      <c r="IB47">
        <v>1.86188</v>
      </c>
      <c r="IC47">
        <v>1.85747</v>
      </c>
      <c r="ID47">
        <v>1.85715</v>
      </c>
      <c r="IE47">
        <v>1.85822</v>
      </c>
      <c r="IF47">
        <v>1.85898</v>
      </c>
      <c r="IG47">
        <v>1.85852</v>
      </c>
      <c r="IH47">
        <v>0</v>
      </c>
      <c r="II47">
        <v>0</v>
      </c>
      <c r="IJ47">
        <v>0</v>
      </c>
      <c r="IK47">
        <v>0</v>
      </c>
      <c r="IL47" t="s">
        <v>440</v>
      </c>
      <c r="IM47" t="s">
        <v>441</v>
      </c>
      <c r="IN47" t="s">
        <v>442</v>
      </c>
      <c r="IO47" t="s">
        <v>442</v>
      </c>
      <c r="IP47" t="s">
        <v>442</v>
      </c>
      <c r="IQ47" t="s">
        <v>442</v>
      </c>
      <c r="IR47">
        <v>0</v>
      </c>
      <c r="IS47">
        <v>100</v>
      </c>
      <c r="IT47">
        <v>100</v>
      </c>
      <c r="IU47">
        <v>0.063</v>
      </c>
      <c r="IV47">
        <v>-0.06510000000000001</v>
      </c>
      <c r="IW47">
        <v>0.297997702088705</v>
      </c>
      <c r="IX47">
        <v>-0.0005958199232126106</v>
      </c>
      <c r="IY47">
        <v>-6.37178337242435E-08</v>
      </c>
      <c r="IZ47">
        <v>1.993894988486917E-10</v>
      </c>
      <c r="JA47">
        <v>-0.1058024783623949</v>
      </c>
      <c r="JB47">
        <v>-0.00682890468723997</v>
      </c>
      <c r="JC47">
        <v>0.001509929528747337</v>
      </c>
      <c r="JD47">
        <v>-1.662762654557253E-05</v>
      </c>
      <c r="JE47">
        <v>17</v>
      </c>
      <c r="JF47">
        <v>1831</v>
      </c>
      <c r="JG47">
        <v>1</v>
      </c>
      <c r="JH47">
        <v>21</v>
      </c>
      <c r="JI47">
        <v>110.4</v>
      </c>
      <c r="JJ47">
        <v>110.5</v>
      </c>
      <c r="JK47">
        <v>1.03271</v>
      </c>
      <c r="JL47">
        <v>2.55615</v>
      </c>
      <c r="JM47">
        <v>1.54663</v>
      </c>
      <c r="JN47">
        <v>2.146</v>
      </c>
      <c r="JO47">
        <v>1.49658</v>
      </c>
      <c r="JP47">
        <v>2.43774</v>
      </c>
      <c r="JQ47">
        <v>38.3545</v>
      </c>
      <c r="JR47">
        <v>24.0175</v>
      </c>
      <c r="JS47">
        <v>18</v>
      </c>
      <c r="JT47">
        <v>384.126</v>
      </c>
      <c r="JU47">
        <v>640.55</v>
      </c>
      <c r="JV47">
        <v>11.0291</v>
      </c>
      <c r="JW47">
        <v>24.4615</v>
      </c>
      <c r="JX47">
        <v>29.9999</v>
      </c>
      <c r="JY47">
        <v>24.5381</v>
      </c>
      <c r="JZ47">
        <v>24.5606</v>
      </c>
      <c r="KA47">
        <v>20.6973</v>
      </c>
      <c r="KB47">
        <v>28.2376</v>
      </c>
      <c r="KC47">
        <v>10.5135</v>
      </c>
      <c r="KD47">
        <v>11.028</v>
      </c>
      <c r="KE47">
        <v>400</v>
      </c>
      <c r="KF47">
        <v>8.45956</v>
      </c>
      <c r="KG47">
        <v>100.242</v>
      </c>
      <c r="KH47">
        <v>100.859</v>
      </c>
    </row>
    <row r="48" spans="1:294">
      <c r="A48">
        <v>32</v>
      </c>
      <c r="B48">
        <v>1746722152.1</v>
      </c>
      <c r="C48">
        <v>3736</v>
      </c>
      <c r="D48" t="s">
        <v>503</v>
      </c>
      <c r="E48" t="s">
        <v>504</v>
      </c>
      <c r="F48" t="s">
        <v>432</v>
      </c>
      <c r="G48" t="s">
        <v>433</v>
      </c>
      <c r="I48" t="s">
        <v>435</v>
      </c>
      <c r="J48">
        <v>1746722152.1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(EB48+(V48+2*0.95*5.67E-8*(((EB48+$B$7)+273)^4-(EB48+273)^4)-44100*K48)/(1.84*29.3*S48+8*0.95*5.67E-8*(EB48+273)^3))</f>
        <v>0</v>
      </c>
      <c r="X48">
        <f>($C$7*EC48+$D$7*ED48+$E$7*W48)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2*0.95*5.67E-8*(((EB48+$B$7)+273)^4-(X48+273)^4)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302.5458757636547</v>
      </c>
      <c r="AL48">
        <v>302.3383818181816</v>
      </c>
      <c r="AM48">
        <v>-0.0006410526874051267</v>
      </c>
      <c r="AN48">
        <v>65.83343786014218</v>
      </c>
      <c r="AO48">
        <f>(AQ48 - AP48 + DZ48*1E3/(8.314*(EB48+273.15)) * AS48/DY48 * AR48) * DY48/(100*DM48) * 1000/(1000 - AQ48)</f>
        <v>0</v>
      </c>
      <c r="AP48">
        <v>8.443922573528521</v>
      </c>
      <c r="AQ48">
        <v>8.416300606060602</v>
      </c>
      <c r="AR48">
        <v>3.26127821947721E-07</v>
      </c>
      <c r="AS48">
        <v>77.39234867321849</v>
      </c>
      <c r="AT48">
        <v>0</v>
      </c>
      <c r="AU48">
        <v>0</v>
      </c>
      <c r="AV48">
        <f>IF(AT48*$H$13&gt;=AX48,1.0,(AX48/(AX48-AT48*$H$13)))</f>
        <v>0</v>
      </c>
      <c r="AW48">
        <f>(AV48-1)*100</f>
        <v>0</v>
      </c>
      <c r="AX48">
        <f>MAX(0,($B$13+$C$13*EG48)/(1+$D$13*EG48)*DZ48/(EB48+273)*$E$13)</f>
        <v>0</v>
      </c>
      <c r="AY48" t="s">
        <v>436</v>
      </c>
      <c r="AZ48" t="s">
        <v>436</v>
      </c>
      <c r="BA48">
        <v>0</v>
      </c>
      <c r="BB48">
        <v>0</v>
      </c>
      <c r="BC48">
        <f>1-BA48/BB48</f>
        <v>0</v>
      </c>
      <c r="BD48">
        <v>0</v>
      </c>
      <c r="BE48" t="s">
        <v>436</v>
      </c>
      <c r="BF48" t="s">
        <v>436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436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$B$11*EH48+$C$11*EI48+$F$11*ET48*(1-EW48)</f>
        <v>0</v>
      </c>
      <c r="DJ48">
        <f>DI48*DK48</f>
        <v>0</v>
      </c>
      <c r="DK48">
        <f>($B$11*$D$9+$C$11*$D$9+$F$11*((FG48+EY48)/MAX(FG48+EY48+FH48, 0.1)*$I$9+FH48/MAX(FG48+EY48+FH48, 0.1)*$J$9))/($B$11+$C$11+$F$11)</f>
        <v>0</v>
      </c>
      <c r="DL48">
        <f>($B$11*$K$9+$C$11*$K$9+$F$11*((FG48+EY48)/MAX(FG48+EY48+FH48, 0.1)*$P$9+FH48/MAX(FG48+EY48+FH48, 0.1)*$Q$9))/($B$11+$C$11+$F$11)</f>
        <v>0</v>
      </c>
      <c r="DM48">
        <v>6</v>
      </c>
      <c r="DN48">
        <v>0.5</v>
      </c>
      <c r="DO48" t="s">
        <v>437</v>
      </c>
      <c r="DP48">
        <v>2</v>
      </c>
      <c r="DQ48" t="b">
        <v>1</v>
      </c>
      <c r="DR48">
        <v>1746722152.1</v>
      </c>
      <c r="DS48">
        <v>299.801</v>
      </c>
      <c r="DT48">
        <v>300.005</v>
      </c>
      <c r="DU48">
        <v>8.41644</v>
      </c>
      <c r="DV48">
        <v>8.443680000000001</v>
      </c>
      <c r="DW48">
        <v>299.682</v>
      </c>
      <c r="DX48">
        <v>8.481680000000001</v>
      </c>
      <c r="DY48">
        <v>399.937</v>
      </c>
      <c r="DZ48">
        <v>101.928</v>
      </c>
      <c r="EA48">
        <v>0.0998584</v>
      </c>
      <c r="EB48">
        <v>15.0137</v>
      </c>
      <c r="EC48">
        <v>15.1353</v>
      </c>
      <c r="ED48">
        <v>999.9</v>
      </c>
      <c r="EE48">
        <v>0</v>
      </c>
      <c r="EF48">
        <v>0</v>
      </c>
      <c r="EG48">
        <v>10059.4</v>
      </c>
      <c r="EH48">
        <v>0</v>
      </c>
      <c r="EI48">
        <v>0.221054</v>
      </c>
      <c r="EJ48">
        <v>-0.204163</v>
      </c>
      <c r="EK48">
        <v>302.345</v>
      </c>
      <c r="EL48">
        <v>302.56</v>
      </c>
      <c r="EM48">
        <v>-0.0272446</v>
      </c>
      <c r="EN48">
        <v>300.005</v>
      </c>
      <c r="EO48">
        <v>8.443680000000001</v>
      </c>
      <c r="EP48">
        <v>0.857872</v>
      </c>
      <c r="EQ48">
        <v>0.860649</v>
      </c>
      <c r="ER48">
        <v>4.70277</v>
      </c>
      <c r="ES48">
        <v>4.74903</v>
      </c>
      <c r="ET48">
        <v>0.0500092</v>
      </c>
      <c r="EU48">
        <v>0</v>
      </c>
      <c r="EV48">
        <v>0</v>
      </c>
      <c r="EW48">
        <v>0</v>
      </c>
      <c r="EX48">
        <v>0.62</v>
      </c>
      <c r="EY48">
        <v>0.0500092</v>
      </c>
      <c r="EZ48">
        <v>-6.37</v>
      </c>
      <c r="FA48">
        <v>0.25</v>
      </c>
      <c r="FB48">
        <v>34</v>
      </c>
      <c r="FC48">
        <v>41.375</v>
      </c>
      <c r="FD48">
        <v>37.375</v>
      </c>
      <c r="FE48">
        <v>41.75</v>
      </c>
      <c r="FF48">
        <v>36.125</v>
      </c>
      <c r="FG48">
        <v>0</v>
      </c>
      <c r="FH48">
        <v>0</v>
      </c>
      <c r="FI48">
        <v>0</v>
      </c>
      <c r="FJ48">
        <v>1746722224.4</v>
      </c>
      <c r="FK48">
        <v>0</v>
      </c>
      <c r="FL48">
        <v>3.8304</v>
      </c>
      <c r="FM48">
        <v>9.428461871977127</v>
      </c>
      <c r="FN48">
        <v>-5.118461654374338</v>
      </c>
      <c r="FO48">
        <v>-4.942</v>
      </c>
      <c r="FP48">
        <v>15</v>
      </c>
      <c r="FQ48">
        <v>1746715409.1</v>
      </c>
      <c r="FR48" t="s">
        <v>438</v>
      </c>
      <c r="FS48">
        <v>1746715409.1</v>
      </c>
      <c r="FT48">
        <v>1746715398.6</v>
      </c>
      <c r="FU48">
        <v>2</v>
      </c>
      <c r="FV48">
        <v>-0.229</v>
      </c>
      <c r="FW48">
        <v>-0.046</v>
      </c>
      <c r="FX48">
        <v>-0.035</v>
      </c>
      <c r="FY48">
        <v>0.08699999999999999</v>
      </c>
      <c r="FZ48">
        <v>587</v>
      </c>
      <c r="GA48">
        <v>16</v>
      </c>
      <c r="GB48">
        <v>0.03</v>
      </c>
      <c r="GC48">
        <v>0.16</v>
      </c>
      <c r="GD48">
        <v>0.1096216494822572</v>
      </c>
      <c r="GE48">
        <v>0.04739123840984254</v>
      </c>
      <c r="GF48">
        <v>0.02049210240568939</v>
      </c>
      <c r="GG48">
        <v>1</v>
      </c>
      <c r="GH48">
        <v>-0.002118368311144466</v>
      </c>
      <c r="GI48">
        <v>-0.0003791090917616456</v>
      </c>
      <c r="GJ48">
        <v>7.19105672848213E-05</v>
      </c>
      <c r="GK48">
        <v>1</v>
      </c>
      <c r="GL48">
        <v>2</v>
      </c>
      <c r="GM48">
        <v>2</v>
      </c>
      <c r="GN48" t="s">
        <v>439</v>
      </c>
      <c r="GO48">
        <v>3.01613</v>
      </c>
      <c r="GP48">
        <v>2.77505</v>
      </c>
      <c r="GQ48">
        <v>0.07783610000000001</v>
      </c>
      <c r="GR48">
        <v>0.0773307</v>
      </c>
      <c r="GS48">
        <v>0.0570568</v>
      </c>
      <c r="GT48">
        <v>0.0569372</v>
      </c>
      <c r="GU48">
        <v>23849.8</v>
      </c>
      <c r="GV48">
        <v>27876</v>
      </c>
      <c r="GW48">
        <v>22661.5</v>
      </c>
      <c r="GX48">
        <v>27757</v>
      </c>
      <c r="GY48">
        <v>31001.7</v>
      </c>
      <c r="GZ48">
        <v>37410.2</v>
      </c>
      <c r="HA48">
        <v>36319.8</v>
      </c>
      <c r="HB48">
        <v>44061.7</v>
      </c>
      <c r="HC48">
        <v>1.82922</v>
      </c>
      <c r="HD48">
        <v>2.17832</v>
      </c>
      <c r="HE48">
        <v>-0.0594631</v>
      </c>
      <c r="HF48">
        <v>0</v>
      </c>
      <c r="HG48">
        <v>16.1261</v>
      </c>
      <c r="HH48">
        <v>999.9</v>
      </c>
      <c r="HI48">
        <v>24.3</v>
      </c>
      <c r="HJ48">
        <v>31.9</v>
      </c>
      <c r="HK48">
        <v>11.32</v>
      </c>
      <c r="HL48">
        <v>62.2015</v>
      </c>
      <c r="HM48">
        <v>13.137</v>
      </c>
      <c r="HN48">
        <v>1</v>
      </c>
      <c r="HO48">
        <v>-0.207744</v>
      </c>
      <c r="HP48">
        <v>5.54706</v>
      </c>
      <c r="HQ48">
        <v>20.2081</v>
      </c>
      <c r="HR48">
        <v>5.19857</v>
      </c>
      <c r="HS48">
        <v>11.956</v>
      </c>
      <c r="HT48">
        <v>4.9476</v>
      </c>
      <c r="HU48">
        <v>3.3</v>
      </c>
      <c r="HV48">
        <v>9999</v>
      </c>
      <c r="HW48">
        <v>9999</v>
      </c>
      <c r="HX48">
        <v>9999</v>
      </c>
      <c r="HY48">
        <v>330.4</v>
      </c>
      <c r="HZ48">
        <v>1.8605</v>
      </c>
      <c r="IA48">
        <v>1.86111</v>
      </c>
      <c r="IB48">
        <v>1.8619</v>
      </c>
      <c r="IC48">
        <v>1.85748</v>
      </c>
      <c r="ID48">
        <v>1.85715</v>
      </c>
      <c r="IE48">
        <v>1.85822</v>
      </c>
      <c r="IF48">
        <v>1.85899</v>
      </c>
      <c r="IG48">
        <v>1.85852</v>
      </c>
      <c r="IH48">
        <v>0</v>
      </c>
      <c r="II48">
        <v>0</v>
      </c>
      <c r="IJ48">
        <v>0</v>
      </c>
      <c r="IK48">
        <v>0</v>
      </c>
      <c r="IL48" t="s">
        <v>440</v>
      </c>
      <c r="IM48" t="s">
        <v>441</v>
      </c>
      <c r="IN48" t="s">
        <v>442</v>
      </c>
      <c r="IO48" t="s">
        <v>442</v>
      </c>
      <c r="IP48" t="s">
        <v>442</v>
      </c>
      <c r="IQ48" t="s">
        <v>442</v>
      </c>
      <c r="IR48">
        <v>0</v>
      </c>
      <c r="IS48">
        <v>100</v>
      </c>
      <c r="IT48">
        <v>100</v>
      </c>
      <c r="IU48">
        <v>0.119</v>
      </c>
      <c r="IV48">
        <v>-0.06519999999999999</v>
      </c>
      <c r="IW48">
        <v>0.297997702088705</v>
      </c>
      <c r="IX48">
        <v>-0.0005958199232126106</v>
      </c>
      <c r="IY48">
        <v>-6.37178337242435E-08</v>
      </c>
      <c r="IZ48">
        <v>1.993894988486917E-10</v>
      </c>
      <c r="JA48">
        <v>-0.1058024783623949</v>
      </c>
      <c r="JB48">
        <v>-0.00682890468723997</v>
      </c>
      <c r="JC48">
        <v>0.001509929528747337</v>
      </c>
      <c r="JD48">
        <v>-1.662762654557253E-05</v>
      </c>
      <c r="JE48">
        <v>17</v>
      </c>
      <c r="JF48">
        <v>1831</v>
      </c>
      <c r="JG48">
        <v>1</v>
      </c>
      <c r="JH48">
        <v>21</v>
      </c>
      <c r="JI48">
        <v>112.4</v>
      </c>
      <c r="JJ48">
        <v>112.6</v>
      </c>
      <c r="JK48">
        <v>0.820312</v>
      </c>
      <c r="JL48">
        <v>2.56226</v>
      </c>
      <c r="JM48">
        <v>1.54663</v>
      </c>
      <c r="JN48">
        <v>2.14478</v>
      </c>
      <c r="JO48">
        <v>1.49658</v>
      </c>
      <c r="JP48">
        <v>2.41943</v>
      </c>
      <c r="JQ48">
        <v>38.3545</v>
      </c>
      <c r="JR48">
        <v>24.0175</v>
      </c>
      <c r="JS48">
        <v>18</v>
      </c>
      <c r="JT48">
        <v>384.166</v>
      </c>
      <c r="JU48">
        <v>640.466</v>
      </c>
      <c r="JV48">
        <v>10.9636</v>
      </c>
      <c r="JW48">
        <v>24.4503</v>
      </c>
      <c r="JX48">
        <v>30.0001</v>
      </c>
      <c r="JY48">
        <v>24.5257</v>
      </c>
      <c r="JZ48">
        <v>24.5473</v>
      </c>
      <c r="KA48">
        <v>16.4544</v>
      </c>
      <c r="KB48">
        <v>28.2376</v>
      </c>
      <c r="KC48">
        <v>10.5135</v>
      </c>
      <c r="KD48">
        <v>10.9505</v>
      </c>
      <c r="KE48">
        <v>300</v>
      </c>
      <c r="KF48">
        <v>8.45956</v>
      </c>
      <c r="KG48">
        <v>100.243</v>
      </c>
      <c r="KH48">
        <v>100.863</v>
      </c>
    </row>
    <row r="49" spans="1:294">
      <c r="A49">
        <v>33</v>
      </c>
      <c r="B49">
        <v>1746722272.6</v>
      </c>
      <c r="C49">
        <v>3856.5</v>
      </c>
      <c r="D49" t="s">
        <v>505</v>
      </c>
      <c r="E49" t="s">
        <v>506</v>
      </c>
      <c r="F49" t="s">
        <v>432</v>
      </c>
      <c r="G49" t="s">
        <v>433</v>
      </c>
      <c r="I49" t="s">
        <v>435</v>
      </c>
      <c r="J49">
        <v>1746722272.6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(EB49+(V49+2*0.95*5.67E-8*(((EB49+$B$7)+273)^4-(EB49+273)^4)-44100*K49)/(1.84*29.3*S49+8*0.95*5.67E-8*(EB49+273)^3))</f>
        <v>0</v>
      </c>
      <c r="X49">
        <f>($C$7*EC49+$D$7*ED49+$E$7*W49)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2*0.95*5.67E-8*(((EB49+$B$7)+273)^4-(X49+273)^4)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201.7057467568248</v>
      </c>
      <c r="AL49">
        <v>201.5233878787878</v>
      </c>
      <c r="AM49">
        <v>-0.0004702090258901368</v>
      </c>
      <c r="AN49">
        <v>65.83343786014218</v>
      </c>
      <c r="AO49">
        <f>(AQ49 - AP49 + DZ49*1E3/(8.314*(EB49+273.15)) * AS49/DY49 * AR49) * DY49/(100*DM49) * 1000/(1000 - AQ49)</f>
        <v>0</v>
      </c>
      <c r="AP49">
        <v>8.434988462252429</v>
      </c>
      <c r="AQ49">
        <v>8.408175696969694</v>
      </c>
      <c r="AR49">
        <v>1.787021763567013E-07</v>
      </c>
      <c r="AS49">
        <v>77.39234867321849</v>
      </c>
      <c r="AT49">
        <v>0</v>
      </c>
      <c r="AU49">
        <v>0</v>
      </c>
      <c r="AV49">
        <f>IF(AT49*$H$13&gt;=AX49,1.0,(AX49/(AX49-AT49*$H$13)))</f>
        <v>0</v>
      </c>
      <c r="AW49">
        <f>(AV49-1)*100</f>
        <v>0</v>
      </c>
      <c r="AX49">
        <f>MAX(0,($B$13+$C$13*EG49)/(1+$D$13*EG49)*DZ49/(EB49+273)*$E$13)</f>
        <v>0</v>
      </c>
      <c r="AY49" t="s">
        <v>436</v>
      </c>
      <c r="AZ49" t="s">
        <v>436</v>
      </c>
      <c r="BA49">
        <v>0</v>
      </c>
      <c r="BB49">
        <v>0</v>
      </c>
      <c r="BC49">
        <f>1-BA49/BB49</f>
        <v>0</v>
      </c>
      <c r="BD49">
        <v>0</v>
      </c>
      <c r="BE49" t="s">
        <v>436</v>
      </c>
      <c r="BF49" t="s">
        <v>436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436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$B$11*EH49+$C$11*EI49+$F$11*ET49*(1-EW49)</f>
        <v>0</v>
      </c>
      <c r="DJ49">
        <f>DI49*DK49</f>
        <v>0</v>
      </c>
      <c r="DK49">
        <f>($B$11*$D$9+$C$11*$D$9+$F$11*((FG49+EY49)/MAX(FG49+EY49+FH49, 0.1)*$I$9+FH49/MAX(FG49+EY49+FH49, 0.1)*$J$9))/($B$11+$C$11+$F$11)</f>
        <v>0</v>
      </c>
      <c r="DL49">
        <f>($B$11*$K$9+$C$11*$K$9+$F$11*((FG49+EY49)/MAX(FG49+EY49+FH49, 0.1)*$P$9+FH49/MAX(FG49+EY49+FH49, 0.1)*$Q$9))/($B$11+$C$11+$F$11)</f>
        <v>0</v>
      </c>
      <c r="DM49">
        <v>6</v>
      </c>
      <c r="DN49">
        <v>0.5</v>
      </c>
      <c r="DO49" t="s">
        <v>437</v>
      </c>
      <c r="DP49">
        <v>2</v>
      </c>
      <c r="DQ49" t="b">
        <v>1</v>
      </c>
      <c r="DR49">
        <v>1746722272.6</v>
      </c>
      <c r="DS49">
        <v>199.827</v>
      </c>
      <c r="DT49">
        <v>199.975</v>
      </c>
      <c r="DU49">
        <v>8.408060000000001</v>
      </c>
      <c r="DV49">
        <v>8.43472</v>
      </c>
      <c r="DW49">
        <v>199.649</v>
      </c>
      <c r="DX49">
        <v>8.47344</v>
      </c>
      <c r="DY49">
        <v>400.047</v>
      </c>
      <c r="DZ49">
        <v>101.926</v>
      </c>
      <c r="EA49">
        <v>0.09982190000000001</v>
      </c>
      <c r="EB49">
        <v>15.0077</v>
      </c>
      <c r="EC49">
        <v>15.1331</v>
      </c>
      <c r="ED49">
        <v>999.9</v>
      </c>
      <c r="EE49">
        <v>0</v>
      </c>
      <c r="EF49">
        <v>0</v>
      </c>
      <c r="EG49">
        <v>10042.5</v>
      </c>
      <c r="EH49">
        <v>0</v>
      </c>
      <c r="EI49">
        <v>0.221054</v>
      </c>
      <c r="EJ49">
        <v>-0.147858</v>
      </c>
      <c r="EK49">
        <v>201.522</v>
      </c>
      <c r="EL49">
        <v>201.676</v>
      </c>
      <c r="EM49">
        <v>-0.0266514</v>
      </c>
      <c r="EN49">
        <v>199.975</v>
      </c>
      <c r="EO49">
        <v>8.43472</v>
      </c>
      <c r="EP49">
        <v>0.856997</v>
      </c>
      <c r="EQ49">
        <v>0.8597129999999999</v>
      </c>
      <c r="ER49">
        <v>4.68816</v>
      </c>
      <c r="ES49">
        <v>4.73345</v>
      </c>
      <c r="ET49">
        <v>0.0500092</v>
      </c>
      <c r="EU49">
        <v>0</v>
      </c>
      <c r="EV49">
        <v>0</v>
      </c>
      <c r="EW49">
        <v>0</v>
      </c>
      <c r="EX49">
        <v>4.57</v>
      </c>
      <c r="EY49">
        <v>0.0500092</v>
      </c>
      <c r="EZ49">
        <v>-11.49</v>
      </c>
      <c r="FA49">
        <v>1.32</v>
      </c>
      <c r="FB49">
        <v>33.312</v>
      </c>
      <c r="FC49">
        <v>38.687</v>
      </c>
      <c r="FD49">
        <v>35.937</v>
      </c>
      <c r="FE49">
        <v>38</v>
      </c>
      <c r="FF49">
        <v>34.812</v>
      </c>
      <c r="FG49">
        <v>0</v>
      </c>
      <c r="FH49">
        <v>0</v>
      </c>
      <c r="FI49">
        <v>0</v>
      </c>
      <c r="FJ49">
        <v>1746722345</v>
      </c>
      <c r="FK49">
        <v>0</v>
      </c>
      <c r="FL49">
        <v>3.788461538461538</v>
      </c>
      <c r="FM49">
        <v>25.86324774271198</v>
      </c>
      <c r="FN49">
        <v>-4.352820197122199</v>
      </c>
      <c r="FO49">
        <v>-3.876923076923077</v>
      </c>
      <c r="FP49">
        <v>15</v>
      </c>
      <c r="FQ49">
        <v>1746715409.1</v>
      </c>
      <c r="FR49" t="s">
        <v>438</v>
      </c>
      <c r="FS49">
        <v>1746715409.1</v>
      </c>
      <c r="FT49">
        <v>1746715398.6</v>
      </c>
      <c r="FU49">
        <v>2</v>
      </c>
      <c r="FV49">
        <v>-0.229</v>
      </c>
      <c r="FW49">
        <v>-0.046</v>
      </c>
      <c r="FX49">
        <v>-0.035</v>
      </c>
      <c r="FY49">
        <v>0.08699999999999999</v>
      </c>
      <c r="FZ49">
        <v>587</v>
      </c>
      <c r="GA49">
        <v>16</v>
      </c>
      <c r="GB49">
        <v>0.03</v>
      </c>
      <c r="GC49">
        <v>0.16</v>
      </c>
      <c r="GD49">
        <v>0.104247637900821</v>
      </c>
      <c r="GE49">
        <v>-0.05795844901526363</v>
      </c>
      <c r="GF49">
        <v>0.05602143574682876</v>
      </c>
      <c r="GG49">
        <v>1</v>
      </c>
      <c r="GH49">
        <v>-0.002059501110893055</v>
      </c>
      <c r="GI49">
        <v>-4.967041035735257E-05</v>
      </c>
      <c r="GJ49">
        <v>5.562822533206258E-05</v>
      </c>
      <c r="GK49">
        <v>1</v>
      </c>
      <c r="GL49">
        <v>2</v>
      </c>
      <c r="GM49">
        <v>2</v>
      </c>
      <c r="GN49" t="s">
        <v>439</v>
      </c>
      <c r="GO49">
        <v>3.01626</v>
      </c>
      <c r="GP49">
        <v>2.77486</v>
      </c>
      <c r="GQ49">
        <v>0.055121</v>
      </c>
      <c r="GR49">
        <v>0.0547791</v>
      </c>
      <c r="GS49">
        <v>0.0570137</v>
      </c>
      <c r="GT49">
        <v>0.0568909</v>
      </c>
      <c r="GU49">
        <v>24438.3</v>
      </c>
      <c r="GV49">
        <v>28557.3</v>
      </c>
      <c r="GW49">
        <v>22662.5</v>
      </c>
      <c r="GX49">
        <v>27757</v>
      </c>
      <c r="GY49">
        <v>31004.4</v>
      </c>
      <c r="GZ49">
        <v>37411.2</v>
      </c>
      <c r="HA49">
        <v>36322</v>
      </c>
      <c r="HB49">
        <v>44061.6</v>
      </c>
      <c r="HC49">
        <v>1.82897</v>
      </c>
      <c r="HD49">
        <v>2.1782</v>
      </c>
      <c r="HE49">
        <v>-0.0590682</v>
      </c>
      <c r="HF49">
        <v>0</v>
      </c>
      <c r="HG49">
        <v>16.1173</v>
      </c>
      <c r="HH49">
        <v>999.9</v>
      </c>
      <c r="HI49">
        <v>24.2</v>
      </c>
      <c r="HJ49">
        <v>32</v>
      </c>
      <c r="HK49">
        <v>11.3377</v>
      </c>
      <c r="HL49">
        <v>62.3816</v>
      </c>
      <c r="HM49">
        <v>12.9567</v>
      </c>
      <c r="HN49">
        <v>1</v>
      </c>
      <c r="HO49">
        <v>-0.208704</v>
      </c>
      <c r="HP49">
        <v>5.60379</v>
      </c>
      <c r="HQ49">
        <v>20.2044</v>
      </c>
      <c r="HR49">
        <v>5.19857</v>
      </c>
      <c r="HS49">
        <v>11.956</v>
      </c>
      <c r="HT49">
        <v>4.94745</v>
      </c>
      <c r="HU49">
        <v>3.3</v>
      </c>
      <c r="HV49">
        <v>9999</v>
      </c>
      <c r="HW49">
        <v>9999</v>
      </c>
      <c r="HX49">
        <v>9999</v>
      </c>
      <c r="HY49">
        <v>330.4</v>
      </c>
      <c r="HZ49">
        <v>1.8605</v>
      </c>
      <c r="IA49">
        <v>1.86111</v>
      </c>
      <c r="IB49">
        <v>1.86189</v>
      </c>
      <c r="IC49">
        <v>1.8575</v>
      </c>
      <c r="ID49">
        <v>1.85716</v>
      </c>
      <c r="IE49">
        <v>1.85822</v>
      </c>
      <c r="IF49">
        <v>1.85899</v>
      </c>
      <c r="IG49">
        <v>1.85852</v>
      </c>
      <c r="IH49">
        <v>0</v>
      </c>
      <c r="II49">
        <v>0</v>
      </c>
      <c r="IJ49">
        <v>0</v>
      </c>
      <c r="IK49">
        <v>0</v>
      </c>
      <c r="IL49" t="s">
        <v>440</v>
      </c>
      <c r="IM49" t="s">
        <v>441</v>
      </c>
      <c r="IN49" t="s">
        <v>442</v>
      </c>
      <c r="IO49" t="s">
        <v>442</v>
      </c>
      <c r="IP49" t="s">
        <v>442</v>
      </c>
      <c r="IQ49" t="s">
        <v>442</v>
      </c>
      <c r="IR49">
        <v>0</v>
      </c>
      <c r="IS49">
        <v>100</v>
      </c>
      <c r="IT49">
        <v>100</v>
      </c>
      <c r="IU49">
        <v>0.178</v>
      </c>
      <c r="IV49">
        <v>-0.0654</v>
      </c>
      <c r="IW49">
        <v>0.297997702088705</v>
      </c>
      <c r="IX49">
        <v>-0.0005958199232126106</v>
      </c>
      <c r="IY49">
        <v>-6.37178337242435E-08</v>
      </c>
      <c r="IZ49">
        <v>1.993894988486917E-10</v>
      </c>
      <c r="JA49">
        <v>-0.1058024783623949</v>
      </c>
      <c r="JB49">
        <v>-0.00682890468723997</v>
      </c>
      <c r="JC49">
        <v>0.001509929528747337</v>
      </c>
      <c r="JD49">
        <v>-1.662762654557253E-05</v>
      </c>
      <c r="JE49">
        <v>17</v>
      </c>
      <c r="JF49">
        <v>1831</v>
      </c>
      <c r="JG49">
        <v>1</v>
      </c>
      <c r="JH49">
        <v>21</v>
      </c>
      <c r="JI49">
        <v>114.4</v>
      </c>
      <c r="JJ49">
        <v>114.6</v>
      </c>
      <c r="JK49">
        <v>0.600586</v>
      </c>
      <c r="JL49">
        <v>2.5708</v>
      </c>
      <c r="JM49">
        <v>1.54663</v>
      </c>
      <c r="JN49">
        <v>2.146</v>
      </c>
      <c r="JO49">
        <v>1.49658</v>
      </c>
      <c r="JP49">
        <v>2.46338</v>
      </c>
      <c r="JQ49">
        <v>38.3545</v>
      </c>
      <c r="JR49">
        <v>24.0175</v>
      </c>
      <c r="JS49">
        <v>18</v>
      </c>
      <c r="JT49">
        <v>383.963</v>
      </c>
      <c r="JU49">
        <v>640.215</v>
      </c>
      <c r="JV49">
        <v>10.9217</v>
      </c>
      <c r="JW49">
        <v>24.4388</v>
      </c>
      <c r="JX49">
        <v>30.0001</v>
      </c>
      <c r="JY49">
        <v>24.5134</v>
      </c>
      <c r="JZ49">
        <v>24.535</v>
      </c>
      <c r="KA49">
        <v>12.0397</v>
      </c>
      <c r="KB49">
        <v>28.2376</v>
      </c>
      <c r="KC49">
        <v>10.5135</v>
      </c>
      <c r="KD49">
        <v>10.91</v>
      </c>
      <c r="KE49">
        <v>200</v>
      </c>
      <c r="KF49">
        <v>8.45956</v>
      </c>
      <c r="KG49">
        <v>100.248</v>
      </c>
      <c r="KH49">
        <v>100.863</v>
      </c>
    </row>
    <row r="50" spans="1:294">
      <c r="A50">
        <v>34</v>
      </c>
      <c r="B50">
        <v>1746722393.1</v>
      </c>
      <c r="C50">
        <v>3977</v>
      </c>
      <c r="D50" t="s">
        <v>507</v>
      </c>
      <c r="E50" t="s">
        <v>508</v>
      </c>
      <c r="F50" t="s">
        <v>432</v>
      </c>
      <c r="G50" t="s">
        <v>433</v>
      </c>
      <c r="I50" t="s">
        <v>435</v>
      </c>
      <c r="J50">
        <v>1746722393.1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(EB50+(V50+2*0.95*5.67E-8*(((EB50+$B$7)+273)^4-(EB50+273)^4)-44100*K50)/(1.84*29.3*S50+8*0.95*5.67E-8*(EB50+273)^3))</f>
        <v>0</v>
      </c>
      <c r="X50">
        <f>($C$7*EC50+$D$7*ED50+$E$7*W50)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2*0.95*5.67E-8*(((EB50+$B$7)+273)^4-(X50+273)^4)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100.8395220288281</v>
      </c>
      <c r="AL50">
        <v>100.9122545454545</v>
      </c>
      <c r="AM50">
        <v>0.0003530006205271238</v>
      </c>
      <c r="AN50">
        <v>65.83343786014218</v>
      </c>
      <c r="AO50">
        <f>(AQ50 - AP50 + DZ50*1E3/(8.314*(EB50+273.15)) * AS50/DY50 * AR50) * DY50/(100*DM50) * 1000/(1000 - AQ50)</f>
        <v>0</v>
      </c>
      <c r="AP50">
        <v>8.430785406114971</v>
      </c>
      <c r="AQ50">
        <v>8.406005454545452</v>
      </c>
      <c r="AR50">
        <v>-2.662661760060958E-07</v>
      </c>
      <c r="AS50">
        <v>77.39234867321849</v>
      </c>
      <c r="AT50">
        <v>0</v>
      </c>
      <c r="AU50">
        <v>0</v>
      </c>
      <c r="AV50">
        <f>IF(AT50*$H$13&gt;=AX50,1.0,(AX50/(AX50-AT50*$H$13)))</f>
        <v>0</v>
      </c>
      <c r="AW50">
        <f>(AV50-1)*100</f>
        <v>0</v>
      </c>
      <c r="AX50">
        <f>MAX(0,($B$13+$C$13*EG50)/(1+$D$13*EG50)*DZ50/(EB50+273)*$E$13)</f>
        <v>0</v>
      </c>
      <c r="AY50" t="s">
        <v>436</v>
      </c>
      <c r="AZ50" t="s">
        <v>436</v>
      </c>
      <c r="BA50">
        <v>0</v>
      </c>
      <c r="BB50">
        <v>0</v>
      </c>
      <c r="BC50">
        <f>1-BA50/BB50</f>
        <v>0</v>
      </c>
      <c r="BD50">
        <v>0</v>
      </c>
      <c r="BE50" t="s">
        <v>436</v>
      </c>
      <c r="BF50" t="s">
        <v>436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436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$B$11*EH50+$C$11*EI50+$F$11*ET50*(1-EW50)</f>
        <v>0</v>
      </c>
      <c r="DJ50">
        <f>DI50*DK50</f>
        <v>0</v>
      </c>
      <c r="DK50">
        <f>($B$11*$D$9+$C$11*$D$9+$F$11*((FG50+EY50)/MAX(FG50+EY50+FH50, 0.1)*$I$9+FH50/MAX(FG50+EY50+FH50, 0.1)*$J$9))/($B$11+$C$11+$F$11)</f>
        <v>0</v>
      </c>
      <c r="DL50">
        <f>($B$11*$K$9+$C$11*$K$9+$F$11*((FG50+EY50)/MAX(FG50+EY50+FH50, 0.1)*$P$9+FH50/MAX(FG50+EY50+FH50, 0.1)*$Q$9))/($B$11+$C$11+$F$11)</f>
        <v>0</v>
      </c>
      <c r="DM50">
        <v>6</v>
      </c>
      <c r="DN50">
        <v>0.5</v>
      </c>
      <c r="DO50" t="s">
        <v>437</v>
      </c>
      <c r="DP50">
        <v>2</v>
      </c>
      <c r="DQ50" t="b">
        <v>1</v>
      </c>
      <c r="DR50">
        <v>1746722393.1</v>
      </c>
      <c r="DS50">
        <v>100.059</v>
      </c>
      <c r="DT50">
        <v>99.9807</v>
      </c>
      <c r="DU50">
        <v>8.40629</v>
      </c>
      <c r="DV50">
        <v>8.43018</v>
      </c>
      <c r="DW50">
        <v>99.82080000000001</v>
      </c>
      <c r="DX50">
        <v>8.471679999999999</v>
      </c>
      <c r="DY50">
        <v>400.099</v>
      </c>
      <c r="DZ50">
        <v>101.927</v>
      </c>
      <c r="EA50">
        <v>0.0999409</v>
      </c>
      <c r="EB50">
        <v>14.9954</v>
      </c>
      <c r="EC50">
        <v>15.1145</v>
      </c>
      <c r="ED50">
        <v>999.9</v>
      </c>
      <c r="EE50">
        <v>0</v>
      </c>
      <c r="EF50">
        <v>0</v>
      </c>
      <c r="EG50">
        <v>10042.5</v>
      </c>
      <c r="EH50">
        <v>0</v>
      </c>
      <c r="EI50">
        <v>0.221054</v>
      </c>
      <c r="EJ50">
        <v>0.07826230000000001</v>
      </c>
      <c r="EK50">
        <v>100.907</v>
      </c>
      <c r="EL50">
        <v>100.831</v>
      </c>
      <c r="EM50">
        <v>-0.0238914</v>
      </c>
      <c r="EN50">
        <v>99.9807</v>
      </c>
      <c r="EO50">
        <v>8.43018</v>
      </c>
      <c r="EP50">
        <v>0.856828</v>
      </c>
      <c r="EQ50">
        <v>0.859264</v>
      </c>
      <c r="ER50">
        <v>4.68535</v>
      </c>
      <c r="ES50">
        <v>4.72596</v>
      </c>
      <c r="ET50">
        <v>0.0500092</v>
      </c>
      <c r="EU50">
        <v>0</v>
      </c>
      <c r="EV50">
        <v>0</v>
      </c>
      <c r="EW50">
        <v>0</v>
      </c>
      <c r="EX50">
        <v>0.03</v>
      </c>
      <c r="EY50">
        <v>0.0500092</v>
      </c>
      <c r="EZ50">
        <v>-3.81</v>
      </c>
      <c r="FA50">
        <v>0.8100000000000001</v>
      </c>
      <c r="FB50">
        <v>33.125</v>
      </c>
      <c r="FC50">
        <v>39.5</v>
      </c>
      <c r="FD50">
        <v>36.187</v>
      </c>
      <c r="FE50">
        <v>39</v>
      </c>
      <c r="FF50">
        <v>35.125</v>
      </c>
      <c r="FG50">
        <v>0</v>
      </c>
      <c r="FH50">
        <v>0</v>
      </c>
      <c r="FI50">
        <v>0</v>
      </c>
      <c r="FJ50">
        <v>1746722465.6</v>
      </c>
      <c r="FK50">
        <v>0</v>
      </c>
      <c r="FL50">
        <v>4.5416</v>
      </c>
      <c r="FM50">
        <v>-17.61076811598133</v>
      </c>
      <c r="FN50">
        <v>8.660768576832202</v>
      </c>
      <c r="FO50">
        <v>-4.8604</v>
      </c>
      <c r="FP50">
        <v>15</v>
      </c>
      <c r="FQ50">
        <v>1746715409.1</v>
      </c>
      <c r="FR50" t="s">
        <v>438</v>
      </c>
      <c r="FS50">
        <v>1746715409.1</v>
      </c>
      <c r="FT50">
        <v>1746715398.6</v>
      </c>
      <c r="FU50">
        <v>2</v>
      </c>
      <c r="FV50">
        <v>-0.229</v>
      </c>
      <c r="FW50">
        <v>-0.046</v>
      </c>
      <c r="FX50">
        <v>-0.035</v>
      </c>
      <c r="FY50">
        <v>0.08699999999999999</v>
      </c>
      <c r="FZ50">
        <v>587</v>
      </c>
      <c r="GA50">
        <v>16</v>
      </c>
      <c r="GB50">
        <v>0.03</v>
      </c>
      <c r="GC50">
        <v>0.16</v>
      </c>
      <c r="GD50">
        <v>-0.04671713446329025</v>
      </c>
      <c r="GE50">
        <v>0.09583050290326882</v>
      </c>
      <c r="GF50">
        <v>0.0215886313389158</v>
      </c>
      <c r="GG50">
        <v>1</v>
      </c>
      <c r="GH50">
        <v>-0.002034897361270469</v>
      </c>
      <c r="GI50">
        <v>-8.187502399701543E-05</v>
      </c>
      <c r="GJ50">
        <v>0.0001120417389690278</v>
      </c>
      <c r="GK50">
        <v>1</v>
      </c>
      <c r="GL50">
        <v>2</v>
      </c>
      <c r="GM50">
        <v>2</v>
      </c>
      <c r="GN50" t="s">
        <v>439</v>
      </c>
      <c r="GO50">
        <v>3.01632</v>
      </c>
      <c r="GP50">
        <v>2.77498</v>
      </c>
      <c r="GQ50">
        <v>0.0290363</v>
      </c>
      <c r="GR50">
        <v>0.0288551</v>
      </c>
      <c r="GS50">
        <v>0.0570066</v>
      </c>
      <c r="GT50">
        <v>0.0568694</v>
      </c>
      <c r="GU50">
        <v>25113.1</v>
      </c>
      <c r="GV50">
        <v>29341.4</v>
      </c>
      <c r="GW50">
        <v>22662.5</v>
      </c>
      <c r="GX50">
        <v>27757.5</v>
      </c>
      <c r="GY50">
        <v>31004.1</v>
      </c>
      <c r="GZ50">
        <v>37412.2</v>
      </c>
      <c r="HA50">
        <v>36322.1</v>
      </c>
      <c r="HB50">
        <v>44062.5</v>
      </c>
      <c r="HC50">
        <v>1.82908</v>
      </c>
      <c r="HD50">
        <v>2.1779</v>
      </c>
      <c r="HE50">
        <v>-0.0584275</v>
      </c>
      <c r="HF50">
        <v>0</v>
      </c>
      <c r="HG50">
        <v>16.0881</v>
      </c>
      <c r="HH50">
        <v>999.9</v>
      </c>
      <c r="HI50">
        <v>24.2</v>
      </c>
      <c r="HJ50">
        <v>32</v>
      </c>
      <c r="HK50">
        <v>11.3367</v>
      </c>
      <c r="HL50">
        <v>62.3116</v>
      </c>
      <c r="HM50">
        <v>12.8486</v>
      </c>
      <c r="HN50">
        <v>1</v>
      </c>
      <c r="HO50">
        <v>-0.211989</v>
      </c>
      <c r="HP50">
        <v>5.08212</v>
      </c>
      <c r="HQ50">
        <v>20.2223</v>
      </c>
      <c r="HR50">
        <v>5.19857</v>
      </c>
      <c r="HS50">
        <v>11.956</v>
      </c>
      <c r="HT50">
        <v>4.94755</v>
      </c>
      <c r="HU50">
        <v>3.3</v>
      </c>
      <c r="HV50">
        <v>9999</v>
      </c>
      <c r="HW50">
        <v>9999</v>
      </c>
      <c r="HX50">
        <v>9999</v>
      </c>
      <c r="HY50">
        <v>330.4</v>
      </c>
      <c r="HZ50">
        <v>1.8605</v>
      </c>
      <c r="IA50">
        <v>1.86111</v>
      </c>
      <c r="IB50">
        <v>1.86188</v>
      </c>
      <c r="IC50">
        <v>1.85749</v>
      </c>
      <c r="ID50">
        <v>1.85716</v>
      </c>
      <c r="IE50">
        <v>1.85822</v>
      </c>
      <c r="IF50">
        <v>1.85898</v>
      </c>
      <c r="IG50">
        <v>1.85852</v>
      </c>
      <c r="IH50">
        <v>0</v>
      </c>
      <c r="II50">
        <v>0</v>
      </c>
      <c r="IJ50">
        <v>0</v>
      </c>
      <c r="IK50">
        <v>0</v>
      </c>
      <c r="IL50" t="s">
        <v>440</v>
      </c>
      <c r="IM50" t="s">
        <v>441</v>
      </c>
      <c r="IN50" t="s">
        <v>442</v>
      </c>
      <c r="IO50" t="s">
        <v>442</v>
      </c>
      <c r="IP50" t="s">
        <v>442</v>
      </c>
      <c r="IQ50" t="s">
        <v>442</v>
      </c>
      <c r="IR50">
        <v>0</v>
      </c>
      <c r="IS50">
        <v>100</v>
      </c>
      <c r="IT50">
        <v>100</v>
      </c>
      <c r="IU50">
        <v>0.238</v>
      </c>
      <c r="IV50">
        <v>-0.0654</v>
      </c>
      <c r="IW50">
        <v>0.297997702088705</v>
      </c>
      <c r="IX50">
        <v>-0.0005958199232126106</v>
      </c>
      <c r="IY50">
        <v>-6.37178337242435E-08</v>
      </c>
      <c r="IZ50">
        <v>1.993894988486917E-10</v>
      </c>
      <c r="JA50">
        <v>-0.1058024783623949</v>
      </c>
      <c r="JB50">
        <v>-0.00682890468723997</v>
      </c>
      <c r="JC50">
        <v>0.001509929528747337</v>
      </c>
      <c r="JD50">
        <v>-1.662762654557253E-05</v>
      </c>
      <c r="JE50">
        <v>17</v>
      </c>
      <c r="JF50">
        <v>1831</v>
      </c>
      <c r="JG50">
        <v>1</v>
      </c>
      <c r="JH50">
        <v>21</v>
      </c>
      <c r="JI50">
        <v>116.4</v>
      </c>
      <c r="JJ50">
        <v>116.6</v>
      </c>
      <c r="JK50">
        <v>0.372314</v>
      </c>
      <c r="JL50">
        <v>2.59155</v>
      </c>
      <c r="JM50">
        <v>1.54663</v>
      </c>
      <c r="JN50">
        <v>2.146</v>
      </c>
      <c r="JO50">
        <v>1.49658</v>
      </c>
      <c r="JP50">
        <v>2.48291</v>
      </c>
      <c r="JQ50">
        <v>38.379</v>
      </c>
      <c r="JR50">
        <v>24.0262</v>
      </c>
      <c r="JS50">
        <v>18</v>
      </c>
      <c r="JT50">
        <v>383.93</v>
      </c>
      <c r="JU50">
        <v>639.823</v>
      </c>
      <c r="JV50">
        <v>11.2939</v>
      </c>
      <c r="JW50">
        <v>24.4257</v>
      </c>
      <c r="JX50">
        <v>30.0001</v>
      </c>
      <c r="JY50">
        <v>24.5011</v>
      </c>
      <c r="JZ50">
        <v>24.5228</v>
      </c>
      <c r="KA50">
        <v>7.48896</v>
      </c>
      <c r="KB50">
        <v>28.2376</v>
      </c>
      <c r="KC50">
        <v>10.5135</v>
      </c>
      <c r="KD50">
        <v>11.2941</v>
      </c>
      <c r="KE50">
        <v>100</v>
      </c>
      <c r="KF50">
        <v>8.45956</v>
      </c>
      <c r="KG50">
        <v>100.249</v>
      </c>
      <c r="KH50">
        <v>100.865</v>
      </c>
    </row>
    <row r="51" spans="1:294">
      <c r="A51">
        <v>35</v>
      </c>
      <c r="B51">
        <v>1746722513.6</v>
      </c>
      <c r="C51">
        <v>4097.5</v>
      </c>
      <c r="D51" t="s">
        <v>509</v>
      </c>
      <c r="E51" t="s">
        <v>510</v>
      </c>
      <c r="F51" t="s">
        <v>432</v>
      </c>
      <c r="G51" t="s">
        <v>433</v>
      </c>
      <c r="I51" t="s">
        <v>435</v>
      </c>
      <c r="J51">
        <v>1746722513.6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(EB51+(V51+2*0.95*5.67E-8*(((EB51+$B$7)+273)^4-(EB51+273)^4)-44100*K51)/(1.84*29.3*S51+8*0.95*5.67E-8*(EB51+273)^3))</f>
        <v>0</v>
      </c>
      <c r="X51">
        <f>($C$7*EC51+$D$7*ED51+$E$7*W51)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2*0.95*5.67E-8*(((EB51+$B$7)+273)^4-(X51+273)^4)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50.42563922718876</v>
      </c>
      <c r="AL51">
        <v>50.47579575757576</v>
      </c>
      <c r="AM51">
        <v>0.0004762879891629939</v>
      </c>
      <c r="AN51">
        <v>65.83343786014218</v>
      </c>
      <c r="AO51">
        <f>(AQ51 - AP51 + DZ51*1E3/(8.314*(EB51+273.15)) * AS51/DY51 * AR51) * DY51/(100*DM51) * 1000/(1000 - AQ51)</f>
        <v>0</v>
      </c>
      <c r="AP51">
        <v>8.427643900817916</v>
      </c>
      <c r="AQ51">
        <v>8.399203212121206</v>
      </c>
      <c r="AR51">
        <v>-1.14868014535988E-08</v>
      </c>
      <c r="AS51">
        <v>77.39234867321849</v>
      </c>
      <c r="AT51">
        <v>0</v>
      </c>
      <c r="AU51">
        <v>0</v>
      </c>
      <c r="AV51">
        <f>IF(AT51*$H$13&gt;=AX51,1.0,(AX51/(AX51-AT51*$H$13)))</f>
        <v>0</v>
      </c>
      <c r="AW51">
        <f>(AV51-1)*100</f>
        <v>0</v>
      </c>
      <c r="AX51">
        <f>MAX(0,($B$13+$C$13*EG51)/(1+$D$13*EG51)*DZ51/(EB51+273)*$E$13)</f>
        <v>0</v>
      </c>
      <c r="AY51" t="s">
        <v>436</v>
      </c>
      <c r="AZ51" t="s">
        <v>436</v>
      </c>
      <c r="BA51">
        <v>0</v>
      </c>
      <c r="BB51">
        <v>0</v>
      </c>
      <c r="BC51">
        <f>1-BA51/BB51</f>
        <v>0</v>
      </c>
      <c r="BD51">
        <v>0</v>
      </c>
      <c r="BE51" t="s">
        <v>436</v>
      </c>
      <c r="BF51" t="s">
        <v>436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436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$B$11*EH51+$C$11*EI51+$F$11*ET51*(1-EW51)</f>
        <v>0</v>
      </c>
      <c r="DJ51">
        <f>DI51*DK51</f>
        <v>0</v>
      </c>
      <c r="DK51">
        <f>($B$11*$D$9+$C$11*$D$9+$F$11*((FG51+EY51)/MAX(FG51+EY51+FH51, 0.1)*$I$9+FH51/MAX(FG51+EY51+FH51, 0.1)*$J$9))/($B$11+$C$11+$F$11)</f>
        <v>0</v>
      </c>
      <c r="DL51">
        <f>($B$11*$K$9+$C$11*$K$9+$F$11*((FG51+EY51)/MAX(FG51+EY51+FH51, 0.1)*$P$9+FH51/MAX(FG51+EY51+FH51, 0.1)*$Q$9))/($B$11+$C$11+$F$11)</f>
        <v>0</v>
      </c>
      <c r="DM51">
        <v>6</v>
      </c>
      <c r="DN51">
        <v>0.5</v>
      </c>
      <c r="DO51" t="s">
        <v>437</v>
      </c>
      <c r="DP51">
        <v>2</v>
      </c>
      <c r="DQ51" t="b">
        <v>1</v>
      </c>
      <c r="DR51">
        <v>1746722513.6</v>
      </c>
      <c r="DS51">
        <v>50.0475</v>
      </c>
      <c r="DT51">
        <v>50.0205</v>
      </c>
      <c r="DU51">
        <v>8.39964</v>
      </c>
      <c r="DV51">
        <v>8.42746</v>
      </c>
      <c r="DW51">
        <v>49.7793</v>
      </c>
      <c r="DX51">
        <v>8.46514</v>
      </c>
      <c r="DY51">
        <v>400.035</v>
      </c>
      <c r="DZ51">
        <v>101.926</v>
      </c>
      <c r="EA51">
        <v>0.100017</v>
      </c>
      <c r="EB51">
        <v>14.9977</v>
      </c>
      <c r="EC51">
        <v>15.1231</v>
      </c>
      <c r="ED51">
        <v>999.9</v>
      </c>
      <c r="EE51">
        <v>0</v>
      </c>
      <c r="EF51">
        <v>0</v>
      </c>
      <c r="EG51">
        <v>10053.1</v>
      </c>
      <c r="EH51">
        <v>0</v>
      </c>
      <c r="EI51">
        <v>0.221054</v>
      </c>
      <c r="EJ51">
        <v>0.026989</v>
      </c>
      <c r="EK51">
        <v>50.4714</v>
      </c>
      <c r="EL51">
        <v>50.4456</v>
      </c>
      <c r="EM51">
        <v>-0.0278234</v>
      </c>
      <c r="EN51">
        <v>50.0205</v>
      </c>
      <c r="EO51">
        <v>8.42746</v>
      </c>
      <c r="EP51">
        <v>0.856138</v>
      </c>
      <c r="EQ51">
        <v>0.858974</v>
      </c>
      <c r="ER51">
        <v>4.67382</v>
      </c>
      <c r="ES51">
        <v>4.72114</v>
      </c>
      <c r="ET51">
        <v>0.0500092</v>
      </c>
      <c r="EU51">
        <v>0</v>
      </c>
      <c r="EV51">
        <v>0</v>
      </c>
      <c r="EW51">
        <v>0</v>
      </c>
      <c r="EX51">
        <v>12.19</v>
      </c>
      <c r="EY51">
        <v>0.0500092</v>
      </c>
      <c r="EZ51">
        <v>-2.64</v>
      </c>
      <c r="FA51">
        <v>1.06</v>
      </c>
      <c r="FB51">
        <v>33.5</v>
      </c>
      <c r="FC51">
        <v>40.5</v>
      </c>
      <c r="FD51">
        <v>36.687</v>
      </c>
      <c r="FE51">
        <v>40.5</v>
      </c>
      <c r="FF51">
        <v>35.562</v>
      </c>
      <c r="FG51">
        <v>0</v>
      </c>
      <c r="FH51">
        <v>0</v>
      </c>
      <c r="FI51">
        <v>0</v>
      </c>
      <c r="FJ51">
        <v>1746722586.2</v>
      </c>
      <c r="FK51">
        <v>0</v>
      </c>
      <c r="FL51">
        <v>4.928461538461539</v>
      </c>
      <c r="FM51">
        <v>11.26017108915378</v>
      </c>
      <c r="FN51">
        <v>14.36068370519266</v>
      </c>
      <c r="FO51">
        <v>-3.788076923076923</v>
      </c>
      <c r="FP51">
        <v>15</v>
      </c>
      <c r="FQ51">
        <v>1746715409.1</v>
      </c>
      <c r="FR51" t="s">
        <v>438</v>
      </c>
      <c r="FS51">
        <v>1746715409.1</v>
      </c>
      <c r="FT51">
        <v>1746715398.6</v>
      </c>
      <c r="FU51">
        <v>2</v>
      </c>
      <c r="FV51">
        <v>-0.229</v>
      </c>
      <c r="FW51">
        <v>-0.046</v>
      </c>
      <c r="FX51">
        <v>-0.035</v>
      </c>
      <c r="FY51">
        <v>0.08699999999999999</v>
      </c>
      <c r="FZ51">
        <v>587</v>
      </c>
      <c r="GA51">
        <v>16</v>
      </c>
      <c r="GB51">
        <v>0.03</v>
      </c>
      <c r="GC51">
        <v>0.16</v>
      </c>
      <c r="GD51">
        <v>-0.01704513599778564</v>
      </c>
      <c r="GE51">
        <v>0.0760097954593581</v>
      </c>
      <c r="GF51">
        <v>0.01928365088678125</v>
      </c>
      <c r="GG51">
        <v>1</v>
      </c>
      <c r="GH51">
        <v>-0.002229940766608212</v>
      </c>
      <c r="GI51">
        <v>-0.0001528526605488006</v>
      </c>
      <c r="GJ51">
        <v>5.23397614148695E-05</v>
      </c>
      <c r="GK51">
        <v>1</v>
      </c>
      <c r="GL51">
        <v>2</v>
      </c>
      <c r="GM51">
        <v>2</v>
      </c>
      <c r="GN51" t="s">
        <v>439</v>
      </c>
      <c r="GO51">
        <v>3.01625</v>
      </c>
      <c r="GP51">
        <v>2.77515</v>
      </c>
      <c r="GQ51">
        <v>0.0147217</v>
      </c>
      <c r="GR51">
        <v>0.0146788</v>
      </c>
      <c r="GS51">
        <v>0.0569729</v>
      </c>
      <c r="GT51">
        <v>0.0568561</v>
      </c>
      <c r="GU51">
        <v>25484.5</v>
      </c>
      <c r="GV51">
        <v>29771</v>
      </c>
      <c r="GW51">
        <v>22663.3</v>
      </c>
      <c r="GX51">
        <v>27758.4</v>
      </c>
      <c r="GY51">
        <v>31005.7</v>
      </c>
      <c r="GZ51">
        <v>37413.6</v>
      </c>
      <c r="HA51">
        <v>36323.2</v>
      </c>
      <c r="HB51">
        <v>44064.1</v>
      </c>
      <c r="HC51">
        <v>1.82915</v>
      </c>
      <c r="HD51">
        <v>2.17815</v>
      </c>
      <c r="HE51">
        <v>-0.0587925</v>
      </c>
      <c r="HF51">
        <v>0</v>
      </c>
      <c r="HG51">
        <v>16.1027</v>
      </c>
      <c r="HH51">
        <v>999.9</v>
      </c>
      <c r="HI51">
        <v>24.1</v>
      </c>
      <c r="HJ51">
        <v>32</v>
      </c>
      <c r="HK51">
        <v>11.2907</v>
      </c>
      <c r="HL51">
        <v>62.2516</v>
      </c>
      <c r="HM51">
        <v>13.0048</v>
      </c>
      <c r="HN51">
        <v>1</v>
      </c>
      <c r="HO51">
        <v>-0.211687</v>
      </c>
      <c r="HP51">
        <v>5.30603</v>
      </c>
      <c r="HQ51">
        <v>20.2158</v>
      </c>
      <c r="HR51">
        <v>5.19677</v>
      </c>
      <c r="HS51">
        <v>11.956</v>
      </c>
      <c r="HT51">
        <v>4.9475</v>
      </c>
      <c r="HU51">
        <v>3.3</v>
      </c>
      <c r="HV51">
        <v>9999</v>
      </c>
      <c r="HW51">
        <v>9999</v>
      </c>
      <c r="HX51">
        <v>9999</v>
      </c>
      <c r="HY51">
        <v>330.5</v>
      </c>
      <c r="HZ51">
        <v>1.8605</v>
      </c>
      <c r="IA51">
        <v>1.86111</v>
      </c>
      <c r="IB51">
        <v>1.86191</v>
      </c>
      <c r="IC51">
        <v>1.85754</v>
      </c>
      <c r="ID51">
        <v>1.85716</v>
      </c>
      <c r="IE51">
        <v>1.85824</v>
      </c>
      <c r="IF51">
        <v>1.859</v>
      </c>
      <c r="IG51">
        <v>1.85852</v>
      </c>
      <c r="IH51">
        <v>0</v>
      </c>
      <c r="II51">
        <v>0</v>
      </c>
      <c r="IJ51">
        <v>0</v>
      </c>
      <c r="IK51">
        <v>0</v>
      </c>
      <c r="IL51" t="s">
        <v>440</v>
      </c>
      <c r="IM51" t="s">
        <v>441</v>
      </c>
      <c r="IN51" t="s">
        <v>442</v>
      </c>
      <c r="IO51" t="s">
        <v>442</v>
      </c>
      <c r="IP51" t="s">
        <v>442</v>
      </c>
      <c r="IQ51" t="s">
        <v>442</v>
      </c>
      <c r="IR51">
        <v>0</v>
      </c>
      <c r="IS51">
        <v>100</v>
      </c>
      <c r="IT51">
        <v>100</v>
      </c>
      <c r="IU51">
        <v>0.268</v>
      </c>
      <c r="IV51">
        <v>-0.0655</v>
      </c>
      <c r="IW51">
        <v>0.297997702088705</v>
      </c>
      <c r="IX51">
        <v>-0.0005958199232126106</v>
      </c>
      <c r="IY51">
        <v>-6.37178337242435E-08</v>
      </c>
      <c r="IZ51">
        <v>1.993894988486917E-10</v>
      </c>
      <c r="JA51">
        <v>-0.1058024783623949</v>
      </c>
      <c r="JB51">
        <v>-0.00682890468723997</v>
      </c>
      <c r="JC51">
        <v>0.001509929528747337</v>
      </c>
      <c r="JD51">
        <v>-1.662762654557253E-05</v>
      </c>
      <c r="JE51">
        <v>17</v>
      </c>
      <c r="JF51">
        <v>1831</v>
      </c>
      <c r="JG51">
        <v>1</v>
      </c>
      <c r="JH51">
        <v>21</v>
      </c>
      <c r="JI51">
        <v>118.4</v>
      </c>
      <c r="JJ51">
        <v>118.6</v>
      </c>
      <c r="JK51">
        <v>0.258789</v>
      </c>
      <c r="JL51">
        <v>2.60986</v>
      </c>
      <c r="JM51">
        <v>1.54663</v>
      </c>
      <c r="JN51">
        <v>2.14478</v>
      </c>
      <c r="JO51">
        <v>1.49658</v>
      </c>
      <c r="JP51">
        <v>2.37915</v>
      </c>
      <c r="JQ51">
        <v>38.379</v>
      </c>
      <c r="JR51">
        <v>24.0175</v>
      </c>
      <c r="JS51">
        <v>18</v>
      </c>
      <c r="JT51">
        <v>383.895</v>
      </c>
      <c r="JU51">
        <v>639.899</v>
      </c>
      <c r="JV51">
        <v>11.058</v>
      </c>
      <c r="JW51">
        <v>24.4122</v>
      </c>
      <c r="JX51">
        <v>29.9998</v>
      </c>
      <c r="JY51">
        <v>24.4902</v>
      </c>
      <c r="JZ51">
        <v>24.5125</v>
      </c>
      <c r="KA51">
        <v>5.20825</v>
      </c>
      <c r="KB51">
        <v>28.2376</v>
      </c>
      <c r="KC51">
        <v>10.5135</v>
      </c>
      <c r="KD51">
        <v>11.0614</v>
      </c>
      <c r="KE51">
        <v>50</v>
      </c>
      <c r="KF51">
        <v>8.45956</v>
      </c>
      <c r="KG51">
        <v>100.252</v>
      </c>
      <c r="KH51">
        <v>100.868</v>
      </c>
    </row>
    <row r="52" spans="1:294">
      <c r="A52">
        <v>36</v>
      </c>
      <c r="B52">
        <v>1746722634.1</v>
      </c>
      <c r="C52">
        <v>4218</v>
      </c>
      <c r="D52" t="s">
        <v>511</v>
      </c>
      <c r="E52" t="s">
        <v>512</v>
      </c>
      <c r="F52" t="s">
        <v>432</v>
      </c>
      <c r="G52" t="s">
        <v>433</v>
      </c>
      <c r="I52" t="s">
        <v>435</v>
      </c>
      <c r="J52">
        <v>1746722634.1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(EB52+(V52+2*0.95*5.67E-8*(((EB52+$B$7)+273)^4-(EB52+273)^4)-44100*K52)/(1.84*29.3*S52+8*0.95*5.67E-8*(EB52+273)^3))</f>
        <v>0</v>
      </c>
      <c r="X52">
        <f>($C$7*EC52+$D$7*ED52+$E$7*W52)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2*0.95*5.67E-8*(((EB52+$B$7)+273)^4-(X52+273)^4)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-1.599549209456823</v>
      </c>
      <c r="AL52">
        <v>-1.501055515151515</v>
      </c>
      <c r="AM52">
        <v>-0.0005211322779314722</v>
      </c>
      <c r="AN52">
        <v>65.83343786014218</v>
      </c>
      <c r="AO52">
        <f>(AQ52 - AP52 + DZ52*1E3/(8.314*(EB52+273.15)) * AS52/DY52 * AR52) * DY52/(100*DM52) * 1000/(1000 - AQ52)</f>
        <v>0</v>
      </c>
      <c r="AP52">
        <v>8.420749149194094</v>
      </c>
      <c r="AQ52">
        <v>8.391049515151517</v>
      </c>
      <c r="AR52">
        <v>1.590541988487243E-08</v>
      </c>
      <c r="AS52">
        <v>77.39234867321849</v>
      </c>
      <c r="AT52">
        <v>0</v>
      </c>
      <c r="AU52">
        <v>0</v>
      </c>
      <c r="AV52">
        <f>IF(AT52*$H$13&gt;=AX52,1.0,(AX52/(AX52-AT52*$H$13)))</f>
        <v>0</v>
      </c>
      <c r="AW52">
        <f>(AV52-1)*100</f>
        <v>0</v>
      </c>
      <c r="AX52">
        <f>MAX(0,($B$13+$C$13*EG52)/(1+$D$13*EG52)*DZ52/(EB52+273)*$E$13)</f>
        <v>0</v>
      </c>
      <c r="AY52" t="s">
        <v>436</v>
      </c>
      <c r="AZ52" t="s">
        <v>436</v>
      </c>
      <c r="BA52">
        <v>0</v>
      </c>
      <c r="BB52">
        <v>0</v>
      </c>
      <c r="BC52">
        <f>1-BA52/BB52</f>
        <v>0</v>
      </c>
      <c r="BD52">
        <v>0</v>
      </c>
      <c r="BE52" t="s">
        <v>436</v>
      </c>
      <c r="BF52" t="s">
        <v>436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436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$B$11*EH52+$C$11*EI52+$F$11*ET52*(1-EW52)</f>
        <v>0</v>
      </c>
      <c r="DJ52">
        <f>DI52*DK52</f>
        <v>0</v>
      </c>
      <c r="DK52">
        <f>($B$11*$D$9+$C$11*$D$9+$F$11*((FG52+EY52)/MAX(FG52+EY52+FH52, 0.1)*$I$9+FH52/MAX(FG52+EY52+FH52, 0.1)*$J$9))/($B$11+$C$11+$F$11)</f>
        <v>0</v>
      </c>
      <c r="DL52">
        <f>($B$11*$K$9+$C$11*$K$9+$F$11*((FG52+EY52)/MAX(FG52+EY52+FH52, 0.1)*$P$9+FH52/MAX(FG52+EY52+FH52, 0.1)*$Q$9))/($B$11+$C$11+$F$11)</f>
        <v>0</v>
      </c>
      <c r="DM52">
        <v>6</v>
      </c>
      <c r="DN52">
        <v>0.5</v>
      </c>
      <c r="DO52" t="s">
        <v>437</v>
      </c>
      <c r="DP52">
        <v>2</v>
      </c>
      <c r="DQ52" t="b">
        <v>1</v>
      </c>
      <c r="DR52">
        <v>1746722634.1</v>
      </c>
      <c r="DS52">
        <v>-1.48866</v>
      </c>
      <c r="DT52">
        <v>-1.58955</v>
      </c>
      <c r="DU52">
        <v>8.3908</v>
      </c>
      <c r="DV52">
        <v>8.42018</v>
      </c>
      <c r="DW52">
        <v>-1.78773</v>
      </c>
      <c r="DX52">
        <v>8.456429999999999</v>
      </c>
      <c r="DY52">
        <v>400.13</v>
      </c>
      <c r="DZ52">
        <v>101.929</v>
      </c>
      <c r="EA52">
        <v>0.0999462</v>
      </c>
      <c r="EB52">
        <v>15.0056</v>
      </c>
      <c r="EC52">
        <v>15.126</v>
      </c>
      <c r="ED52">
        <v>999.9</v>
      </c>
      <c r="EE52">
        <v>0</v>
      </c>
      <c r="EF52">
        <v>0</v>
      </c>
      <c r="EG52">
        <v>10051.9</v>
      </c>
      <c r="EH52">
        <v>0</v>
      </c>
      <c r="EI52">
        <v>0.221054</v>
      </c>
      <c r="EJ52">
        <v>0.100891</v>
      </c>
      <c r="EK52">
        <v>-1.50126</v>
      </c>
      <c r="EL52">
        <v>-1.60305</v>
      </c>
      <c r="EM52">
        <v>-0.029376</v>
      </c>
      <c r="EN52">
        <v>-1.58955</v>
      </c>
      <c r="EO52">
        <v>8.42018</v>
      </c>
      <c r="EP52">
        <v>0.855266</v>
      </c>
      <c r="EQ52">
        <v>0.8582610000000001</v>
      </c>
      <c r="ER52">
        <v>4.65924</v>
      </c>
      <c r="ES52">
        <v>4.70925</v>
      </c>
      <c r="ET52">
        <v>0.0500092</v>
      </c>
      <c r="EU52">
        <v>0</v>
      </c>
      <c r="EV52">
        <v>0</v>
      </c>
      <c r="EW52">
        <v>0</v>
      </c>
      <c r="EX52">
        <v>14.25</v>
      </c>
      <c r="EY52">
        <v>0.0500092</v>
      </c>
      <c r="EZ52">
        <v>-6.02</v>
      </c>
      <c r="FA52">
        <v>0.31</v>
      </c>
      <c r="FB52">
        <v>33.812</v>
      </c>
      <c r="FC52">
        <v>41.125</v>
      </c>
      <c r="FD52">
        <v>37.125</v>
      </c>
      <c r="FE52">
        <v>41.437</v>
      </c>
      <c r="FF52">
        <v>35.937</v>
      </c>
      <c r="FG52">
        <v>0</v>
      </c>
      <c r="FH52">
        <v>0</v>
      </c>
      <c r="FI52">
        <v>0</v>
      </c>
      <c r="FJ52">
        <v>1746722706.8</v>
      </c>
      <c r="FK52">
        <v>0</v>
      </c>
      <c r="FL52">
        <v>7.1164</v>
      </c>
      <c r="FM52">
        <v>-26.99692294364381</v>
      </c>
      <c r="FN52">
        <v>11.2415386006818</v>
      </c>
      <c r="FO52">
        <v>-5.016400000000001</v>
      </c>
      <c r="FP52">
        <v>15</v>
      </c>
      <c r="FQ52">
        <v>1746715409.1</v>
      </c>
      <c r="FR52" t="s">
        <v>438</v>
      </c>
      <c r="FS52">
        <v>1746715409.1</v>
      </c>
      <c r="FT52">
        <v>1746715398.6</v>
      </c>
      <c r="FU52">
        <v>2</v>
      </c>
      <c r="FV52">
        <v>-0.229</v>
      </c>
      <c r="FW52">
        <v>-0.046</v>
      </c>
      <c r="FX52">
        <v>-0.035</v>
      </c>
      <c r="FY52">
        <v>0.08699999999999999</v>
      </c>
      <c r="FZ52">
        <v>587</v>
      </c>
      <c r="GA52">
        <v>16</v>
      </c>
      <c r="GB52">
        <v>0.03</v>
      </c>
      <c r="GC52">
        <v>0.16</v>
      </c>
      <c r="GD52">
        <v>-0.1069615964350135</v>
      </c>
      <c r="GE52">
        <v>0.03935859555032926</v>
      </c>
      <c r="GF52">
        <v>0.01238719012947835</v>
      </c>
      <c r="GG52">
        <v>1</v>
      </c>
      <c r="GH52">
        <v>-0.002206033280904172</v>
      </c>
      <c r="GI52">
        <v>9.915350350216476E-05</v>
      </c>
      <c r="GJ52">
        <v>5.693197554795589E-05</v>
      </c>
      <c r="GK52">
        <v>1</v>
      </c>
      <c r="GL52">
        <v>2</v>
      </c>
      <c r="GM52">
        <v>2</v>
      </c>
      <c r="GN52" t="s">
        <v>439</v>
      </c>
      <c r="GO52">
        <v>3.01636</v>
      </c>
      <c r="GP52">
        <v>2.77507</v>
      </c>
      <c r="GQ52">
        <v>-0.000531548</v>
      </c>
      <c r="GR52">
        <v>-0.000469158</v>
      </c>
      <c r="GS52">
        <v>0.0569296</v>
      </c>
      <c r="GT52">
        <v>0.0568213</v>
      </c>
      <c r="GU52">
        <v>25879</v>
      </c>
      <c r="GV52">
        <v>30228.6</v>
      </c>
      <c r="GW52">
        <v>22662.9</v>
      </c>
      <c r="GX52">
        <v>27757.9</v>
      </c>
      <c r="GY52">
        <v>31006.5</v>
      </c>
      <c r="GZ52">
        <v>37414</v>
      </c>
      <c r="HA52">
        <v>36322.8</v>
      </c>
      <c r="HB52">
        <v>44063.4</v>
      </c>
      <c r="HC52">
        <v>1.8294</v>
      </c>
      <c r="HD52">
        <v>2.17763</v>
      </c>
      <c r="HE52">
        <v>-0.0590384</v>
      </c>
      <c r="HF52">
        <v>0</v>
      </c>
      <c r="HG52">
        <v>16.1097</v>
      </c>
      <c r="HH52">
        <v>999.9</v>
      </c>
      <c r="HI52">
        <v>24.1</v>
      </c>
      <c r="HJ52">
        <v>32</v>
      </c>
      <c r="HK52">
        <v>11.2895</v>
      </c>
      <c r="HL52">
        <v>62.3017</v>
      </c>
      <c r="HM52">
        <v>12.9207</v>
      </c>
      <c r="HN52">
        <v>1</v>
      </c>
      <c r="HO52">
        <v>-0.211491</v>
      </c>
      <c r="HP52">
        <v>5.44432</v>
      </c>
      <c r="HQ52">
        <v>20.2114</v>
      </c>
      <c r="HR52">
        <v>5.19588</v>
      </c>
      <c r="HS52">
        <v>11.956</v>
      </c>
      <c r="HT52">
        <v>4.94685</v>
      </c>
      <c r="HU52">
        <v>3.3</v>
      </c>
      <c r="HV52">
        <v>9999</v>
      </c>
      <c r="HW52">
        <v>9999</v>
      </c>
      <c r="HX52">
        <v>9999</v>
      </c>
      <c r="HY52">
        <v>330.5</v>
      </c>
      <c r="HZ52">
        <v>1.8605</v>
      </c>
      <c r="IA52">
        <v>1.86111</v>
      </c>
      <c r="IB52">
        <v>1.86194</v>
      </c>
      <c r="IC52">
        <v>1.85758</v>
      </c>
      <c r="ID52">
        <v>1.8572</v>
      </c>
      <c r="IE52">
        <v>1.85824</v>
      </c>
      <c r="IF52">
        <v>1.85907</v>
      </c>
      <c r="IG52">
        <v>1.85855</v>
      </c>
      <c r="IH52">
        <v>0</v>
      </c>
      <c r="II52">
        <v>0</v>
      </c>
      <c r="IJ52">
        <v>0</v>
      </c>
      <c r="IK52">
        <v>0</v>
      </c>
      <c r="IL52" t="s">
        <v>440</v>
      </c>
      <c r="IM52" t="s">
        <v>441</v>
      </c>
      <c r="IN52" t="s">
        <v>442</v>
      </c>
      <c r="IO52" t="s">
        <v>442</v>
      </c>
      <c r="IP52" t="s">
        <v>442</v>
      </c>
      <c r="IQ52" t="s">
        <v>442</v>
      </c>
      <c r="IR52">
        <v>0</v>
      </c>
      <c r="IS52">
        <v>100</v>
      </c>
      <c r="IT52">
        <v>100</v>
      </c>
      <c r="IU52">
        <v>0.299</v>
      </c>
      <c r="IV52">
        <v>-0.06560000000000001</v>
      </c>
      <c r="IW52">
        <v>0.297997702088705</v>
      </c>
      <c r="IX52">
        <v>-0.0005958199232126106</v>
      </c>
      <c r="IY52">
        <v>-6.37178337242435E-08</v>
      </c>
      <c r="IZ52">
        <v>1.993894988486917E-10</v>
      </c>
      <c r="JA52">
        <v>-0.1058024783623949</v>
      </c>
      <c r="JB52">
        <v>-0.00682890468723997</v>
      </c>
      <c r="JC52">
        <v>0.001509929528747337</v>
      </c>
      <c r="JD52">
        <v>-1.662762654557253E-05</v>
      </c>
      <c r="JE52">
        <v>17</v>
      </c>
      <c r="JF52">
        <v>1831</v>
      </c>
      <c r="JG52">
        <v>1</v>
      </c>
      <c r="JH52">
        <v>21</v>
      </c>
      <c r="JI52">
        <v>120.4</v>
      </c>
      <c r="JJ52">
        <v>120.6</v>
      </c>
      <c r="JK52">
        <v>0.0292969</v>
      </c>
      <c r="JL52">
        <v>4.99634</v>
      </c>
      <c r="JM52">
        <v>1.54663</v>
      </c>
      <c r="JN52">
        <v>2.14478</v>
      </c>
      <c r="JO52">
        <v>1.49658</v>
      </c>
      <c r="JP52">
        <v>2.4939</v>
      </c>
      <c r="JQ52">
        <v>38.4034</v>
      </c>
      <c r="JR52">
        <v>24.0175</v>
      </c>
      <c r="JS52">
        <v>18</v>
      </c>
      <c r="JT52">
        <v>383.966</v>
      </c>
      <c r="JU52">
        <v>639.354</v>
      </c>
      <c r="JV52">
        <v>11.0236</v>
      </c>
      <c r="JW52">
        <v>24.406</v>
      </c>
      <c r="JX52">
        <v>30</v>
      </c>
      <c r="JY52">
        <v>24.4823</v>
      </c>
      <c r="JZ52">
        <v>24.5026</v>
      </c>
      <c r="KA52">
        <v>0</v>
      </c>
      <c r="KB52">
        <v>28.2376</v>
      </c>
      <c r="KC52">
        <v>10.5135</v>
      </c>
      <c r="KD52">
        <v>11.0185</v>
      </c>
      <c r="KE52">
        <v>0</v>
      </c>
      <c r="KF52">
        <v>8.45956</v>
      </c>
      <c r="KG52">
        <v>100.25</v>
      </c>
      <c r="KH52">
        <v>100.867</v>
      </c>
    </row>
    <row r="53" spans="1:294">
      <c r="A53">
        <v>37</v>
      </c>
      <c r="B53">
        <v>1746722754.6</v>
      </c>
      <c r="C53">
        <v>4338.5</v>
      </c>
      <c r="D53" t="s">
        <v>513</v>
      </c>
      <c r="E53" t="s">
        <v>514</v>
      </c>
      <c r="F53" t="s">
        <v>432</v>
      </c>
      <c r="G53" t="s">
        <v>433</v>
      </c>
      <c r="I53" t="s">
        <v>435</v>
      </c>
      <c r="J53">
        <v>1746722754.6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(EB53+(V53+2*0.95*5.67E-8*(((EB53+$B$7)+273)^4-(EB53+273)^4)-44100*K53)/(1.84*29.3*S53+8*0.95*5.67E-8*(EB53+273)^3))</f>
        <v>0</v>
      </c>
      <c r="X53">
        <f>($C$7*EC53+$D$7*ED53+$E$7*W53)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2*0.95*5.67E-8*(((EB53+$B$7)+273)^4-(X53+273)^4)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51.03576538460808</v>
      </c>
      <c r="AL53">
        <v>51.15351818181818</v>
      </c>
      <c r="AM53">
        <v>-0.02440141209305552</v>
      </c>
      <c r="AN53">
        <v>65.83343786014218</v>
      </c>
      <c r="AO53">
        <f>(AQ53 - AP53 + DZ53*1E3/(8.314*(EB53+273.15)) * AS53/DY53 * AR53) * DY53/(100*DM53) * 1000/(1000 - AQ53)</f>
        <v>0</v>
      </c>
      <c r="AP53">
        <v>8.427941226470997</v>
      </c>
      <c r="AQ53">
        <v>8.400389757575754</v>
      </c>
      <c r="AR53">
        <v>3.570551075656496E-07</v>
      </c>
      <c r="AS53">
        <v>77.39234867321849</v>
      </c>
      <c r="AT53">
        <v>0</v>
      </c>
      <c r="AU53">
        <v>0</v>
      </c>
      <c r="AV53">
        <f>IF(AT53*$H$13&gt;=AX53,1.0,(AX53/(AX53-AT53*$H$13)))</f>
        <v>0</v>
      </c>
      <c r="AW53">
        <f>(AV53-1)*100</f>
        <v>0</v>
      </c>
      <c r="AX53">
        <f>MAX(0,($B$13+$C$13*EG53)/(1+$D$13*EG53)*DZ53/(EB53+273)*$E$13)</f>
        <v>0</v>
      </c>
      <c r="AY53" t="s">
        <v>436</v>
      </c>
      <c r="AZ53" t="s">
        <v>436</v>
      </c>
      <c r="BA53">
        <v>0</v>
      </c>
      <c r="BB53">
        <v>0</v>
      </c>
      <c r="BC53">
        <f>1-BA53/BB53</f>
        <v>0</v>
      </c>
      <c r="BD53">
        <v>0</v>
      </c>
      <c r="BE53" t="s">
        <v>436</v>
      </c>
      <c r="BF53" t="s">
        <v>436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436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$B$11*EH53+$C$11*EI53+$F$11*ET53*(1-EW53)</f>
        <v>0</v>
      </c>
      <c r="DJ53">
        <f>DI53*DK53</f>
        <v>0</v>
      </c>
      <c r="DK53">
        <f>($B$11*$D$9+$C$11*$D$9+$F$11*((FG53+EY53)/MAX(FG53+EY53+FH53, 0.1)*$I$9+FH53/MAX(FG53+EY53+FH53, 0.1)*$J$9))/($B$11+$C$11+$F$11)</f>
        <v>0</v>
      </c>
      <c r="DL53">
        <f>($B$11*$K$9+$C$11*$K$9+$F$11*((FG53+EY53)/MAX(FG53+EY53+FH53, 0.1)*$P$9+FH53/MAX(FG53+EY53+FH53, 0.1)*$Q$9))/($B$11+$C$11+$F$11)</f>
        <v>0</v>
      </c>
      <c r="DM53">
        <v>6</v>
      </c>
      <c r="DN53">
        <v>0.5</v>
      </c>
      <c r="DO53" t="s">
        <v>437</v>
      </c>
      <c r="DP53">
        <v>2</v>
      </c>
      <c r="DQ53" t="b">
        <v>1</v>
      </c>
      <c r="DR53">
        <v>1746722754.6</v>
      </c>
      <c r="DS53">
        <v>50.7125</v>
      </c>
      <c r="DT53">
        <v>50.5212</v>
      </c>
      <c r="DU53">
        <v>8.400449999999999</v>
      </c>
      <c r="DV53">
        <v>8.42915</v>
      </c>
      <c r="DW53">
        <v>50.4447</v>
      </c>
      <c r="DX53">
        <v>8.46593</v>
      </c>
      <c r="DY53">
        <v>399.937</v>
      </c>
      <c r="DZ53">
        <v>101.924</v>
      </c>
      <c r="EA53">
        <v>0.100126</v>
      </c>
      <c r="EB53">
        <v>15.0092</v>
      </c>
      <c r="EC53">
        <v>15.1235</v>
      </c>
      <c r="ED53">
        <v>999.9</v>
      </c>
      <c r="EE53">
        <v>0</v>
      </c>
      <c r="EF53">
        <v>0</v>
      </c>
      <c r="EG53">
        <v>10035</v>
      </c>
      <c r="EH53">
        <v>0</v>
      </c>
      <c r="EI53">
        <v>0.221054</v>
      </c>
      <c r="EJ53">
        <v>0.191265</v>
      </c>
      <c r="EK53">
        <v>51.1421</v>
      </c>
      <c r="EL53">
        <v>50.9507</v>
      </c>
      <c r="EM53">
        <v>-0.0286999</v>
      </c>
      <c r="EN53">
        <v>50.5212</v>
      </c>
      <c r="EO53">
        <v>8.42915</v>
      </c>
      <c r="EP53">
        <v>0.8562070000000001</v>
      </c>
      <c r="EQ53">
        <v>0.859132</v>
      </c>
      <c r="ER53">
        <v>4.67497</v>
      </c>
      <c r="ES53">
        <v>4.72378</v>
      </c>
      <c r="ET53">
        <v>0.0500092</v>
      </c>
      <c r="EU53">
        <v>0</v>
      </c>
      <c r="EV53">
        <v>0</v>
      </c>
      <c r="EW53">
        <v>0</v>
      </c>
      <c r="EX53">
        <v>-2.59</v>
      </c>
      <c r="EY53">
        <v>0.0500092</v>
      </c>
      <c r="EZ53">
        <v>-4.82</v>
      </c>
      <c r="FA53">
        <v>0</v>
      </c>
      <c r="FB53">
        <v>34.187</v>
      </c>
      <c r="FC53">
        <v>41.562</v>
      </c>
      <c r="FD53">
        <v>37.562</v>
      </c>
      <c r="FE53">
        <v>42</v>
      </c>
      <c r="FF53">
        <v>36.312</v>
      </c>
      <c r="FG53">
        <v>0</v>
      </c>
      <c r="FH53">
        <v>0</v>
      </c>
      <c r="FI53">
        <v>0</v>
      </c>
      <c r="FJ53">
        <v>1746722827.4</v>
      </c>
      <c r="FK53">
        <v>0</v>
      </c>
      <c r="FL53">
        <v>5.55076923076923</v>
      </c>
      <c r="FM53">
        <v>-6.095726602839827</v>
      </c>
      <c r="FN53">
        <v>-2.783931599566219</v>
      </c>
      <c r="FO53">
        <v>-5.021923076923078</v>
      </c>
      <c r="FP53">
        <v>15</v>
      </c>
      <c r="FQ53">
        <v>1746715409.1</v>
      </c>
      <c r="FR53" t="s">
        <v>438</v>
      </c>
      <c r="FS53">
        <v>1746715409.1</v>
      </c>
      <c r="FT53">
        <v>1746715398.6</v>
      </c>
      <c r="FU53">
        <v>2</v>
      </c>
      <c r="FV53">
        <v>-0.229</v>
      </c>
      <c r="FW53">
        <v>-0.046</v>
      </c>
      <c r="FX53">
        <v>-0.035</v>
      </c>
      <c r="FY53">
        <v>0.08699999999999999</v>
      </c>
      <c r="FZ53">
        <v>587</v>
      </c>
      <c r="GA53">
        <v>16</v>
      </c>
      <c r="GB53">
        <v>0.03</v>
      </c>
      <c r="GC53">
        <v>0.16</v>
      </c>
      <c r="GD53">
        <v>0.04535985536984045</v>
      </c>
      <c r="GE53">
        <v>0.02521344581986769</v>
      </c>
      <c r="GF53">
        <v>0.03863299186584502</v>
      </c>
      <c r="GG53">
        <v>1</v>
      </c>
      <c r="GH53">
        <v>-0.002254827284920827</v>
      </c>
      <c r="GI53">
        <v>-0.000315968851391924</v>
      </c>
      <c r="GJ53">
        <v>9.111411396560323E-05</v>
      </c>
      <c r="GK53">
        <v>1</v>
      </c>
      <c r="GL53">
        <v>2</v>
      </c>
      <c r="GM53">
        <v>2</v>
      </c>
      <c r="GN53" t="s">
        <v>439</v>
      </c>
      <c r="GO53">
        <v>3.01614</v>
      </c>
      <c r="GP53">
        <v>2.7751</v>
      </c>
      <c r="GQ53">
        <v>0.0149168</v>
      </c>
      <c r="GR53">
        <v>0.0148247</v>
      </c>
      <c r="GS53">
        <v>0.0569789</v>
      </c>
      <c r="GT53">
        <v>0.0568667</v>
      </c>
      <c r="GU53">
        <v>25479.4</v>
      </c>
      <c r="GV53">
        <v>29766</v>
      </c>
      <c r="GW53">
        <v>22663.1</v>
      </c>
      <c r="GX53">
        <v>27757.8</v>
      </c>
      <c r="GY53">
        <v>31005.9</v>
      </c>
      <c r="GZ53">
        <v>37412.6</v>
      </c>
      <c r="HA53">
        <v>36323.6</v>
      </c>
      <c r="HB53">
        <v>44063.3</v>
      </c>
      <c r="HC53">
        <v>1.8291</v>
      </c>
      <c r="HD53">
        <v>2.17795</v>
      </c>
      <c r="HE53">
        <v>-0.0567473</v>
      </c>
      <c r="HF53">
        <v>0</v>
      </c>
      <c r="HG53">
        <v>16.0691</v>
      </c>
      <c r="HH53">
        <v>999.9</v>
      </c>
      <c r="HI53">
        <v>24.1</v>
      </c>
      <c r="HJ53">
        <v>32</v>
      </c>
      <c r="HK53">
        <v>11.2915</v>
      </c>
      <c r="HL53">
        <v>62.3917</v>
      </c>
      <c r="HM53">
        <v>12.8526</v>
      </c>
      <c r="HN53">
        <v>1</v>
      </c>
      <c r="HO53">
        <v>-0.211992</v>
      </c>
      <c r="HP53">
        <v>5.47297</v>
      </c>
      <c r="HQ53">
        <v>20.2106</v>
      </c>
      <c r="HR53">
        <v>5.19812</v>
      </c>
      <c r="HS53">
        <v>11.956</v>
      </c>
      <c r="HT53">
        <v>4.9474</v>
      </c>
      <c r="HU53">
        <v>3.3</v>
      </c>
      <c r="HV53">
        <v>9999</v>
      </c>
      <c r="HW53">
        <v>9999</v>
      </c>
      <c r="HX53">
        <v>9999</v>
      </c>
      <c r="HY53">
        <v>330.5</v>
      </c>
      <c r="HZ53">
        <v>1.86049</v>
      </c>
      <c r="IA53">
        <v>1.86111</v>
      </c>
      <c r="IB53">
        <v>1.86189</v>
      </c>
      <c r="IC53">
        <v>1.85753</v>
      </c>
      <c r="ID53">
        <v>1.85715</v>
      </c>
      <c r="IE53">
        <v>1.85822</v>
      </c>
      <c r="IF53">
        <v>1.85899</v>
      </c>
      <c r="IG53">
        <v>1.85852</v>
      </c>
      <c r="IH53">
        <v>0</v>
      </c>
      <c r="II53">
        <v>0</v>
      </c>
      <c r="IJ53">
        <v>0</v>
      </c>
      <c r="IK53">
        <v>0</v>
      </c>
      <c r="IL53" t="s">
        <v>440</v>
      </c>
      <c r="IM53" t="s">
        <v>441</v>
      </c>
      <c r="IN53" t="s">
        <v>442</v>
      </c>
      <c r="IO53" t="s">
        <v>442</v>
      </c>
      <c r="IP53" t="s">
        <v>442</v>
      </c>
      <c r="IQ53" t="s">
        <v>442</v>
      </c>
      <c r="IR53">
        <v>0</v>
      </c>
      <c r="IS53">
        <v>100</v>
      </c>
      <c r="IT53">
        <v>100</v>
      </c>
      <c r="IU53">
        <v>0.268</v>
      </c>
      <c r="IV53">
        <v>-0.0655</v>
      </c>
      <c r="IW53">
        <v>0.297997702088705</v>
      </c>
      <c r="IX53">
        <v>-0.0005958199232126106</v>
      </c>
      <c r="IY53">
        <v>-6.37178337242435E-08</v>
      </c>
      <c r="IZ53">
        <v>1.993894988486917E-10</v>
      </c>
      <c r="JA53">
        <v>-0.1058024783623949</v>
      </c>
      <c r="JB53">
        <v>-0.00682890468723997</v>
      </c>
      <c r="JC53">
        <v>0.001509929528747337</v>
      </c>
      <c r="JD53">
        <v>-1.662762654557253E-05</v>
      </c>
      <c r="JE53">
        <v>17</v>
      </c>
      <c r="JF53">
        <v>1831</v>
      </c>
      <c r="JG53">
        <v>1</v>
      </c>
      <c r="JH53">
        <v>21</v>
      </c>
      <c r="JI53">
        <v>122.4</v>
      </c>
      <c r="JJ53">
        <v>122.6</v>
      </c>
      <c r="JK53">
        <v>0.2771</v>
      </c>
      <c r="JL53">
        <v>2.61963</v>
      </c>
      <c r="JM53">
        <v>1.54663</v>
      </c>
      <c r="JN53">
        <v>2.14478</v>
      </c>
      <c r="JO53">
        <v>1.49658</v>
      </c>
      <c r="JP53">
        <v>2.49146</v>
      </c>
      <c r="JQ53">
        <v>38.4524</v>
      </c>
      <c r="JR53">
        <v>24.0175</v>
      </c>
      <c r="JS53">
        <v>18</v>
      </c>
      <c r="JT53">
        <v>383.753</v>
      </c>
      <c r="JU53">
        <v>639.5119999999999</v>
      </c>
      <c r="JV53">
        <v>11.0039</v>
      </c>
      <c r="JW53">
        <v>24.3978</v>
      </c>
      <c r="JX53">
        <v>30.0001</v>
      </c>
      <c r="JY53">
        <v>24.4724</v>
      </c>
      <c r="JZ53">
        <v>24.4941</v>
      </c>
      <c r="KA53">
        <v>5.57571</v>
      </c>
      <c r="KB53">
        <v>28.2376</v>
      </c>
      <c r="KC53">
        <v>10.5135</v>
      </c>
      <c r="KD53">
        <v>11</v>
      </c>
      <c r="KE53">
        <v>50</v>
      </c>
      <c r="KF53">
        <v>8.45956</v>
      </c>
      <c r="KG53">
        <v>100.252</v>
      </c>
      <c r="KH53">
        <v>100.866</v>
      </c>
    </row>
    <row r="54" spans="1:294">
      <c r="A54">
        <v>38</v>
      </c>
      <c r="B54">
        <v>1746722875.5</v>
      </c>
      <c r="C54">
        <v>4459.400000095367</v>
      </c>
      <c r="D54" t="s">
        <v>515</v>
      </c>
      <c r="E54" t="s">
        <v>516</v>
      </c>
      <c r="F54" t="s">
        <v>432</v>
      </c>
      <c r="G54" t="s">
        <v>433</v>
      </c>
      <c r="I54" t="s">
        <v>435</v>
      </c>
      <c r="J54">
        <v>1746722875.5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(EB54+(V54+2*0.95*5.67E-8*(((EB54+$B$7)+273)^4-(EB54+273)^4)-44100*K54)/(1.84*29.3*S54+8*0.95*5.67E-8*(EB54+273)^3))</f>
        <v>0</v>
      </c>
      <c r="X54">
        <f>($C$7*EC54+$D$7*ED54+$E$7*W54)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2*0.95*5.67E-8*(((EB54+$B$7)+273)^4-(X54+273)^4)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100.9851374126308</v>
      </c>
      <c r="AL54">
        <v>100.9133212121212</v>
      </c>
      <c r="AM54">
        <v>-8.38491186946339E-05</v>
      </c>
      <c r="AN54">
        <v>65.83343786014218</v>
      </c>
      <c r="AO54">
        <f>(AQ54 - AP54 + DZ54*1E3/(8.314*(EB54+273.15)) * AS54/DY54 * AR54) * DY54/(100*DM54) * 1000/(1000 - AQ54)</f>
        <v>0</v>
      </c>
      <c r="AP54">
        <v>8.446625812990467</v>
      </c>
      <c r="AQ54">
        <v>8.417561515151514</v>
      </c>
      <c r="AR54">
        <v>1.650509096659124E-07</v>
      </c>
      <c r="AS54">
        <v>77.39234867321849</v>
      </c>
      <c r="AT54">
        <v>0</v>
      </c>
      <c r="AU54">
        <v>0</v>
      </c>
      <c r="AV54">
        <f>IF(AT54*$H$13&gt;=AX54,1.0,(AX54/(AX54-AT54*$H$13)))</f>
        <v>0</v>
      </c>
      <c r="AW54">
        <f>(AV54-1)*100</f>
        <v>0</v>
      </c>
      <c r="AX54">
        <f>MAX(0,($B$13+$C$13*EG54)/(1+$D$13*EG54)*DZ54/(EB54+273)*$E$13)</f>
        <v>0</v>
      </c>
      <c r="AY54" t="s">
        <v>436</v>
      </c>
      <c r="AZ54" t="s">
        <v>436</v>
      </c>
      <c r="BA54">
        <v>0</v>
      </c>
      <c r="BB54">
        <v>0</v>
      </c>
      <c r="BC54">
        <f>1-BA54/BB54</f>
        <v>0</v>
      </c>
      <c r="BD54">
        <v>0</v>
      </c>
      <c r="BE54" t="s">
        <v>436</v>
      </c>
      <c r="BF54" t="s">
        <v>436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436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$B$11*EH54+$C$11*EI54+$F$11*ET54*(1-EW54)</f>
        <v>0</v>
      </c>
      <c r="DJ54">
        <f>DI54*DK54</f>
        <v>0</v>
      </c>
      <c r="DK54">
        <f>($B$11*$D$9+$C$11*$D$9+$F$11*((FG54+EY54)/MAX(FG54+EY54+FH54, 0.1)*$I$9+FH54/MAX(FG54+EY54+FH54, 0.1)*$J$9))/($B$11+$C$11+$F$11)</f>
        <v>0</v>
      </c>
      <c r="DL54">
        <f>($B$11*$K$9+$C$11*$K$9+$F$11*((FG54+EY54)/MAX(FG54+EY54+FH54, 0.1)*$P$9+FH54/MAX(FG54+EY54+FH54, 0.1)*$Q$9))/($B$11+$C$11+$F$11)</f>
        <v>0</v>
      </c>
      <c r="DM54">
        <v>6</v>
      </c>
      <c r="DN54">
        <v>0.5</v>
      </c>
      <c r="DO54" t="s">
        <v>437</v>
      </c>
      <c r="DP54">
        <v>2</v>
      </c>
      <c r="DQ54" t="b">
        <v>1</v>
      </c>
      <c r="DR54">
        <v>1746722875.5</v>
      </c>
      <c r="DS54">
        <v>100.075</v>
      </c>
      <c r="DT54">
        <v>100.186</v>
      </c>
      <c r="DU54">
        <v>8.41765</v>
      </c>
      <c r="DV54">
        <v>8.44633</v>
      </c>
      <c r="DW54">
        <v>99.83710000000001</v>
      </c>
      <c r="DX54">
        <v>8.48287</v>
      </c>
      <c r="DY54">
        <v>399.969</v>
      </c>
      <c r="DZ54">
        <v>101.926</v>
      </c>
      <c r="EA54">
        <v>0.0999603</v>
      </c>
      <c r="EB54">
        <v>14.9892</v>
      </c>
      <c r="EC54">
        <v>15.1038</v>
      </c>
      <c r="ED54">
        <v>999.9</v>
      </c>
      <c r="EE54">
        <v>0</v>
      </c>
      <c r="EF54">
        <v>0</v>
      </c>
      <c r="EG54">
        <v>10046.2</v>
      </c>
      <c r="EH54">
        <v>0</v>
      </c>
      <c r="EI54">
        <v>0.221054</v>
      </c>
      <c r="EJ54">
        <v>-0.110886</v>
      </c>
      <c r="EK54">
        <v>100.925</v>
      </c>
      <c r="EL54">
        <v>101.039</v>
      </c>
      <c r="EM54">
        <v>-0.0286798</v>
      </c>
      <c r="EN54">
        <v>100.186</v>
      </c>
      <c r="EO54">
        <v>8.44633</v>
      </c>
      <c r="EP54">
        <v>0.857979</v>
      </c>
      <c r="EQ54">
        <v>0.8609019999999999</v>
      </c>
      <c r="ER54">
        <v>4.70455</v>
      </c>
      <c r="ES54">
        <v>4.75324</v>
      </c>
      <c r="ET54">
        <v>0.0500092</v>
      </c>
      <c r="EU54">
        <v>0</v>
      </c>
      <c r="EV54">
        <v>0</v>
      </c>
      <c r="EW54">
        <v>0</v>
      </c>
      <c r="EX54">
        <v>-4.86</v>
      </c>
      <c r="EY54">
        <v>0.0500092</v>
      </c>
      <c r="EZ54">
        <v>-0.28</v>
      </c>
      <c r="FA54">
        <v>0.76</v>
      </c>
      <c r="FB54">
        <v>32.937</v>
      </c>
      <c r="FC54">
        <v>38.5</v>
      </c>
      <c r="FD54">
        <v>35.687</v>
      </c>
      <c r="FE54">
        <v>37.75</v>
      </c>
      <c r="FF54">
        <v>34.812</v>
      </c>
      <c r="FG54">
        <v>0</v>
      </c>
      <c r="FH54">
        <v>0</v>
      </c>
      <c r="FI54">
        <v>0</v>
      </c>
      <c r="FJ54">
        <v>1746722948</v>
      </c>
      <c r="FK54">
        <v>0</v>
      </c>
      <c r="FL54">
        <v>1.2472</v>
      </c>
      <c r="FM54">
        <v>-0.0776919391898081</v>
      </c>
      <c r="FN54">
        <v>0.1838460088881033</v>
      </c>
      <c r="FO54">
        <v>-2.8384</v>
      </c>
      <c r="FP54">
        <v>15</v>
      </c>
      <c r="FQ54">
        <v>1746715409.1</v>
      </c>
      <c r="FR54" t="s">
        <v>438</v>
      </c>
      <c r="FS54">
        <v>1746715409.1</v>
      </c>
      <c r="FT54">
        <v>1746715398.6</v>
      </c>
      <c r="FU54">
        <v>2</v>
      </c>
      <c r="FV54">
        <v>-0.229</v>
      </c>
      <c r="FW54">
        <v>-0.046</v>
      </c>
      <c r="FX54">
        <v>-0.035</v>
      </c>
      <c r="FY54">
        <v>0.08699999999999999</v>
      </c>
      <c r="FZ54">
        <v>587</v>
      </c>
      <c r="GA54">
        <v>16</v>
      </c>
      <c r="GB54">
        <v>0.03</v>
      </c>
      <c r="GC54">
        <v>0.16</v>
      </c>
      <c r="GD54">
        <v>0.04871634826579119</v>
      </c>
      <c r="GE54">
        <v>0.05700534544640331</v>
      </c>
      <c r="GF54">
        <v>0.01812810671594155</v>
      </c>
      <c r="GG54">
        <v>1</v>
      </c>
      <c r="GH54">
        <v>-0.002320963127004468</v>
      </c>
      <c r="GI54">
        <v>0.0004085916711523707</v>
      </c>
      <c r="GJ54">
        <v>7.088101147755774E-05</v>
      </c>
      <c r="GK54">
        <v>1</v>
      </c>
      <c r="GL54">
        <v>2</v>
      </c>
      <c r="GM54">
        <v>2</v>
      </c>
      <c r="GN54" t="s">
        <v>439</v>
      </c>
      <c r="GO54">
        <v>3.01618</v>
      </c>
      <c r="GP54">
        <v>2.77503</v>
      </c>
      <c r="GQ54">
        <v>0.0290438</v>
      </c>
      <c r="GR54">
        <v>0.028915</v>
      </c>
      <c r="GS54">
        <v>0.0570707</v>
      </c>
      <c r="GT54">
        <v>0.0569587</v>
      </c>
      <c r="GU54">
        <v>25113.5</v>
      </c>
      <c r="GV54">
        <v>29341.2</v>
      </c>
      <c r="GW54">
        <v>22662.9</v>
      </c>
      <c r="GX54">
        <v>27758.9</v>
      </c>
      <c r="GY54">
        <v>31002.5</v>
      </c>
      <c r="GZ54">
        <v>37410.7</v>
      </c>
      <c r="HA54">
        <v>36322.8</v>
      </c>
      <c r="HB54">
        <v>44065</v>
      </c>
      <c r="HC54">
        <v>1.82895</v>
      </c>
      <c r="HD54">
        <v>2.17843</v>
      </c>
      <c r="HE54">
        <v>-0.0593029</v>
      </c>
      <c r="HF54">
        <v>0</v>
      </c>
      <c r="HG54">
        <v>16.092</v>
      </c>
      <c r="HH54">
        <v>999.9</v>
      </c>
      <c r="HI54">
        <v>24.1</v>
      </c>
      <c r="HJ54">
        <v>32</v>
      </c>
      <c r="HK54">
        <v>11.2905</v>
      </c>
      <c r="HL54">
        <v>62.2317</v>
      </c>
      <c r="HM54">
        <v>12.8846</v>
      </c>
      <c r="HN54">
        <v>1</v>
      </c>
      <c r="HO54">
        <v>-0.213171</v>
      </c>
      <c r="HP54">
        <v>5.30435</v>
      </c>
      <c r="HQ54">
        <v>20.2157</v>
      </c>
      <c r="HR54">
        <v>5.19752</v>
      </c>
      <c r="HS54">
        <v>11.956</v>
      </c>
      <c r="HT54">
        <v>4.9474</v>
      </c>
      <c r="HU54">
        <v>3.3</v>
      </c>
      <c r="HV54">
        <v>9999</v>
      </c>
      <c r="HW54">
        <v>9999</v>
      </c>
      <c r="HX54">
        <v>9999</v>
      </c>
      <c r="HY54">
        <v>330.6</v>
      </c>
      <c r="HZ54">
        <v>1.86049</v>
      </c>
      <c r="IA54">
        <v>1.86111</v>
      </c>
      <c r="IB54">
        <v>1.8619</v>
      </c>
      <c r="IC54">
        <v>1.85756</v>
      </c>
      <c r="ID54">
        <v>1.85716</v>
      </c>
      <c r="IE54">
        <v>1.85822</v>
      </c>
      <c r="IF54">
        <v>1.85898</v>
      </c>
      <c r="IG54">
        <v>1.85852</v>
      </c>
      <c r="IH54">
        <v>0</v>
      </c>
      <c r="II54">
        <v>0</v>
      </c>
      <c r="IJ54">
        <v>0</v>
      </c>
      <c r="IK54">
        <v>0</v>
      </c>
      <c r="IL54" t="s">
        <v>440</v>
      </c>
      <c r="IM54" t="s">
        <v>441</v>
      </c>
      <c r="IN54" t="s">
        <v>442</v>
      </c>
      <c r="IO54" t="s">
        <v>442</v>
      </c>
      <c r="IP54" t="s">
        <v>442</v>
      </c>
      <c r="IQ54" t="s">
        <v>442</v>
      </c>
      <c r="IR54">
        <v>0</v>
      </c>
      <c r="IS54">
        <v>100</v>
      </c>
      <c r="IT54">
        <v>100</v>
      </c>
      <c r="IU54">
        <v>0.238</v>
      </c>
      <c r="IV54">
        <v>-0.06519999999999999</v>
      </c>
      <c r="IW54">
        <v>0.297997702088705</v>
      </c>
      <c r="IX54">
        <v>-0.0005958199232126106</v>
      </c>
      <c r="IY54">
        <v>-6.37178337242435E-08</v>
      </c>
      <c r="IZ54">
        <v>1.993894988486917E-10</v>
      </c>
      <c r="JA54">
        <v>-0.1058024783623949</v>
      </c>
      <c r="JB54">
        <v>-0.00682890468723997</v>
      </c>
      <c r="JC54">
        <v>0.001509929528747337</v>
      </c>
      <c r="JD54">
        <v>-1.662762654557253E-05</v>
      </c>
      <c r="JE54">
        <v>17</v>
      </c>
      <c r="JF54">
        <v>1831</v>
      </c>
      <c r="JG54">
        <v>1</v>
      </c>
      <c r="JH54">
        <v>21</v>
      </c>
      <c r="JI54">
        <v>124.4</v>
      </c>
      <c r="JJ54">
        <v>124.6</v>
      </c>
      <c r="JK54">
        <v>0.378418</v>
      </c>
      <c r="JL54">
        <v>2.61841</v>
      </c>
      <c r="JM54">
        <v>1.54663</v>
      </c>
      <c r="JN54">
        <v>2.146</v>
      </c>
      <c r="JO54">
        <v>1.49658</v>
      </c>
      <c r="JP54">
        <v>2.48413</v>
      </c>
      <c r="JQ54">
        <v>38.4769</v>
      </c>
      <c r="JR54">
        <v>24.0175</v>
      </c>
      <c r="JS54">
        <v>18</v>
      </c>
      <c r="JT54">
        <v>383.652</v>
      </c>
      <c r="JU54">
        <v>639.819</v>
      </c>
      <c r="JV54">
        <v>11.0759</v>
      </c>
      <c r="JW54">
        <v>24.3942</v>
      </c>
      <c r="JX54">
        <v>30</v>
      </c>
      <c r="JY54">
        <v>24.4683</v>
      </c>
      <c r="JZ54">
        <v>24.488</v>
      </c>
      <c r="KA54">
        <v>7.6016</v>
      </c>
      <c r="KB54">
        <v>28.2376</v>
      </c>
      <c r="KC54">
        <v>10.5135</v>
      </c>
      <c r="KD54">
        <v>11.0797</v>
      </c>
      <c r="KE54">
        <v>100</v>
      </c>
      <c r="KF54">
        <v>8.45956</v>
      </c>
      <c r="KG54">
        <v>100.25</v>
      </c>
      <c r="KH54">
        <v>100.87</v>
      </c>
    </row>
    <row r="55" spans="1:294">
      <c r="A55">
        <v>39</v>
      </c>
      <c r="B55">
        <v>1746722996</v>
      </c>
      <c r="C55">
        <v>4579.900000095367</v>
      </c>
      <c r="D55" t="s">
        <v>517</v>
      </c>
      <c r="E55" t="s">
        <v>518</v>
      </c>
      <c r="F55" t="s">
        <v>432</v>
      </c>
      <c r="G55" t="s">
        <v>433</v>
      </c>
      <c r="I55" t="s">
        <v>435</v>
      </c>
      <c r="J55">
        <v>1746722996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(EB55+(V55+2*0.95*5.67E-8*(((EB55+$B$7)+273)^4-(EB55+273)^4)-44100*K55)/(1.84*29.3*S55+8*0.95*5.67E-8*(EB55+273)^3))</f>
        <v>0</v>
      </c>
      <c r="X55">
        <f>($C$7*EC55+$D$7*ED55+$E$7*W55)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2*0.95*5.67E-8*(((EB55+$B$7)+273)^4-(X55+273)^4)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201.7573967035516</v>
      </c>
      <c r="AL55">
        <v>201.3471272727272</v>
      </c>
      <c r="AM55">
        <v>-0.000281222413909885</v>
      </c>
      <c r="AN55">
        <v>65.83343786014218</v>
      </c>
      <c r="AO55">
        <f>(AQ55 - AP55 + DZ55*1E3/(8.314*(EB55+273.15)) * AS55/DY55 * AR55) * DY55/(100*DM55) * 1000/(1000 - AQ55)</f>
        <v>0</v>
      </c>
      <c r="AP55">
        <v>8.456488504243035</v>
      </c>
      <c r="AQ55">
        <v>8.426487151515149</v>
      </c>
      <c r="AR55">
        <v>6.823876843395789E-08</v>
      </c>
      <c r="AS55">
        <v>77.39234867321849</v>
      </c>
      <c r="AT55">
        <v>0</v>
      </c>
      <c r="AU55">
        <v>0</v>
      </c>
      <c r="AV55">
        <f>IF(AT55*$H$13&gt;=AX55,1.0,(AX55/(AX55-AT55*$H$13)))</f>
        <v>0</v>
      </c>
      <c r="AW55">
        <f>(AV55-1)*100</f>
        <v>0</v>
      </c>
      <c r="AX55">
        <f>MAX(0,($B$13+$C$13*EG55)/(1+$D$13*EG55)*DZ55/(EB55+273)*$E$13)</f>
        <v>0</v>
      </c>
      <c r="AY55" t="s">
        <v>436</v>
      </c>
      <c r="AZ55" t="s">
        <v>436</v>
      </c>
      <c r="BA55">
        <v>0</v>
      </c>
      <c r="BB55">
        <v>0</v>
      </c>
      <c r="BC55">
        <f>1-BA55/BB55</f>
        <v>0</v>
      </c>
      <c r="BD55">
        <v>0</v>
      </c>
      <c r="BE55" t="s">
        <v>436</v>
      </c>
      <c r="BF55" t="s">
        <v>436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436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$B$11*EH55+$C$11*EI55+$F$11*ET55*(1-EW55)</f>
        <v>0</v>
      </c>
      <c r="DJ55">
        <f>DI55*DK55</f>
        <v>0</v>
      </c>
      <c r="DK55">
        <f>($B$11*$D$9+$C$11*$D$9+$F$11*((FG55+EY55)/MAX(FG55+EY55+FH55, 0.1)*$I$9+FH55/MAX(FG55+EY55+FH55, 0.1)*$J$9))/($B$11+$C$11+$F$11)</f>
        <v>0</v>
      </c>
      <c r="DL55">
        <f>($B$11*$K$9+$C$11*$K$9+$F$11*((FG55+EY55)/MAX(FG55+EY55+FH55, 0.1)*$P$9+FH55/MAX(FG55+EY55+FH55, 0.1)*$Q$9))/($B$11+$C$11+$F$11)</f>
        <v>0</v>
      </c>
      <c r="DM55">
        <v>6</v>
      </c>
      <c r="DN55">
        <v>0.5</v>
      </c>
      <c r="DO55" t="s">
        <v>437</v>
      </c>
      <c r="DP55">
        <v>2</v>
      </c>
      <c r="DQ55" t="b">
        <v>1</v>
      </c>
      <c r="DR55">
        <v>1746722996</v>
      </c>
      <c r="DS55">
        <v>199.667</v>
      </c>
      <c r="DT55">
        <v>200.027</v>
      </c>
      <c r="DU55">
        <v>8.427049999999999</v>
      </c>
      <c r="DV55">
        <v>8.45692</v>
      </c>
      <c r="DW55">
        <v>199.489</v>
      </c>
      <c r="DX55">
        <v>8.492139999999999</v>
      </c>
      <c r="DY55">
        <v>400.201</v>
      </c>
      <c r="DZ55">
        <v>101.931</v>
      </c>
      <c r="EA55">
        <v>0.099866</v>
      </c>
      <c r="EB55">
        <v>14.989</v>
      </c>
      <c r="EC55">
        <v>15.1198</v>
      </c>
      <c r="ED55">
        <v>999.9</v>
      </c>
      <c r="EE55">
        <v>0</v>
      </c>
      <c r="EF55">
        <v>0</v>
      </c>
      <c r="EG55">
        <v>10046.9</v>
      </c>
      <c r="EH55">
        <v>0</v>
      </c>
      <c r="EI55">
        <v>0.221054</v>
      </c>
      <c r="EJ55">
        <v>-0.359756</v>
      </c>
      <c r="EK55">
        <v>201.364</v>
      </c>
      <c r="EL55">
        <v>201.733</v>
      </c>
      <c r="EM55">
        <v>-0.02987</v>
      </c>
      <c r="EN55">
        <v>200.027</v>
      </c>
      <c r="EO55">
        <v>8.45692</v>
      </c>
      <c r="EP55">
        <v>0.858982</v>
      </c>
      <c r="EQ55">
        <v>0.862027</v>
      </c>
      <c r="ER55">
        <v>4.72127</v>
      </c>
      <c r="ES55">
        <v>4.77192</v>
      </c>
      <c r="ET55">
        <v>0.0500092</v>
      </c>
      <c r="EU55">
        <v>0</v>
      </c>
      <c r="EV55">
        <v>0</v>
      </c>
      <c r="EW55">
        <v>0</v>
      </c>
      <c r="EX55">
        <v>6.21</v>
      </c>
      <c r="EY55">
        <v>0.0500092</v>
      </c>
      <c r="EZ55">
        <v>-5.55</v>
      </c>
      <c r="FA55">
        <v>0.79</v>
      </c>
      <c r="FB55">
        <v>33.25</v>
      </c>
      <c r="FC55">
        <v>40</v>
      </c>
      <c r="FD55">
        <v>36.437</v>
      </c>
      <c r="FE55">
        <v>39.812</v>
      </c>
      <c r="FF55">
        <v>35.312</v>
      </c>
      <c r="FG55">
        <v>0</v>
      </c>
      <c r="FH55">
        <v>0</v>
      </c>
      <c r="FI55">
        <v>0</v>
      </c>
      <c r="FJ55">
        <v>1746723068.6</v>
      </c>
      <c r="FK55">
        <v>0</v>
      </c>
      <c r="FL55">
        <v>0.2938461538461538</v>
      </c>
      <c r="FM55">
        <v>10.93128231764626</v>
      </c>
      <c r="FN55">
        <v>-21.55042755758976</v>
      </c>
      <c r="FO55">
        <v>-1.526538461538461</v>
      </c>
      <c r="FP55">
        <v>15</v>
      </c>
      <c r="FQ55">
        <v>1746715409.1</v>
      </c>
      <c r="FR55" t="s">
        <v>438</v>
      </c>
      <c r="FS55">
        <v>1746715409.1</v>
      </c>
      <c r="FT55">
        <v>1746715398.6</v>
      </c>
      <c r="FU55">
        <v>2</v>
      </c>
      <c r="FV55">
        <v>-0.229</v>
      </c>
      <c r="FW55">
        <v>-0.046</v>
      </c>
      <c r="FX55">
        <v>-0.035</v>
      </c>
      <c r="FY55">
        <v>0.08699999999999999</v>
      </c>
      <c r="FZ55">
        <v>587</v>
      </c>
      <c r="GA55">
        <v>16</v>
      </c>
      <c r="GB55">
        <v>0.03</v>
      </c>
      <c r="GC55">
        <v>0.16</v>
      </c>
      <c r="GD55">
        <v>0.2730867560587893</v>
      </c>
      <c r="GE55">
        <v>-0.1207783368212064</v>
      </c>
      <c r="GF55">
        <v>0.03340573396749358</v>
      </c>
      <c r="GG55">
        <v>1</v>
      </c>
      <c r="GH55">
        <v>-0.002253305748443311</v>
      </c>
      <c r="GI55">
        <v>4.010989177294431E-05</v>
      </c>
      <c r="GJ55">
        <v>5.917896254046207E-05</v>
      </c>
      <c r="GK55">
        <v>1</v>
      </c>
      <c r="GL55">
        <v>2</v>
      </c>
      <c r="GM55">
        <v>2</v>
      </c>
      <c r="GN55" t="s">
        <v>439</v>
      </c>
      <c r="GO55">
        <v>3.01645</v>
      </c>
      <c r="GP55">
        <v>2.77494</v>
      </c>
      <c r="GQ55">
        <v>0.0550932</v>
      </c>
      <c r="GR55">
        <v>0.0548028</v>
      </c>
      <c r="GS55">
        <v>0.0571237</v>
      </c>
      <c r="GT55">
        <v>0.0570175</v>
      </c>
      <c r="GU55">
        <v>24439.6</v>
      </c>
      <c r="GV55">
        <v>28558.1</v>
      </c>
      <c r="GW55">
        <v>22662.9</v>
      </c>
      <c r="GX55">
        <v>27758.2</v>
      </c>
      <c r="GY55">
        <v>31000.8</v>
      </c>
      <c r="GZ55">
        <v>37408</v>
      </c>
      <c r="HA55">
        <v>36322</v>
      </c>
      <c r="HB55">
        <v>44063.7</v>
      </c>
      <c r="HC55">
        <v>1.82955</v>
      </c>
      <c r="HD55">
        <v>2.17847</v>
      </c>
      <c r="HE55">
        <v>-0.059329</v>
      </c>
      <c r="HF55">
        <v>0</v>
      </c>
      <c r="HG55">
        <v>16.1083</v>
      </c>
      <c r="HH55">
        <v>999.9</v>
      </c>
      <c r="HI55">
        <v>24</v>
      </c>
      <c r="HJ55">
        <v>32</v>
      </c>
      <c r="HK55">
        <v>11.2435</v>
      </c>
      <c r="HL55">
        <v>62.3418</v>
      </c>
      <c r="HM55">
        <v>12.7244</v>
      </c>
      <c r="HN55">
        <v>1</v>
      </c>
      <c r="HO55">
        <v>-0.213303</v>
      </c>
      <c r="HP55">
        <v>5.28732</v>
      </c>
      <c r="HQ55">
        <v>20.2165</v>
      </c>
      <c r="HR55">
        <v>5.19797</v>
      </c>
      <c r="HS55">
        <v>11.956</v>
      </c>
      <c r="HT55">
        <v>4.94725</v>
      </c>
      <c r="HU55">
        <v>3.3</v>
      </c>
      <c r="HV55">
        <v>9999</v>
      </c>
      <c r="HW55">
        <v>9999</v>
      </c>
      <c r="HX55">
        <v>9999</v>
      </c>
      <c r="HY55">
        <v>330.6</v>
      </c>
      <c r="HZ55">
        <v>1.8605</v>
      </c>
      <c r="IA55">
        <v>1.86111</v>
      </c>
      <c r="IB55">
        <v>1.86189</v>
      </c>
      <c r="IC55">
        <v>1.85749</v>
      </c>
      <c r="ID55">
        <v>1.85716</v>
      </c>
      <c r="IE55">
        <v>1.85822</v>
      </c>
      <c r="IF55">
        <v>1.85898</v>
      </c>
      <c r="IG55">
        <v>1.85852</v>
      </c>
      <c r="IH55">
        <v>0</v>
      </c>
      <c r="II55">
        <v>0</v>
      </c>
      <c r="IJ55">
        <v>0</v>
      </c>
      <c r="IK55">
        <v>0</v>
      </c>
      <c r="IL55" t="s">
        <v>440</v>
      </c>
      <c r="IM55" t="s">
        <v>441</v>
      </c>
      <c r="IN55" t="s">
        <v>442</v>
      </c>
      <c r="IO55" t="s">
        <v>442</v>
      </c>
      <c r="IP55" t="s">
        <v>442</v>
      </c>
      <c r="IQ55" t="s">
        <v>442</v>
      </c>
      <c r="IR55">
        <v>0</v>
      </c>
      <c r="IS55">
        <v>100</v>
      </c>
      <c r="IT55">
        <v>100</v>
      </c>
      <c r="IU55">
        <v>0.178</v>
      </c>
      <c r="IV55">
        <v>-0.06510000000000001</v>
      </c>
      <c r="IW55">
        <v>0.297997702088705</v>
      </c>
      <c r="IX55">
        <v>-0.0005958199232126106</v>
      </c>
      <c r="IY55">
        <v>-6.37178337242435E-08</v>
      </c>
      <c r="IZ55">
        <v>1.993894988486917E-10</v>
      </c>
      <c r="JA55">
        <v>-0.1058024783623949</v>
      </c>
      <c r="JB55">
        <v>-0.00682890468723997</v>
      </c>
      <c r="JC55">
        <v>0.001509929528747337</v>
      </c>
      <c r="JD55">
        <v>-1.662762654557253E-05</v>
      </c>
      <c r="JE55">
        <v>17</v>
      </c>
      <c r="JF55">
        <v>1831</v>
      </c>
      <c r="JG55">
        <v>1</v>
      </c>
      <c r="JH55">
        <v>21</v>
      </c>
      <c r="JI55">
        <v>126.4</v>
      </c>
      <c r="JJ55">
        <v>126.6</v>
      </c>
      <c r="JK55">
        <v>0.601807</v>
      </c>
      <c r="JL55">
        <v>2.59888</v>
      </c>
      <c r="JM55">
        <v>1.54663</v>
      </c>
      <c r="JN55">
        <v>2.146</v>
      </c>
      <c r="JO55">
        <v>1.49658</v>
      </c>
      <c r="JP55">
        <v>2.47925</v>
      </c>
      <c r="JQ55">
        <v>38.5014</v>
      </c>
      <c r="JR55">
        <v>24.0262</v>
      </c>
      <c r="JS55">
        <v>18</v>
      </c>
      <c r="JT55">
        <v>383.906</v>
      </c>
      <c r="JU55">
        <v>639.807</v>
      </c>
      <c r="JV55">
        <v>11.0993</v>
      </c>
      <c r="JW55">
        <v>24.3896</v>
      </c>
      <c r="JX55">
        <v>30</v>
      </c>
      <c r="JY55">
        <v>24.4621</v>
      </c>
      <c r="JZ55">
        <v>24.4837</v>
      </c>
      <c r="KA55">
        <v>12.0769</v>
      </c>
      <c r="KB55">
        <v>28.2376</v>
      </c>
      <c r="KC55">
        <v>10.5135</v>
      </c>
      <c r="KD55">
        <v>11.1015</v>
      </c>
      <c r="KE55">
        <v>200</v>
      </c>
      <c r="KF55">
        <v>8.45956</v>
      </c>
      <c r="KG55">
        <v>100.249</v>
      </c>
      <c r="KH55">
        <v>100.868</v>
      </c>
    </row>
    <row r="56" spans="1:294">
      <c r="A56">
        <v>40</v>
      </c>
      <c r="B56">
        <v>1746723116.5</v>
      </c>
      <c r="C56">
        <v>4700.400000095367</v>
      </c>
      <c r="D56" t="s">
        <v>519</v>
      </c>
      <c r="E56" t="s">
        <v>520</v>
      </c>
      <c r="F56" t="s">
        <v>432</v>
      </c>
      <c r="G56" t="s">
        <v>433</v>
      </c>
      <c r="I56" t="s">
        <v>435</v>
      </c>
      <c r="J56">
        <v>1746723116.5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(EB56+(V56+2*0.95*5.67E-8*(((EB56+$B$7)+273)^4-(EB56+273)^4)-44100*K56)/(1.84*29.3*S56+8*0.95*5.67E-8*(EB56+273)^3))</f>
        <v>0</v>
      </c>
      <c r="X56">
        <f>($C$7*EC56+$D$7*ED56+$E$7*W56)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2*0.95*5.67E-8*(((EB56+$B$7)+273)^4-(X56+273)^4)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302.5648169112896</v>
      </c>
      <c r="AL56">
        <v>302.1092848484848</v>
      </c>
      <c r="AM56">
        <v>-0.0002533456692837411</v>
      </c>
      <c r="AN56">
        <v>65.83343786014218</v>
      </c>
      <c r="AO56">
        <f>(AQ56 - AP56 + DZ56*1E3/(8.314*(EB56+273.15)) * AS56/DY56 * AR56) * DY56/(100*DM56) * 1000/(1000 - AQ56)</f>
        <v>0</v>
      </c>
      <c r="AP56">
        <v>8.457995448590975</v>
      </c>
      <c r="AQ56">
        <v>8.425619272727271</v>
      </c>
      <c r="AR56">
        <v>-2.292550904203202E-08</v>
      </c>
      <c r="AS56">
        <v>77.39234867321849</v>
      </c>
      <c r="AT56">
        <v>0</v>
      </c>
      <c r="AU56">
        <v>0</v>
      </c>
      <c r="AV56">
        <f>IF(AT56*$H$13&gt;=AX56,1.0,(AX56/(AX56-AT56*$H$13)))</f>
        <v>0</v>
      </c>
      <c r="AW56">
        <f>(AV56-1)*100</f>
        <v>0</v>
      </c>
      <c r="AX56">
        <f>MAX(0,($B$13+$C$13*EG56)/(1+$D$13*EG56)*DZ56/(EB56+273)*$E$13)</f>
        <v>0</v>
      </c>
      <c r="AY56" t="s">
        <v>436</v>
      </c>
      <c r="AZ56" t="s">
        <v>436</v>
      </c>
      <c r="BA56">
        <v>0</v>
      </c>
      <c r="BB56">
        <v>0</v>
      </c>
      <c r="BC56">
        <f>1-BA56/BB56</f>
        <v>0</v>
      </c>
      <c r="BD56">
        <v>0</v>
      </c>
      <c r="BE56" t="s">
        <v>436</v>
      </c>
      <c r="BF56" t="s">
        <v>436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436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$B$11*EH56+$C$11*EI56+$F$11*ET56*(1-EW56)</f>
        <v>0</v>
      </c>
      <c r="DJ56">
        <f>DI56*DK56</f>
        <v>0</v>
      </c>
      <c r="DK56">
        <f>($B$11*$D$9+$C$11*$D$9+$F$11*((FG56+EY56)/MAX(FG56+EY56+FH56, 0.1)*$I$9+FH56/MAX(FG56+EY56+FH56, 0.1)*$J$9))/($B$11+$C$11+$F$11)</f>
        <v>0</v>
      </c>
      <c r="DL56">
        <f>($B$11*$K$9+$C$11*$K$9+$F$11*((FG56+EY56)/MAX(FG56+EY56+FH56, 0.1)*$P$9+FH56/MAX(FG56+EY56+FH56, 0.1)*$Q$9))/($B$11+$C$11+$F$11)</f>
        <v>0</v>
      </c>
      <c r="DM56">
        <v>6</v>
      </c>
      <c r="DN56">
        <v>0.5</v>
      </c>
      <c r="DO56" t="s">
        <v>437</v>
      </c>
      <c r="DP56">
        <v>2</v>
      </c>
      <c r="DQ56" t="b">
        <v>1</v>
      </c>
      <c r="DR56">
        <v>1746723116.5</v>
      </c>
      <c r="DS56">
        <v>299.559</v>
      </c>
      <c r="DT56">
        <v>300.041</v>
      </c>
      <c r="DU56">
        <v>8.425330000000001</v>
      </c>
      <c r="DV56">
        <v>8.456899999999999</v>
      </c>
      <c r="DW56">
        <v>299.44</v>
      </c>
      <c r="DX56">
        <v>8.490449999999999</v>
      </c>
      <c r="DY56">
        <v>399.932</v>
      </c>
      <c r="DZ56">
        <v>101.933</v>
      </c>
      <c r="EA56">
        <v>0.09991369999999999</v>
      </c>
      <c r="EB56">
        <v>15.0036</v>
      </c>
      <c r="EC56">
        <v>15.1245</v>
      </c>
      <c r="ED56">
        <v>999.9</v>
      </c>
      <c r="EE56">
        <v>0</v>
      </c>
      <c r="EF56">
        <v>0</v>
      </c>
      <c r="EG56">
        <v>10042.5</v>
      </c>
      <c r="EH56">
        <v>0</v>
      </c>
      <c r="EI56">
        <v>0.221054</v>
      </c>
      <c r="EJ56">
        <v>-0.482025</v>
      </c>
      <c r="EK56">
        <v>302.104</v>
      </c>
      <c r="EL56">
        <v>302.6</v>
      </c>
      <c r="EM56">
        <v>-0.0315647</v>
      </c>
      <c r="EN56">
        <v>300.041</v>
      </c>
      <c r="EO56">
        <v>8.456899999999999</v>
      </c>
      <c r="EP56">
        <v>0.858819</v>
      </c>
      <c r="EQ56">
        <v>0.8620370000000001</v>
      </c>
      <c r="ER56">
        <v>4.71855</v>
      </c>
      <c r="ES56">
        <v>4.77209</v>
      </c>
      <c r="ET56">
        <v>0.0500092</v>
      </c>
      <c r="EU56">
        <v>0</v>
      </c>
      <c r="EV56">
        <v>0</v>
      </c>
      <c r="EW56">
        <v>0</v>
      </c>
      <c r="EX56">
        <v>11.97</v>
      </c>
      <c r="EY56">
        <v>0.0500092</v>
      </c>
      <c r="EZ56">
        <v>-11.83</v>
      </c>
      <c r="FA56">
        <v>0.44</v>
      </c>
      <c r="FB56">
        <v>33.625</v>
      </c>
      <c r="FC56">
        <v>40.812</v>
      </c>
      <c r="FD56">
        <v>36.937</v>
      </c>
      <c r="FE56">
        <v>41</v>
      </c>
      <c r="FF56">
        <v>35.75</v>
      </c>
      <c r="FG56">
        <v>0</v>
      </c>
      <c r="FH56">
        <v>0</v>
      </c>
      <c r="FI56">
        <v>0</v>
      </c>
      <c r="FJ56">
        <v>1746723189.2</v>
      </c>
      <c r="FK56">
        <v>0</v>
      </c>
      <c r="FL56">
        <v>4.896800000000001</v>
      </c>
      <c r="FM56">
        <v>41.45923124796305</v>
      </c>
      <c r="FN56">
        <v>-30.37615400858414</v>
      </c>
      <c r="FO56">
        <v>-4.602</v>
      </c>
      <c r="FP56">
        <v>15</v>
      </c>
      <c r="FQ56">
        <v>1746715409.1</v>
      </c>
      <c r="FR56" t="s">
        <v>438</v>
      </c>
      <c r="FS56">
        <v>1746715409.1</v>
      </c>
      <c r="FT56">
        <v>1746715398.6</v>
      </c>
      <c r="FU56">
        <v>2</v>
      </c>
      <c r="FV56">
        <v>-0.229</v>
      </c>
      <c r="FW56">
        <v>-0.046</v>
      </c>
      <c r="FX56">
        <v>-0.035</v>
      </c>
      <c r="FY56">
        <v>0.08699999999999999</v>
      </c>
      <c r="FZ56">
        <v>587</v>
      </c>
      <c r="GA56">
        <v>16</v>
      </c>
      <c r="GB56">
        <v>0.03</v>
      </c>
      <c r="GC56">
        <v>0.16</v>
      </c>
      <c r="GD56">
        <v>0.2875128244287891</v>
      </c>
      <c r="GE56">
        <v>-0.009627096551458023</v>
      </c>
      <c r="GF56">
        <v>0.01075820135382829</v>
      </c>
      <c r="GG56">
        <v>1</v>
      </c>
      <c r="GH56">
        <v>-0.002248465216248891</v>
      </c>
      <c r="GI56">
        <v>-0.0006465114639549948</v>
      </c>
      <c r="GJ56">
        <v>0.0001074196604769307</v>
      </c>
      <c r="GK56">
        <v>1</v>
      </c>
      <c r="GL56">
        <v>2</v>
      </c>
      <c r="GM56">
        <v>2</v>
      </c>
      <c r="GN56" t="s">
        <v>439</v>
      </c>
      <c r="GO56">
        <v>3.01614</v>
      </c>
      <c r="GP56">
        <v>2.77495</v>
      </c>
      <c r="GQ56">
        <v>0.0778032</v>
      </c>
      <c r="GR56">
        <v>0.07735690000000001</v>
      </c>
      <c r="GS56">
        <v>0.0571165</v>
      </c>
      <c r="GT56">
        <v>0.0570194</v>
      </c>
      <c r="GU56">
        <v>23852.9</v>
      </c>
      <c r="GV56">
        <v>27877.1</v>
      </c>
      <c r="GW56">
        <v>22663.4</v>
      </c>
      <c r="GX56">
        <v>27758.5</v>
      </c>
      <c r="GY56">
        <v>31002.3</v>
      </c>
      <c r="GZ56">
        <v>37409</v>
      </c>
      <c r="HA56">
        <v>36322.9</v>
      </c>
      <c r="HB56">
        <v>44064.2</v>
      </c>
      <c r="HC56">
        <v>1.82927</v>
      </c>
      <c r="HD56">
        <v>2.17903</v>
      </c>
      <c r="HE56">
        <v>-0.0587925</v>
      </c>
      <c r="HF56">
        <v>0</v>
      </c>
      <c r="HG56">
        <v>16.1041</v>
      </c>
      <c r="HH56">
        <v>999.9</v>
      </c>
      <c r="HI56">
        <v>24</v>
      </c>
      <c r="HJ56">
        <v>32.1</v>
      </c>
      <c r="HK56">
        <v>11.3067</v>
      </c>
      <c r="HL56">
        <v>62.3118</v>
      </c>
      <c r="HM56">
        <v>13.0529</v>
      </c>
      <c r="HN56">
        <v>1</v>
      </c>
      <c r="HO56">
        <v>-0.212721</v>
      </c>
      <c r="HP56">
        <v>5.4912</v>
      </c>
      <c r="HQ56">
        <v>20.2099</v>
      </c>
      <c r="HR56">
        <v>5.19767</v>
      </c>
      <c r="HS56">
        <v>11.956</v>
      </c>
      <c r="HT56">
        <v>4.94715</v>
      </c>
      <c r="HU56">
        <v>3.3</v>
      </c>
      <c r="HV56">
        <v>9999</v>
      </c>
      <c r="HW56">
        <v>9999</v>
      </c>
      <c r="HX56">
        <v>9999</v>
      </c>
      <c r="HY56">
        <v>330.6</v>
      </c>
      <c r="HZ56">
        <v>1.8605</v>
      </c>
      <c r="IA56">
        <v>1.86111</v>
      </c>
      <c r="IB56">
        <v>1.8619</v>
      </c>
      <c r="IC56">
        <v>1.8575</v>
      </c>
      <c r="ID56">
        <v>1.85715</v>
      </c>
      <c r="IE56">
        <v>1.85822</v>
      </c>
      <c r="IF56">
        <v>1.859</v>
      </c>
      <c r="IG56">
        <v>1.85852</v>
      </c>
      <c r="IH56">
        <v>0</v>
      </c>
      <c r="II56">
        <v>0</v>
      </c>
      <c r="IJ56">
        <v>0</v>
      </c>
      <c r="IK56">
        <v>0</v>
      </c>
      <c r="IL56" t="s">
        <v>440</v>
      </c>
      <c r="IM56" t="s">
        <v>441</v>
      </c>
      <c r="IN56" t="s">
        <v>442</v>
      </c>
      <c r="IO56" t="s">
        <v>442</v>
      </c>
      <c r="IP56" t="s">
        <v>442</v>
      </c>
      <c r="IQ56" t="s">
        <v>442</v>
      </c>
      <c r="IR56">
        <v>0</v>
      </c>
      <c r="IS56">
        <v>100</v>
      </c>
      <c r="IT56">
        <v>100</v>
      </c>
      <c r="IU56">
        <v>0.119</v>
      </c>
      <c r="IV56">
        <v>-0.06510000000000001</v>
      </c>
      <c r="IW56">
        <v>0.297997702088705</v>
      </c>
      <c r="IX56">
        <v>-0.0005958199232126106</v>
      </c>
      <c r="IY56">
        <v>-6.37178337242435E-08</v>
      </c>
      <c r="IZ56">
        <v>1.993894988486917E-10</v>
      </c>
      <c r="JA56">
        <v>-0.1058024783623949</v>
      </c>
      <c r="JB56">
        <v>-0.00682890468723997</v>
      </c>
      <c r="JC56">
        <v>0.001509929528747337</v>
      </c>
      <c r="JD56">
        <v>-1.662762654557253E-05</v>
      </c>
      <c r="JE56">
        <v>17</v>
      </c>
      <c r="JF56">
        <v>1831</v>
      </c>
      <c r="JG56">
        <v>1</v>
      </c>
      <c r="JH56">
        <v>21</v>
      </c>
      <c r="JI56">
        <v>128.5</v>
      </c>
      <c r="JJ56">
        <v>128.6</v>
      </c>
      <c r="JK56">
        <v>0.821533</v>
      </c>
      <c r="JL56">
        <v>2.60132</v>
      </c>
      <c r="JM56">
        <v>1.54663</v>
      </c>
      <c r="JN56">
        <v>2.14478</v>
      </c>
      <c r="JO56">
        <v>1.49658</v>
      </c>
      <c r="JP56">
        <v>2.36206</v>
      </c>
      <c r="JQ56">
        <v>38.5014</v>
      </c>
      <c r="JR56">
        <v>24.0175</v>
      </c>
      <c r="JS56">
        <v>18</v>
      </c>
      <c r="JT56">
        <v>383.73</v>
      </c>
      <c r="JU56">
        <v>640.151</v>
      </c>
      <c r="JV56">
        <v>10.9784</v>
      </c>
      <c r="JW56">
        <v>24.3794</v>
      </c>
      <c r="JX56">
        <v>30.0002</v>
      </c>
      <c r="JY56">
        <v>24.456</v>
      </c>
      <c r="JZ56">
        <v>24.4757</v>
      </c>
      <c r="KA56">
        <v>16.4668</v>
      </c>
      <c r="KB56">
        <v>28.2376</v>
      </c>
      <c r="KC56">
        <v>10.5135</v>
      </c>
      <c r="KD56">
        <v>10.9788</v>
      </c>
      <c r="KE56">
        <v>300</v>
      </c>
      <c r="KF56">
        <v>8.45955</v>
      </c>
      <c r="KG56">
        <v>100.251</v>
      </c>
      <c r="KH56">
        <v>100.869</v>
      </c>
    </row>
    <row r="57" spans="1:294">
      <c r="A57">
        <v>41</v>
      </c>
      <c r="B57">
        <v>1746723237</v>
      </c>
      <c r="C57">
        <v>4820.900000095367</v>
      </c>
      <c r="D57" t="s">
        <v>521</v>
      </c>
      <c r="E57" t="s">
        <v>522</v>
      </c>
      <c r="F57" t="s">
        <v>432</v>
      </c>
      <c r="G57" t="s">
        <v>433</v>
      </c>
      <c r="I57" t="s">
        <v>435</v>
      </c>
      <c r="J57">
        <v>1746723237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(EB57+(V57+2*0.95*5.67E-8*(((EB57+$B$7)+273)^4-(EB57+273)^4)-44100*K57)/(1.84*29.3*S57+8*0.95*5.67E-8*(EB57+273)^3))</f>
        <v>0</v>
      </c>
      <c r="X57">
        <f>($C$7*EC57+$D$7*ED57+$E$7*W57)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2*0.95*5.67E-8*(((EB57+$B$7)+273)^4-(X57+273)^4)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403.4226706328693</v>
      </c>
      <c r="AL57">
        <v>402.7907454545452</v>
      </c>
      <c r="AM57">
        <v>0.002986923888209419</v>
      </c>
      <c r="AN57">
        <v>65.83343786014218</v>
      </c>
      <c r="AO57">
        <f>(AQ57 - AP57 + DZ57*1E3/(8.314*(EB57+273.15)) * AS57/DY57 * AR57) * DY57/(100*DM57) * 1000/(1000 - AQ57)</f>
        <v>0</v>
      </c>
      <c r="AP57">
        <v>8.472530079661338</v>
      </c>
      <c r="AQ57">
        <v>8.440184303030302</v>
      </c>
      <c r="AR57">
        <v>-2.297525568833708E-07</v>
      </c>
      <c r="AS57">
        <v>77.39234867321849</v>
      </c>
      <c r="AT57">
        <v>0</v>
      </c>
      <c r="AU57">
        <v>0</v>
      </c>
      <c r="AV57">
        <f>IF(AT57*$H$13&gt;=AX57,1.0,(AX57/(AX57-AT57*$H$13)))</f>
        <v>0</v>
      </c>
      <c r="AW57">
        <f>(AV57-1)*100</f>
        <v>0</v>
      </c>
      <c r="AX57">
        <f>MAX(0,($B$13+$C$13*EG57)/(1+$D$13*EG57)*DZ57/(EB57+273)*$E$13)</f>
        <v>0</v>
      </c>
      <c r="AY57" t="s">
        <v>436</v>
      </c>
      <c r="AZ57" t="s">
        <v>436</v>
      </c>
      <c r="BA57">
        <v>0</v>
      </c>
      <c r="BB57">
        <v>0</v>
      </c>
      <c r="BC57">
        <f>1-BA57/BB57</f>
        <v>0</v>
      </c>
      <c r="BD57">
        <v>0</v>
      </c>
      <c r="BE57" t="s">
        <v>436</v>
      </c>
      <c r="BF57" t="s">
        <v>436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436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$B$11*EH57+$C$11*EI57+$F$11*ET57*(1-EW57)</f>
        <v>0</v>
      </c>
      <c r="DJ57">
        <f>DI57*DK57</f>
        <v>0</v>
      </c>
      <c r="DK57">
        <f>($B$11*$D$9+$C$11*$D$9+$F$11*((FG57+EY57)/MAX(FG57+EY57+FH57, 0.1)*$I$9+FH57/MAX(FG57+EY57+FH57, 0.1)*$J$9))/($B$11+$C$11+$F$11)</f>
        <v>0</v>
      </c>
      <c r="DL57">
        <f>($B$11*$K$9+$C$11*$K$9+$F$11*((FG57+EY57)/MAX(FG57+EY57+FH57, 0.1)*$P$9+FH57/MAX(FG57+EY57+FH57, 0.1)*$Q$9))/($B$11+$C$11+$F$11)</f>
        <v>0</v>
      </c>
      <c r="DM57">
        <v>6</v>
      </c>
      <c r="DN57">
        <v>0.5</v>
      </c>
      <c r="DO57" t="s">
        <v>437</v>
      </c>
      <c r="DP57">
        <v>2</v>
      </c>
      <c r="DQ57" t="b">
        <v>1</v>
      </c>
      <c r="DR57">
        <v>1746723237</v>
      </c>
      <c r="DS57">
        <v>399.371</v>
      </c>
      <c r="DT57">
        <v>400.065</v>
      </c>
      <c r="DU57">
        <v>8.439769999999999</v>
      </c>
      <c r="DV57">
        <v>8.47359</v>
      </c>
      <c r="DW57">
        <v>399.309</v>
      </c>
      <c r="DX57">
        <v>8.504659999999999</v>
      </c>
      <c r="DY57">
        <v>400.014</v>
      </c>
      <c r="DZ57">
        <v>101.93</v>
      </c>
      <c r="EA57">
        <v>0.100026</v>
      </c>
      <c r="EB57">
        <v>15.0091</v>
      </c>
      <c r="EC57">
        <v>15.133</v>
      </c>
      <c r="ED57">
        <v>999.9</v>
      </c>
      <c r="EE57">
        <v>0</v>
      </c>
      <c r="EF57">
        <v>0</v>
      </c>
      <c r="EG57">
        <v>10040.6</v>
      </c>
      <c r="EH57">
        <v>0</v>
      </c>
      <c r="EI57">
        <v>0.221054</v>
      </c>
      <c r="EJ57">
        <v>-0.693848</v>
      </c>
      <c r="EK57">
        <v>402.77</v>
      </c>
      <c r="EL57">
        <v>403.484</v>
      </c>
      <c r="EM57">
        <v>-0.0338249</v>
      </c>
      <c r="EN57">
        <v>400.065</v>
      </c>
      <c r="EO57">
        <v>8.47359</v>
      </c>
      <c r="EP57">
        <v>0.860264</v>
      </c>
      <c r="EQ57">
        <v>0.863712</v>
      </c>
      <c r="ER57">
        <v>4.74262</v>
      </c>
      <c r="ES57">
        <v>4.79989</v>
      </c>
      <c r="ET57">
        <v>0.0500092</v>
      </c>
      <c r="EU57">
        <v>0</v>
      </c>
      <c r="EV57">
        <v>0</v>
      </c>
      <c r="EW57">
        <v>0</v>
      </c>
      <c r="EX57">
        <v>-3.92</v>
      </c>
      <c r="EY57">
        <v>0.0500092</v>
      </c>
      <c r="EZ57">
        <v>-2.98</v>
      </c>
      <c r="FA57">
        <v>0.11</v>
      </c>
      <c r="FB57">
        <v>34</v>
      </c>
      <c r="FC57">
        <v>41.312</v>
      </c>
      <c r="FD57">
        <v>37.375</v>
      </c>
      <c r="FE57">
        <v>41.687</v>
      </c>
      <c r="FF57">
        <v>36.125</v>
      </c>
      <c r="FG57">
        <v>0</v>
      </c>
      <c r="FH57">
        <v>0</v>
      </c>
      <c r="FI57">
        <v>0</v>
      </c>
      <c r="FJ57">
        <v>1746723309.8</v>
      </c>
      <c r="FK57">
        <v>0</v>
      </c>
      <c r="FL57">
        <v>1.878461538461539</v>
      </c>
      <c r="FM57">
        <v>-44.60376070686882</v>
      </c>
      <c r="FN57">
        <v>19.33846136082066</v>
      </c>
      <c r="FO57">
        <v>-4.105</v>
      </c>
      <c r="FP57">
        <v>15</v>
      </c>
      <c r="FQ57">
        <v>1746715409.1</v>
      </c>
      <c r="FR57" t="s">
        <v>438</v>
      </c>
      <c r="FS57">
        <v>1746715409.1</v>
      </c>
      <c r="FT57">
        <v>1746715398.6</v>
      </c>
      <c r="FU57">
        <v>2</v>
      </c>
      <c r="FV57">
        <v>-0.229</v>
      </c>
      <c r="FW57">
        <v>-0.046</v>
      </c>
      <c r="FX57">
        <v>-0.035</v>
      </c>
      <c r="FY57">
        <v>0.08699999999999999</v>
      </c>
      <c r="FZ57">
        <v>587</v>
      </c>
      <c r="GA57">
        <v>16</v>
      </c>
      <c r="GB57">
        <v>0.03</v>
      </c>
      <c r="GC57">
        <v>0.16</v>
      </c>
      <c r="GD57">
        <v>0.4228869022033016</v>
      </c>
      <c r="GE57">
        <v>-0.02935621396896448</v>
      </c>
      <c r="GF57">
        <v>0.05735519945751862</v>
      </c>
      <c r="GG57">
        <v>1</v>
      </c>
      <c r="GH57">
        <v>-0.002448179085402611</v>
      </c>
      <c r="GI57">
        <v>3.504441819762096E-05</v>
      </c>
      <c r="GJ57">
        <v>4.574310029122574E-05</v>
      </c>
      <c r="GK57">
        <v>1</v>
      </c>
      <c r="GL57">
        <v>2</v>
      </c>
      <c r="GM57">
        <v>2</v>
      </c>
      <c r="GN57" t="s">
        <v>439</v>
      </c>
      <c r="GO57">
        <v>3.01624</v>
      </c>
      <c r="GP57">
        <v>2.77505</v>
      </c>
      <c r="GQ57">
        <v>0.0976904</v>
      </c>
      <c r="GR57">
        <v>0.09713620000000001</v>
      </c>
      <c r="GS57">
        <v>0.0571909</v>
      </c>
      <c r="GT57">
        <v>0.0571054</v>
      </c>
      <c r="GU57">
        <v>23339.3</v>
      </c>
      <c r="GV57">
        <v>27279.4</v>
      </c>
      <c r="GW57">
        <v>22663.9</v>
      </c>
      <c r="GX57">
        <v>27758.1</v>
      </c>
      <c r="GY57">
        <v>31001.1</v>
      </c>
      <c r="GZ57">
        <v>37406</v>
      </c>
      <c r="HA57">
        <v>36323.7</v>
      </c>
      <c r="HB57">
        <v>44064</v>
      </c>
      <c r="HC57">
        <v>1.8294</v>
      </c>
      <c r="HD57">
        <v>2.17913</v>
      </c>
      <c r="HE57">
        <v>-0.0588074</v>
      </c>
      <c r="HF57">
        <v>0</v>
      </c>
      <c r="HG57">
        <v>16.1129</v>
      </c>
      <c r="HH57">
        <v>999.9</v>
      </c>
      <c r="HI57">
        <v>24</v>
      </c>
      <c r="HJ57">
        <v>32.1</v>
      </c>
      <c r="HK57">
        <v>11.3073</v>
      </c>
      <c r="HL57">
        <v>62.3318</v>
      </c>
      <c r="HM57">
        <v>12.7564</v>
      </c>
      <c r="HN57">
        <v>1</v>
      </c>
      <c r="HO57">
        <v>-0.213176</v>
      </c>
      <c r="HP57">
        <v>5.49972</v>
      </c>
      <c r="HQ57">
        <v>20.2097</v>
      </c>
      <c r="HR57">
        <v>5.19857</v>
      </c>
      <c r="HS57">
        <v>11.956</v>
      </c>
      <c r="HT57">
        <v>4.94695</v>
      </c>
      <c r="HU57">
        <v>3.3</v>
      </c>
      <c r="HV57">
        <v>9999</v>
      </c>
      <c r="HW57">
        <v>9999</v>
      </c>
      <c r="HX57">
        <v>9999</v>
      </c>
      <c r="HY57">
        <v>330.7</v>
      </c>
      <c r="HZ57">
        <v>1.8605</v>
      </c>
      <c r="IA57">
        <v>1.86111</v>
      </c>
      <c r="IB57">
        <v>1.86192</v>
      </c>
      <c r="IC57">
        <v>1.85754</v>
      </c>
      <c r="ID57">
        <v>1.85717</v>
      </c>
      <c r="IE57">
        <v>1.85822</v>
      </c>
      <c r="IF57">
        <v>1.85898</v>
      </c>
      <c r="IG57">
        <v>1.85852</v>
      </c>
      <c r="IH57">
        <v>0</v>
      </c>
      <c r="II57">
        <v>0</v>
      </c>
      <c r="IJ57">
        <v>0</v>
      </c>
      <c r="IK57">
        <v>0</v>
      </c>
      <c r="IL57" t="s">
        <v>440</v>
      </c>
      <c r="IM57" t="s">
        <v>441</v>
      </c>
      <c r="IN57" t="s">
        <v>442</v>
      </c>
      <c r="IO57" t="s">
        <v>442</v>
      </c>
      <c r="IP57" t="s">
        <v>442</v>
      </c>
      <c r="IQ57" t="s">
        <v>442</v>
      </c>
      <c r="IR57">
        <v>0</v>
      </c>
      <c r="IS57">
        <v>100</v>
      </c>
      <c r="IT57">
        <v>100</v>
      </c>
      <c r="IU57">
        <v>0.062</v>
      </c>
      <c r="IV57">
        <v>-0.0649</v>
      </c>
      <c r="IW57">
        <v>0.297997702088705</v>
      </c>
      <c r="IX57">
        <v>-0.0005958199232126106</v>
      </c>
      <c r="IY57">
        <v>-6.37178337242435E-08</v>
      </c>
      <c r="IZ57">
        <v>1.993894988486917E-10</v>
      </c>
      <c r="JA57">
        <v>-0.1058024783623949</v>
      </c>
      <c r="JB57">
        <v>-0.00682890468723997</v>
      </c>
      <c r="JC57">
        <v>0.001509929528747337</v>
      </c>
      <c r="JD57">
        <v>-1.662762654557253E-05</v>
      </c>
      <c r="JE57">
        <v>17</v>
      </c>
      <c r="JF57">
        <v>1831</v>
      </c>
      <c r="JG57">
        <v>1</v>
      </c>
      <c r="JH57">
        <v>21</v>
      </c>
      <c r="JI57">
        <v>130.5</v>
      </c>
      <c r="JJ57">
        <v>130.6</v>
      </c>
      <c r="JK57">
        <v>1.03271</v>
      </c>
      <c r="JL57">
        <v>2.5769</v>
      </c>
      <c r="JM57">
        <v>1.54663</v>
      </c>
      <c r="JN57">
        <v>2.14478</v>
      </c>
      <c r="JO57">
        <v>1.49658</v>
      </c>
      <c r="JP57">
        <v>2.5</v>
      </c>
      <c r="JQ57">
        <v>38.5259</v>
      </c>
      <c r="JR57">
        <v>24.0175</v>
      </c>
      <c r="JS57">
        <v>18</v>
      </c>
      <c r="JT57">
        <v>383.764</v>
      </c>
      <c r="JU57">
        <v>640.181</v>
      </c>
      <c r="JV57">
        <v>10.9967</v>
      </c>
      <c r="JW57">
        <v>24.3794</v>
      </c>
      <c r="JX57">
        <v>30.0002</v>
      </c>
      <c r="JY57">
        <v>24.4519</v>
      </c>
      <c r="JZ57">
        <v>24.4717</v>
      </c>
      <c r="KA57">
        <v>20.7005</v>
      </c>
      <c r="KB57">
        <v>28.2376</v>
      </c>
      <c r="KC57">
        <v>10.5135</v>
      </c>
      <c r="KD57">
        <v>10.9826</v>
      </c>
      <c r="KE57">
        <v>400</v>
      </c>
      <c r="KF57">
        <v>8.436450000000001</v>
      </c>
      <c r="KG57">
        <v>100.254</v>
      </c>
      <c r="KH57">
        <v>100.868</v>
      </c>
    </row>
    <row r="58" spans="1:294">
      <c r="A58">
        <v>42</v>
      </c>
      <c r="B58">
        <v>1746723357.5</v>
      </c>
      <c r="C58">
        <v>4941.400000095367</v>
      </c>
      <c r="D58" t="s">
        <v>523</v>
      </c>
      <c r="E58" t="s">
        <v>524</v>
      </c>
      <c r="F58" t="s">
        <v>432</v>
      </c>
      <c r="G58" t="s">
        <v>433</v>
      </c>
      <c r="I58" t="s">
        <v>435</v>
      </c>
      <c r="J58">
        <v>1746723357.5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(EB58+(V58+2*0.95*5.67E-8*(((EB58+$B$7)+273)^4-(EB58+273)^4)-44100*K58)/(1.84*29.3*S58+8*0.95*5.67E-8*(EB58+273)^3))</f>
        <v>0</v>
      </c>
      <c r="X58">
        <f>($C$7*EC58+$D$7*ED58+$E$7*W58)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2*0.95*5.67E-8*(((EB58+$B$7)+273)^4-(X58+273)^4)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504.3121366393311</v>
      </c>
      <c r="AL58">
        <v>503.5161878787878</v>
      </c>
      <c r="AM58">
        <v>0.0004963474880582293</v>
      </c>
      <c r="AN58">
        <v>65.83343786014218</v>
      </c>
      <c r="AO58">
        <f>(AQ58 - AP58 + DZ58*1E3/(8.314*(EB58+273.15)) * AS58/DY58 * AR58) * DY58/(100*DM58) * 1000/(1000 - AQ58)</f>
        <v>0</v>
      </c>
      <c r="AP58">
        <v>8.426771144493415</v>
      </c>
      <c r="AQ58">
        <v>8.400531818181813</v>
      </c>
      <c r="AR58">
        <v>-5.288847388302168E-08</v>
      </c>
      <c r="AS58">
        <v>77.39234867321849</v>
      </c>
      <c r="AT58">
        <v>0</v>
      </c>
      <c r="AU58">
        <v>0</v>
      </c>
      <c r="AV58">
        <f>IF(AT58*$H$13&gt;=AX58,1.0,(AX58/(AX58-AT58*$H$13)))</f>
        <v>0</v>
      </c>
      <c r="AW58">
        <f>(AV58-1)*100</f>
        <v>0</v>
      </c>
      <c r="AX58">
        <f>MAX(0,($B$13+$C$13*EG58)/(1+$D$13*EG58)*DZ58/(EB58+273)*$E$13)</f>
        <v>0</v>
      </c>
      <c r="AY58" t="s">
        <v>436</v>
      </c>
      <c r="AZ58" t="s">
        <v>436</v>
      </c>
      <c r="BA58">
        <v>0</v>
      </c>
      <c r="BB58">
        <v>0</v>
      </c>
      <c r="BC58">
        <f>1-BA58/BB58</f>
        <v>0</v>
      </c>
      <c r="BD58">
        <v>0</v>
      </c>
      <c r="BE58" t="s">
        <v>436</v>
      </c>
      <c r="BF58" t="s">
        <v>436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436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$B$11*EH58+$C$11*EI58+$F$11*ET58*(1-EW58)</f>
        <v>0</v>
      </c>
      <c r="DJ58">
        <f>DI58*DK58</f>
        <v>0</v>
      </c>
      <c r="DK58">
        <f>($B$11*$D$9+$C$11*$D$9+$F$11*((FG58+EY58)/MAX(FG58+EY58+FH58, 0.1)*$I$9+FH58/MAX(FG58+EY58+FH58, 0.1)*$J$9))/($B$11+$C$11+$F$11)</f>
        <v>0</v>
      </c>
      <c r="DL58">
        <f>($B$11*$K$9+$C$11*$K$9+$F$11*((FG58+EY58)/MAX(FG58+EY58+FH58, 0.1)*$P$9+FH58/MAX(FG58+EY58+FH58, 0.1)*$Q$9))/($B$11+$C$11+$F$11)</f>
        <v>0</v>
      </c>
      <c r="DM58">
        <v>6</v>
      </c>
      <c r="DN58">
        <v>0.5</v>
      </c>
      <c r="DO58" t="s">
        <v>437</v>
      </c>
      <c r="DP58">
        <v>2</v>
      </c>
      <c r="DQ58" t="b">
        <v>1</v>
      </c>
      <c r="DR58">
        <v>1746723357.5</v>
      </c>
      <c r="DS58">
        <v>499.272</v>
      </c>
      <c r="DT58">
        <v>500.052</v>
      </c>
      <c r="DU58">
        <v>8.40057</v>
      </c>
      <c r="DV58">
        <v>8.4269</v>
      </c>
      <c r="DW58">
        <v>499.263</v>
      </c>
      <c r="DX58">
        <v>8.466049999999999</v>
      </c>
      <c r="DY58">
        <v>400.095</v>
      </c>
      <c r="DZ58">
        <v>101.931</v>
      </c>
      <c r="EA58">
        <v>0.0998183</v>
      </c>
      <c r="EB58">
        <v>15.0025</v>
      </c>
      <c r="EC58">
        <v>15.1213</v>
      </c>
      <c r="ED58">
        <v>999.9</v>
      </c>
      <c r="EE58">
        <v>0</v>
      </c>
      <c r="EF58">
        <v>0</v>
      </c>
      <c r="EG58">
        <v>10049.4</v>
      </c>
      <c r="EH58">
        <v>0</v>
      </c>
      <c r="EI58">
        <v>0.221054</v>
      </c>
      <c r="EJ58">
        <v>-0.780426</v>
      </c>
      <c r="EK58">
        <v>503.502</v>
      </c>
      <c r="EL58">
        <v>504.302</v>
      </c>
      <c r="EM58">
        <v>-0.026329</v>
      </c>
      <c r="EN58">
        <v>500.052</v>
      </c>
      <c r="EO58">
        <v>8.4269</v>
      </c>
      <c r="EP58">
        <v>0.856276</v>
      </c>
      <c r="EQ58">
        <v>0.858959</v>
      </c>
      <c r="ER58">
        <v>4.67611</v>
      </c>
      <c r="ES58">
        <v>4.72089</v>
      </c>
      <c r="ET58">
        <v>0.0500092</v>
      </c>
      <c r="EU58">
        <v>0</v>
      </c>
      <c r="EV58">
        <v>0</v>
      </c>
      <c r="EW58">
        <v>0</v>
      </c>
      <c r="EX58">
        <v>-2.61</v>
      </c>
      <c r="EY58">
        <v>0.0500092</v>
      </c>
      <c r="EZ58">
        <v>-1.75</v>
      </c>
      <c r="FA58">
        <v>0.71</v>
      </c>
      <c r="FB58">
        <v>33.375</v>
      </c>
      <c r="FC58">
        <v>38.937</v>
      </c>
      <c r="FD58">
        <v>36.062</v>
      </c>
      <c r="FE58">
        <v>38.312</v>
      </c>
      <c r="FF58">
        <v>34.937</v>
      </c>
      <c r="FG58">
        <v>0</v>
      </c>
      <c r="FH58">
        <v>0</v>
      </c>
      <c r="FI58">
        <v>0</v>
      </c>
      <c r="FJ58">
        <v>1746723430.4</v>
      </c>
      <c r="FK58">
        <v>0</v>
      </c>
      <c r="FL58">
        <v>1.8032</v>
      </c>
      <c r="FM58">
        <v>-2.594615605994309</v>
      </c>
      <c r="FN58">
        <v>5.985384726507886</v>
      </c>
      <c r="FO58">
        <v>-1.0504</v>
      </c>
      <c r="FP58">
        <v>15</v>
      </c>
      <c r="FQ58">
        <v>1746715409.1</v>
      </c>
      <c r="FR58" t="s">
        <v>438</v>
      </c>
      <c r="FS58">
        <v>1746715409.1</v>
      </c>
      <c r="FT58">
        <v>1746715398.6</v>
      </c>
      <c r="FU58">
        <v>2</v>
      </c>
      <c r="FV58">
        <v>-0.229</v>
      </c>
      <c r="FW58">
        <v>-0.046</v>
      </c>
      <c r="FX58">
        <v>-0.035</v>
      </c>
      <c r="FY58">
        <v>0.08699999999999999</v>
      </c>
      <c r="FZ58">
        <v>587</v>
      </c>
      <c r="GA58">
        <v>16</v>
      </c>
      <c r="GB58">
        <v>0.03</v>
      </c>
      <c r="GC58">
        <v>0.16</v>
      </c>
      <c r="GD58">
        <v>0.5156814961212826</v>
      </c>
      <c r="GE58">
        <v>-0.06967304350942269</v>
      </c>
      <c r="GF58">
        <v>0.02802190262796388</v>
      </c>
      <c r="GG58">
        <v>1</v>
      </c>
      <c r="GH58">
        <v>-0.001997572692326928</v>
      </c>
      <c r="GI58">
        <v>0.0001004846267881464</v>
      </c>
      <c r="GJ58">
        <v>4.553570431354363E-05</v>
      </c>
      <c r="GK58">
        <v>1</v>
      </c>
      <c r="GL58">
        <v>2</v>
      </c>
      <c r="GM58">
        <v>2</v>
      </c>
      <c r="GN58" t="s">
        <v>439</v>
      </c>
      <c r="GO58">
        <v>3.01632</v>
      </c>
      <c r="GP58">
        <v>2.77492</v>
      </c>
      <c r="GQ58">
        <v>0.115454</v>
      </c>
      <c r="GR58">
        <v>0.114788</v>
      </c>
      <c r="GS58">
        <v>0.0569863</v>
      </c>
      <c r="GT58">
        <v>0.0568619</v>
      </c>
      <c r="GU58">
        <v>22879.9</v>
      </c>
      <c r="GV58">
        <v>26746.7</v>
      </c>
      <c r="GW58">
        <v>22663.6</v>
      </c>
      <c r="GX58">
        <v>27758.3</v>
      </c>
      <c r="GY58">
        <v>31008</v>
      </c>
      <c r="GZ58">
        <v>37416.2</v>
      </c>
      <c r="HA58">
        <v>36323.4</v>
      </c>
      <c r="HB58">
        <v>44063.9</v>
      </c>
      <c r="HC58">
        <v>1.82985</v>
      </c>
      <c r="HD58">
        <v>2.17868</v>
      </c>
      <c r="HE58">
        <v>-0.0590235</v>
      </c>
      <c r="HF58">
        <v>0</v>
      </c>
      <c r="HG58">
        <v>16.1048</v>
      </c>
      <c r="HH58">
        <v>999.9</v>
      </c>
      <c r="HI58">
        <v>24</v>
      </c>
      <c r="HJ58">
        <v>32.1</v>
      </c>
      <c r="HK58">
        <v>11.3078</v>
      </c>
      <c r="HL58">
        <v>62.1819</v>
      </c>
      <c r="HM58">
        <v>13.0008</v>
      </c>
      <c r="HN58">
        <v>1</v>
      </c>
      <c r="HO58">
        <v>-0.212591</v>
      </c>
      <c r="HP58">
        <v>5.54173</v>
      </c>
      <c r="HQ58">
        <v>20.2062</v>
      </c>
      <c r="HR58">
        <v>5.19917</v>
      </c>
      <c r="HS58">
        <v>11.956</v>
      </c>
      <c r="HT58">
        <v>4.9476</v>
      </c>
      <c r="HU58">
        <v>3.3</v>
      </c>
      <c r="HV58">
        <v>9999</v>
      </c>
      <c r="HW58">
        <v>9999</v>
      </c>
      <c r="HX58">
        <v>9999</v>
      </c>
      <c r="HY58">
        <v>330.7</v>
      </c>
      <c r="HZ58">
        <v>1.8605</v>
      </c>
      <c r="IA58">
        <v>1.86111</v>
      </c>
      <c r="IB58">
        <v>1.8619</v>
      </c>
      <c r="IC58">
        <v>1.85751</v>
      </c>
      <c r="ID58">
        <v>1.85715</v>
      </c>
      <c r="IE58">
        <v>1.85822</v>
      </c>
      <c r="IF58">
        <v>1.859</v>
      </c>
      <c r="IG58">
        <v>1.85852</v>
      </c>
      <c r="IH58">
        <v>0</v>
      </c>
      <c r="II58">
        <v>0</v>
      </c>
      <c r="IJ58">
        <v>0</v>
      </c>
      <c r="IK58">
        <v>0</v>
      </c>
      <c r="IL58" t="s">
        <v>440</v>
      </c>
      <c r="IM58" t="s">
        <v>441</v>
      </c>
      <c r="IN58" t="s">
        <v>442</v>
      </c>
      <c r="IO58" t="s">
        <v>442</v>
      </c>
      <c r="IP58" t="s">
        <v>442</v>
      </c>
      <c r="IQ58" t="s">
        <v>442</v>
      </c>
      <c r="IR58">
        <v>0</v>
      </c>
      <c r="IS58">
        <v>100</v>
      </c>
      <c r="IT58">
        <v>100</v>
      </c>
      <c r="IU58">
        <v>0.008999999999999999</v>
      </c>
      <c r="IV58">
        <v>-0.0655</v>
      </c>
      <c r="IW58">
        <v>0.297997702088705</v>
      </c>
      <c r="IX58">
        <v>-0.0005958199232126106</v>
      </c>
      <c r="IY58">
        <v>-6.37178337242435E-08</v>
      </c>
      <c r="IZ58">
        <v>1.993894988486917E-10</v>
      </c>
      <c r="JA58">
        <v>-0.1058024783623949</v>
      </c>
      <c r="JB58">
        <v>-0.00682890468723997</v>
      </c>
      <c r="JC58">
        <v>0.001509929528747337</v>
      </c>
      <c r="JD58">
        <v>-1.662762654557253E-05</v>
      </c>
      <c r="JE58">
        <v>17</v>
      </c>
      <c r="JF58">
        <v>1831</v>
      </c>
      <c r="JG58">
        <v>1</v>
      </c>
      <c r="JH58">
        <v>21</v>
      </c>
      <c r="JI58">
        <v>132.5</v>
      </c>
      <c r="JJ58">
        <v>132.6</v>
      </c>
      <c r="JK58">
        <v>1.23657</v>
      </c>
      <c r="JL58">
        <v>2.57935</v>
      </c>
      <c r="JM58">
        <v>1.54663</v>
      </c>
      <c r="JN58">
        <v>2.14478</v>
      </c>
      <c r="JO58">
        <v>1.49658</v>
      </c>
      <c r="JP58">
        <v>2.36206</v>
      </c>
      <c r="JQ58">
        <v>38.5259</v>
      </c>
      <c r="JR58">
        <v>24.0087</v>
      </c>
      <c r="JS58">
        <v>18</v>
      </c>
      <c r="JT58">
        <v>383.986</v>
      </c>
      <c r="JU58">
        <v>639.819</v>
      </c>
      <c r="JV58">
        <v>10.949</v>
      </c>
      <c r="JW58">
        <v>24.3814</v>
      </c>
      <c r="JX58">
        <v>30.0002</v>
      </c>
      <c r="JY58">
        <v>24.4519</v>
      </c>
      <c r="JZ58">
        <v>24.4717</v>
      </c>
      <c r="KA58">
        <v>24.7732</v>
      </c>
      <c r="KB58">
        <v>28.5158</v>
      </c>
      <c r="KC58">
        <v>10.5135</v>
      </c>
      <c r="KD58">
        <v>10.9451</v>
      </c>
      <c r="KE58">
        <v>500</v>
      </c>
      <c r="KF58">
        <v>8.41832</v>
      </c>
      <c r="KG58">
        <v>100.252</v>
      </c>
      <c r="KH58">
        <v>100.868</v>
      </c>
    </row>
    <row r="59" spans="1:294">
      <c r="A59">
        <v>43</v>
      </c>
      <c r="B59">
        <v>1746723478</v>
      </c>
      <c r="C59">
        <v>5061.900000095367</v>
      </c>
      <c r="D59" t="s">
        <v>525</v>
      </c>
      <c r="E59" t="s">
        <v>526</v>
      </c>
      <c r="F59" t="s">
        <v>432</v>
      </c>
      <c r="G59" t="s">
        <v>433</v>
      </c>
      <c r="I59" t="s">
        <v>435</v>
      </c>
      <c r="J59">
        <v>1746723478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(EB59+(V59+2*0.95*5.67E-8*(((EB59+$B$7)+273)^4-(EB59+273)^4)-44100*K59)/(1.84*29.3*S59+8*0.95*5.67E-8*(EB59+273)^3))</f>
        <v>0</v>
      </c>
      <c r="X59">
        <f>($C$7*EC59+$D$7*ED59+$E$7*W59)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2*0.95*5.67E-8*(((EB59+$B$7)+273)^4-(X59+273)^4)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605.0438880145169</v>
      </c>
      <c r="AL59">
        <v>604.2402545454545</v>
      </c>
      <c r="AM59">
        <v>-0.0005039815938113312</v>
      </c>
      <c r="AN59">
        <v>65.83343786014218</v>
      </c>
      <c r="AO59">
        <f>(AQ59 - AP59 + DZ59*1E3/(8.314*(EB59+273.15)) * AS59/DY59 * AR59) * DY59/(100*DM59) * 1000/(1000 - AQ59)</f>
        <v>0</v>
      </c>
      <c r="AP59">
        <v>8.423690737856228</v>
      </c>
      <c r="AQ59">
        <v>8.400351151515148</v>
      </c>
      <c r="AR59">
        <v>1.53004777530404E-08</v>
      </c>
      <c r="AS59">
        <v>77.39234867321849</v>
      </c>
      <c r="AT59">
        <v>0</v>
      </c>
      <c r="AU59">
        <v>0</v>
      </c>
      <c r="AV59">
        <f>IF(AT59*$H$13&gt;=AX59,1.0,(AX59/(AX59-AT59*$H$13)))</f>
        <v>0</v>
      </c>
      <c r="AW59">
        <f>(AV59-1)*100</f>
        <v>0</v>
      </c>
      <c r="AX59">
        <f>MAX(0,($B$13+$C$13*EG59)/(1+$D$13*EG59)*DZ59/(EB59+273)*$E$13)</f>
        <v>0</v>
      </c>
      <c r="AY59" t="s">
        <v>436</v>
      </c>
      <c r="AZ59" t="s">
        <v>436</v>
      </c>
      <c r="BA59">
        <v>0</v>
      </c>
      <c r="BB59">
        <v>0</v>
      </c>
      <c r="BC59">
        <f>1-BA59/BB59</f>
        <v>0</v>
      </c>
      <c r="BD59">
        <v>0</v>
      </c>
      <c r="BE59" t="s">
        <v>436</v>
      </c>
      <c r="BF59" t="s">
        <v>436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436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$B$11*EH59+$C$11*EI59+$F$11*ET59*(1-EW59)</f>
        <v>0</v>
      </c>
      <c r="DJ59">
        <f>DI59*DK59</f>
        <v>0</v>
      </c>
      <c r="DK59">
        <f>($B$11*$D$9+$C$11*$D$9+$F$11*((FG59+EY59)/MAX(FG59+EY59+FH59, 0.1)*$I$9+FH59/MAX(FG59+EY59+FH59, 0.1)*$J$9))/($B$11+$C$11+$F$11)</f>
        <v>0</v>
      </c>
      <c r="DL59">
        <f>($B$11*$K$9+$C$11*$K$9+$F$11*((FG59+EY59)/MAX(FG59+EY59+FH59, 0.1)*$P$9+FH59/MAX(FG59+EY59+FH59, 0.1)*$Q$9))/($B$11+$C$11+$F$11)</f>
        <v>0</v>
      </c>
      <c r="DM59">
        <v>6</v>
      </c>
      <c r="DN59">
        <v>0.5</v>
      </c>
      <c r="DO59" t="s">
        <v>437</v>
      </c>
      <c r="DP59">
        <v>2</v>
      </c>
      <c r="DQ59" t="b">
        <v>1</v>
      </c>
      <c r="DR59">
        <v>1746723478</v>
      </c>
      <c r="DS59">
        <v>599.15</v>
      </c>
      <c r="DT59">
        <v>600.021</v>
      </c>
      <c r="DU59">
        <v>8.40015</v>
      </c>
      <c r="DV59">
        <v>8.42324</v>
      </c>
      <c r="DW59">
        <v>599.189</v>
      </c>
      <c r="DX59">
        <v>8.46564</v>
      </c>
      <c r="DY59">
        <v>400.16</v>
      </c>
      <c r="DZ59">
        <v>101.93</v>
      </c>
      <c r="EA59">
        <v>0.09998020000000001</v>
      </c>
      <c r="EB59">
        <v>15.0159</v>
      </c>
      <c r="EC59">
        <v>15.1284</v>
      </c>
      <c r="ED59">
        <v>999.9</v>
      </c>
      <c r="EE59">
        <v>0</v>
      </c>
      <c r="EF59">
        <v>0</v>
      </c>
      <c r="EG59">
        <v>10053.8</v>
      </c>
      <c r="EH59">
        <v>0</v>
      </c>
      <c r="EI59">
        <v>0.221054</v>
      </c>
      <c r="EJ59">
        <v>-0.87085</v>
      </c>
      <c r="EK59">
        <v>604.226</v>
      </c>
      <c r="EL59">
        <v>605.1180000000001</v>
      </c>
      <c r="EM59">
        <v>-0.0230961</v>
      </c>
      <c r="EN59">
        <v>600.021</v>
      </c>
      <c r="EO59">
        <v>8.42324</v>
      </c>
      <c r="EP59">
        <v>0.856228</v>
      </c>
      <c r="EQ59">
        <v>0.858582</v>
      </c>
      <c r="ER59">
        <v>4.67531</v>
      </c>
      <c r="ES59">
        <v>4.7146</v>
      </c>
      <c r="ET59">
        <v>0.0500092</v>
      </c>
      <c r="EU59">
        <v>0</v>
      </c>
      <c r="EV59">
        <v>0</v>
      </c>
      <c r="EW59">
        <v>0</v>
      </c>
      <c r="EX59">
        <v>12.35</v>
      </c>
      <c r="EY59">
        <v>0.0500092</v>
      </c>
      <c r="EZ59">
        <v>-11.92</v>
      </c>
      <c r="FA59">
        <v>1.16</v>
      </c>
      <c r="FB59">
        <v>33.125</v>
      </c>
      <c r="FC59">
        <v>39.437</v>
      </c>
      <c r="FD59">
        <v>36.125</v>
      </c>
      <c r="FE59">
        <v>38.937</v>
      </c>
      <c r="FF59">
        <v>35.062</v>
      </c>
      <c r="FG59">
        <v>0</v>
      </c>
      <c r="FH59">
        <v>0</v>
      </c>
      <c r="FI59">
        <v>0</v>
      </c>
      <c r="FJ59">
        <v>1746723550.4</v>
      </c>
      <c r="FK59">
        <v>0</v>
      </c>
      <c r="FL59">
        <v>4.167999999999999</v>
      </c>
      <c r="FM59">
        <v>40.06000003337858</v>
      </c>
      <c r="FN59">
        <v>-26.27615368777008</v>
      </c>
      <c r="FO59">
        <v>-2.9984</v>
      </c>
      <c r="FP59">
        <v>15</v>
      </c>
      <c r="FQ59">
        <v>1746715409.1</v>
      </c>
      <c r="FR59" t="s">
        <v>438</v>
      </c>
      <c r="FS59">
        <v>1746715409.1</v>
      </c>
      <c r="FT59">
        <v>1746715398.6</v>
      </c>
      <c r="FU59">
        <v>2</v>
      </c>
      <c r="FV59">
        <v>-0.229</v>
      </c>
      <c r="FW59">
        <v>-0.046</v>
      </c>
      <c r="FX59">
        <v>-0.035</v>
      </c>
      <c r="FY59">
        <v>0.08699999999999999</v>
      </c>
      <c r="FZ59">
        <v>587</v>
      </c>
      <c r="GA59">
        <v>16</v>
      </c>
      <c r="GB59">
        <v>0.03</v>
      </c>
      <c r="GC59">
        <v>0.16</v>
      </c>
      <c r="GD59">
        <v>0.5253164050338733</v>
      </c>
      <c r="GE59">
        <v>0.1739783877006656</v>
      </c>
      <c r="GF59">
        <v>0.07250325904320649</v>
      </c>
      <c r="GG59">
        <v>1</v>
      </c>
      <c r="GH59">
        <v>-0.001914812697140055</v>
      </c>
      <c r="GI59">
        <v>0.0001439116339931819</v>
      </c>
      <c r="GJ59">
        <v>4.384020135487289E-05</v>
      </c>
      <c r="GK59">
        <v>1</v>
      </c>
      <c r="GL59">
        <v>2</v>
      </c>
      <c r="GM59">
        <v>2</v>
      </c>
      <c r="GN59" t="s">
        <v>439</v>
      </c>
      <c r="GO59">
        <v>3.01639</v>
      </c>
      <c r="GP59">
        <v>2.77512</v>
      </c>
      <c r="GQ59">
        <v>0.131566</v>
      </c>
      <c r="GR59">
        <v>0.130805</v>
      </c>
      <c r="GS59">
        <v>0.0569837</v>
      </c>
      <c r="GT59">
        <v>0.0568428</v>
      </c>
      <c r="GU59">
        <v>22463.6</v>
      </c>
      <c r="GV59">
        <v>26263</v>
      </c>
      <c r="GW59">
        <v>22663.5</v>
      </c>
      <c r="GX59">
        <v>27758</v>
      </c>
      <c r="GY59">
        <v>31009</v>
      </c>
      <c r="GZ59">
        <v>37417.1</v>
      </c>
      <c r="HA59">
        <v>36323.9</v>
      </c>
      <c r="HB59">
        <v>44063.5</v>
      </c>
      <c r="HC59">
        <v>1.8302</v>
      </c>
      <c r="HD59">
        <v>2.1788</v>
      </c>
      <c r="HE59">
        <v>-0.0583977</v>
      </c>
      <c r="HF59">
        <v>0</v>
      </c>
      <c r="HG59">
        <v>16.1015</v>
      </c>
      <c r="HH59">
        <v>999.9</v>
      </c>
      <c r="HI59">
        <v>23.9</v>
      </c>
      <c r="HJ59">
        <v>32.1</v>
      </c>
      <c r="HK59">
        <v>11.2593</v>
      </c>
      <c r="HL59">
        <v>62.3219</v>
      </c>
      <c r="HM59">
        <v>12.9247</v>
      </c>
      <c r="HN59">
        <v>1</v>
      </c>
      <c r="HO59">
        <v>-0.211641</v>
      </c>
      <c r="HP59">
        <v>5.68084</v>
      </c>
      <c r="HQ59">
        <v>20.2028</v>
      </c>
      <c r="HR59">
        <v>5.19887</v>
      </c>
      <c r="HS59">
        <v>11.956</v>
      </c>
      <c r="HT59">
        <v>4.9476</v>
      </c>
      <c r="HU59">
        <v>3.3</v>
      </c>
      <c r="HV59">
        <v>9999</v>
      </c>
      <c r="HW59">
        <v>9999</v>
      </c>
      <c r="HX59">
        <v>9999</v>
      </c>
      <c r="HY59">
        <v>330.7</v>
      </c>
      <c r="HZ59">
        <v>1.8605</v>
      </c>
      <c r="IA59">
        <v>1.86111</v>
      </c>
      <c r="IB59">
        <v>1.8619</v>
      </c>
      <c r="IC59">
        <v>1.85746</v>
      </c>
      <c r="ID59">
        <v>1.85715</v>
      </c>
      <c r="IE59">
        <v>1.85822</v>
      </c>
      <c r="IF59">
        <v>1.85898</v>
      </c>
      <c r="IG59">
        <v>1.85852</v>
      </c>
      <c r="IH59">
        <v>0</v>
      </c>
      <c r="II59">
        <v>0</v>
      </c>
      <c r="IJ59">
        <v>0</v>
      </c>
      <c r="IK59">
        <v>0</v>
      </c>
      <c r="IL59" t="s">
        <v>440</v>
      </c>
      <c r="IM59" t="s">
        <v>441</v>
      </c>
      <c r="IN59" t="s">
        <v>442</v>
      </c>
      <c r="IO59" t="s">
        <v>442</v>
      </c>
      <c r="IP59" t="s">
        <v>442</v>
      </c>
      <c r="IQ59" t="s">
        <v>442</v>
      </c>
      <c r="IR59">
        <v>0</v>
      </c>
      <c r="IS59">
        <v>100</v>
      </c>
      <c r="IT59">
        <v>100</v>
      </c>
      <c r="IU59">
        <v>-0.039</v>
      </c>
      <c r="IV59">
        <v>-0.0655</v>
      </c>
      <c r="IW59">
        <v>0.297997702088705</v>
      </c>
      <c r="IX59">
        <v>-0.0005958199232126106</v>
      </c>
      <c r="IY59">
        <v>-6.37178337242435E-08</v>
      </c>
      <c r="IZ59">
        <v>1.993894988486917E-10</v>
      </c>
      <c r="JA59">
        <v>-0.1058024783623949</v>
      </c>
      <c r="JB59">
        <v>-0.00682890468723997</v>
      </c>
      <c r="JC59">
        <v>0.001509929528747337</v>
      </c>
      <c r="JD59">
        <v>-1.662762654557253E-05</v>
      </c>
      <c r="JE59">
        <v>17</v>
      </c>
      <c r="JF59">
        <v>1831</v>
      </c>
      <c r="JG59">
        <v>1</v>
      </c>
      <c r="JH59">
        <v>21</v>
      </c>
      <c r="JI59">
        <v>134.5</v>
      </c>
      <c r="JJ59">
        <v>134.7</v>
      </c>
      <c r="JK59">
        <v>1.43433</v>
      </c>
      <c r="JL59">
        <v>2.56348</v>
      </c>
      <c r="JM59">
        <v>1.54663</v>
      </c>
      <c r="JN59">
        <v>2.14478</v>
      </c>
      <c r="JO59">
        <v>1.49658</v>
      </c>
      <c r="JP59">
        <v>2.47559</v>
      </c>
      <c r="JQ59">
        <v>38.5259</v>
      </c>
      <c r="JR59">
        <v>24.0175</v>
      </c>
      <c r="JS59">
        <v>18</v>
      </c>
      <c r="JT59">
        <v>384.158</v>
      </c>
      <c r="JU59">
        <v>639.899</v>
      </c>
      <c r="JV59">
        <v>11.1316</v>
      </c>
      <c r="JW59">
        <v>24.3814</v>
      </c>
      <c r="JX59">
        <v>30.0019</v>
      </c>
      <c r="JY59">
        <v>24.4519</v>
      </c>
      <c r="JZ59">
        <v>24.4699</v>
      </c>
      <c r="KA59">
        <v>28.7236</v>
      </c>
      <c r="KB59">
        <v>28.5158</v>
      </c>
      <c r="KC59">
        <v>10.5135</v>
      </c>
      <c r="KD59">
        <v>11.0835</v>
      </c>
      <c r="KE59">
        <v>600</v>
      </c>
      <c r="KF59">
        <v>8.41832</v>
      </c>
      <c r="KG59">
        <v>100.253</v>
      </c>
      <c r="KH59">
        <v>100.867</v>
      </c>
    </row>
    <row r="60" spans="1:294">
      <c r="A60">
        <v>44</v>
      </c>
      <c r="B60">
        <v>1746723598.5</v>
      </c>
      <c r="C60">
        <v>5182.400000095367</v>
      </c>
      <c r="D60" t="s">
        <v>527</v>
      </c>
      <c r="E60" t="s">
        <v>528</v>
      </c>
      <c r="F60" t="s">
        <v>432</v>
      </c>
      <c r="G60" t="s">
        <v>433</v>
      </c>
      <c r="I60" t="s">
        <v>435</v>
      </c>
      <c r="J60">
        <v>1746723598.5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(EB60+(V60+2*0.95*5.67E-8*(((EB60+$B$7)+273)^4-(EB60+273)^4)-44100*K60)/(1.84*29.3*S60+8*0.95*5.67E-8*(EB60+273)^3))</f>
        <v>0</v>
      </c>
      <c r="X60">
        <f>($C$7*EC60+$D$7*ED60+$E$7*W60)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2*0.95*5.67E-8*(((EB60+$B$7)+273)^4-(X60+273)^4)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504.2208408939736</v>
      </c>
      <c r="AL60">
        <v>503.6495878787875</v>
      </c>
      <c r="AM60">
        <v>0.005665829435593846</v>
      </c>
      <c r="AN60">
        <v>65.83343786014218</v>
      </c>
      <c r="AO60">
        <f>(AQ60 - AP60 + DZ60*1E3/(8.314*(EB60+273.15)) * AS60/DY60 * AR60) * DY60/(100*DM60) * 1000/(1000 - AQ60)</f>
        <v>0</v>
      </c>
      <c r="AP60">
        <v>8.428537162227013</v>
      </c>
      <c r="AQ60">
        <v>8.401479818181816</v>
      </c>
      <c r="AR60">
        <v>-1.980708379881007E-07</v>
      </c>
      <c r="AS60">
        <v>77.39234867321849</v>
      </c>
      <c r="AT60">
        <v>0</v>
      </c>
      <c r="AU60">
        <v>0</v>
      </c>
      <c r="AV60">
        <f>IF(AT60*$H$13&gt;=AX60,1.0,(AX60/(AX60-AT60*$H$13)))</f>
        <v>0</v>
      </c>
      <c r="AW60">
        <f>(AV60-1)*100</f>
        <v>0</v>
      </c>
      <c r="AX60">
        <f>MAX(0,($B$13+$C$13*EG60)/(1+$D$13*EG60)*DZ60/(EB60+273)*$E$13)</f>
        <v>0</v>
      </c>
      <c r="AY60" t="s">
        <v>436</v>
      </c>
      <c r="AZ60" t="s">
        <v>436</v>
      </c>
      <c r="BA60">
        <v>0</v>
      </c>
      <c r="BB60">
        <v>0</v>
      </c>
      <c r="BC60">
        <f>1-BA60/BB60</f>
        <v>0</v>
      </c>
      <c r="BD60">
        <v>0</v>
      </c>
      <c r="BE60" t="s">
        <v>436</v>
      </c>
      <c r="BF60" t="s">
        <v>436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436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$B$11*EH60+$C$11*EI60+$F$11*ET60*(1-EW60)</f>
        <v>0</v>
      </c>
      <c r="DJ60">
        <f>DI60*DK60</f>
        <v>0</v>
      </c>
      <c r="DK60">
        <f>($B$11*$D$9+$C$11*$D$9+$F$11*((FG60+EY60)/MAX(FG60+EY60+FH60, 0.1)*$I$9+FH60/MAX(FG60+EY60+FH60, 0.1)*$J$9))/($B$11+$C$11+$F$11)</f>
        <v>0</v>
      </c>
      <c r="DL60">
        <f>($B$11*$K$9+$C$11*$K$9+$F$11*((FG60+EY60)/MAX(FG60+EY60+FH60, 0.1)*$P$9+FH60/MAX(FG60+EY60+FH60, 0.1)*$Q$9))/($B$11+$C$11+$F$11)</f>
        <v>0</v>
      </c>
      <c r="DM60">
        <v>6</v>
      </c>
      <c r="DN60">
        <v>0.5</v>
      </c>
      <c r="DO60" t="s">
        <v>437</v>
      </c>
      <c r="DP60">
        <v>2</v>
      </c>
      <c r="DQ60" t="b">
        <v>1</v>
      </c>
      <c r="DR60">
        <v>1746723598.5</v>
      </c>
      <c r="DS60">
        <v>499.408</v>
      </c>
      <c r="DT60">
        <v>499.999</v>
      </c>
      <c r="DU60">
        <v>8.401350000000001</v>
      </c>
      <c r="DV60">
        <v>8.429790000000001</v>
      </c>
      <c r="DW60">
        <v>499.399</v>
      </c>
      <c r="DX60">
        <v>8.46682</v>
      </c>
      <c r="DY60">
        <v>400.055</v>
      </c>
      <c r="DZ60">
        <v>101.923</v>
      </c>
      <c r="EA60">
        <v>0.100285</v>
      </c>
      <c r="EB60">
        <v>14.9974</v>
      </c>
      <c r="EC60">
        <v>15.1253</v>
      </c>
      <c r="ED60">
        <v>999.9</v>
      </c>
      <c r="EE60">
        <v>0</v>
      </c>
      <c r="EF60">
        <v>0</v>
      </c>
      <c r="EG60">
        <v>10034.4</v>
      </c>
      <c r="EH60">
        <v>0</v>
      </c>
      <c r="EI60">
        <v>0.221054</v>
      </c>
      <c r="EJ60">
        <v>-0.591064</v>
      </c>
      <c r="EK60">
        <v>503.64</v>
      </c>
      <c r="EL60">
        <v>504.25</v>
      </c>
      <c r="EM60">
        <v>-0.0284414</v>
      </c>
      <c r="EN60">
        <v>499.999</v>
      </c>
      <c r="EO60">
        <v>8.429790000000001</v>
      </c>
      <c r="EP60">
        <v>0.8562920000000001</v>
      </c>
      <c r="EQ60">
        <v>0.859191</v>
      </c>
      <c r="ER60">
        <v>4.67639</v>
      </c>
      <c r="ES60">
        <v>4.72475</v>
      </c>
      <c r="ET60">
        <v>0.0500092</v>
      </c>
      <c r="EU60">
        <v>0</v>
      </c>
      <c r="EV60">
        <v>0</v>
      </c>
      <c r="EW60">
        <v>0</v>
      </c>
      <c r="EX60">
        <v>-2.65</v>
      </c>
      <c r="EY60">
        <v>0.0500092</v>
      </c>
      <c r="EZ60">
        <v>-3.84</v>
      </c>
      <c r="FA60">
        <v>0.75</v>
      </c>
      <c r="FB60">
        <v>33.437</v>
      </c>
      <c r="FC60">
        <v>40.5</v>
      </c>
      <c r="FD60">
        <v>36.687</v>
      </c>
      <c r="FE60">
        <v>40.5</v>
      </c>
      <c r="FF60">
        <v>35.562</v>
      </c>
      <c r="FG60">
        <v>0</v>
      </c>
      <c r="FH60">
        <v>0</v>
      </c>
      <c r="FI60">
        <v>0</v>
      </c>
      <c r="FJ60">
        <v>1746723671</v>
      </c>
      <c r="FK60">
        <v>0</v>
      </c>
      <c r="FL60">
        <v>2.493846153846154</v>
      </c>
      <c r="FM60">
        <v>-2.492308077873868</v>
      </c>
      <c r="FN60">
        <v>-8.592820166745888</v>
      </c>
      <c r="FO60">
        <v>-3.246923076923077</v>
      </c>
      <c r="FP60">
        <v>15</v>
      </c>
      <c r="FQ60">
        <v>1746715409.1</v>
      </c>
      <c r="FR60" t="s">
        <v>438</v>
      </c>
      <c r="FS60">
        <v>1746715409.1</v>
      </c>
      <c r="FT60">
        <v>1746715398.6</v>
      </c>
      <c r="FU60">
        <v>2</v>
      </c>
      <c r="FV60">
        <v>-0.229</v>
      </c>
      <c r="FW60">
        <v>-0.046</v>
      </c>
      <c r="FX60">
        <v>-0.035</v>
      </c>
      <c r="FY60">
        <v>0.08699999999999999</v>
      </c>
      <c r="FZ60">
        <v>587</v>
      </c>
      <c r="GA60">
        <v>16</v>
      </c>
      <c r="GB60">
        <v>0.03</v>
      </c>
      <c r="GC60">
        <v>0.16</v>
      </c>
      <c r="GD60">
        <v>0.4118834657260474</v>
      </c>
      <c r="GE60">
        <v>0.05619920127014048</v>
      </c>
      <c r="GF60">
        <v>0.06459133512706716</v>
      </c>
      <c r="GG60">
        <v>1</v>
      </c>
      <c r="GH60">
        <v>-0.002219584979265805</v>
      </c>
      <c r="GI60">
        <v>0.0001569131505849212</v>
      </c>
      <c r="GJ60">
        <v>6.366763590908931E-05</v>
      </c>
      <c r="GK60">
        <v>1</v>
      </c>
      <c r="GL60">
        <v>2</v>
      </c>
      <c r="GM60">
        <v>2</v>
      </c>
      <c r="GN60" t="s">
        <v>439</v>
      </c>
      <c r="GO60">
        <v>3.01628</v>
      </c>
      <c r="GP60">
        <v>2.77525</v>
      </c>
      <c r="GQ60">
        <v>0.115469</v>
      </c>
      <c r="GR60">
        <v>0.114772</v>
      </c>
      <c r="GS60">
        <v>0.0569869</v>
      </c>
      <c r="GT60">
        <v>0.0568736</v>
      </c>
      <c r="GU60">
        <v>22880.2</v>
      </c>
      <c r="GV60">
        <v>26748.1</v>
      </c>
      <c r="GW60">
        <v>22664.2</v>
      </c>
      <c r="GX60">
        <v>27759.3</v>
      </c>
      <c r="GY60">
        <v>31008.9</v>
      </c>
      <c r="GZ60">
        <v>37417.2</v>
      </c>
      <c r="HA60">
        <v>36324.4</v>
      </c>
      <c r="HB60">
        <v>44065.6</v>
      </c>
      <c r="HC60">
        <v>1.82962</v>
      </c>
      <c r="HD60">
        <v>2.17905</v>
      </c>
      <c r="HE60">
        <v>-0.0589453</v>
      </c>
      <c r="HF60">
        <v>0</v>
      </c>
      <c r="HG60">
        <v>16.1074</v>
      </c>
      <c r="HH60">
        <v>999.9</v>
      </c>
      <c r="HI60">
        <v>23.9</v>
      </c>
      <c r="HJ60">
        <v>32.1</v>
      </c>
      <c r="HK60">
        <v>11.261</v>
      </c>
      <c r="HL60">
        <v>62.262</v>
      </c>
      <c r="HM60">
        <v>12.8446</v>
      </c>
      <c r="HN60">
        <v>1</v>
      </c>
      <c r="HO60">
        <v>-0.214065</v>
      </c>
      <c r="HP60">
        <v>5.28859</v>
      </c>
      <c r="HQ60">
        <v>20.2162</v>
      </c>
      <c r="HR60">
        <v>5.19857</v>
      </c>
      <c r="HS60">
        <v>11.956</v>
      </c>
      <c r="HT60">
        <v>4.9475</v>
      </c>
      <c r="HU60">
        <v>3.3</v>
      </c>
      <c r="HV60">
        <v>9999</v>
      </c>
      <c r="HW60">
        <v>9999</v>
      </c>
      <c r="HX60">
        <v>9999</v>
      </c>
      <c r="HY60">
        <v>330.8</v>
      </c>
      <c r="HZ60">
        <v>1.8605</v>
      </c>
      <c r="IA60">
        <v>1.86109</v>
      </c>
      <c r="IB60">
        <v>1.86189</v>
      </c>
      <c r="IC60">
        <v>1.85747</v>
      </c>
      <c r="ID60">
        <v>1.85715</v>
      </c>
      <c r="IE60">
        <v>1.85822</v>
      </c>
      <c r="IF60">
        <v>1.85898</v>
      </c>
      <c r="IG60">
        <v>1.85852</v>
      </c>
      <c r="IH60">
        <v>0</v>
      </c>
      <c r="II60">
        <v>0</v>
      </c>
      <c r="IJ60">
        <v>0</v>
      </c>
      <c r="IK60">
        <v>0</v>
      </c>
      <c r="IL60" t="s">
        <v>440</v>
      </c>
      <c r="IM60" t="s">
        <v>441</v>
      </c>
      <c r="IN60" t="s">
        <v>442</v>
      </c>
      <c r="IO60" t="s">
        <v>442</v>
      </c>
      <c r="IP60" t="s">
        <v>442</v>
      </c>
      <c r="IQ60" t="s">
        <v>442</v>
      </c>
      <c r="IR60">
        <v>0</v>
      </c>
      <c r="IS60">
        <v>100</v>
      </c>
      <c r="IT60">
        <v>100</v>
      </c>
      <c r="IU60">
        <v>0.008999999999999999</v>
      </c>
      <c r="IV60">
        <v>-0.0655</v>
      </c>
      <c r="IW60">
        <v>0.297997702088705</v>
      </c>
      <c r="IX60">
        <v>-0.0005958199232126106</v>
      </c>
      <c r="IY60">
        <v>-6.37178337242435E-08</v>
      </c>
      <c r="IZ60">
        <v>1.993894988486917E-10</v>
      </c>
      <c r="JA60">
        <v>-0.1058024783623949</v>
      </c>
      <c r="JB60">
        <v>-0.00682890468723997</v>
      </c>
      <c r="JC60">
        <v>0.001509929528747337</v>
      </c>
      <c r="JD60">
        <v>-1.662762654557253E-05</v>
      </c>
      <c r="JE60">
        <v>17</v>
      </c>
      <c r="JF60">
        <v>1831</v>
      </c>
      <c r="JG60">
        <v>1</v>
      </c>
      <c r="JH60">
        <v>21</v>
      </c>
      <c r="JI60">
        <v>136.5</v>
      </c>
      <c r="JJ60">
        <v>136.7</v>
      </c>
      <c r="JK60">
        <v>1.23657</v>
      </c>
      <c r="JL60">
        <v>2.55005</v>
      </c>
      <c r="JM60">
        <v>1.54663</v>
      </c>
      <c r="JN60">
        <v>2.14478</v>
      </c>
      <c r="JO60">
        <v>1.49658</v>
      </c>
      <c r="JP60">
        <v>2.39868</v>
      </c>
      <c r="JQ60">
        <v>38.5259</v>
      </c>
      <c r="JR60">
        <v>24.0175</v>
      </c>
      <c r="JS60">
        <v>18</v>
      </c>
      <c r="JT60">
        <v>383.847</v>
      </c>
      <c r="JU60">
        <v>640.071</v>
      </c>
      <c r="JV60">
        <v>11.1277</v>
      </c>
      <c r="JW60">
        <v>24.3773</v>
      </c>
      <c r="JX60">
        <v>30.0001</v>
      </c>
      <c r="JY60">
        <v>24.4477</v>
      </c>
      <c r="JZ60">
        <v>24.4676</v>
      </c>
      <c r="KA60">
        <v>24.7727</v>
      </c>
      <c r="KB60">
        <v>28.5158</v>
      </c>
      <c r="KC60">
        <v>10.5135</v>
      </c>
      <c r="KD60">
        <v>11.1269</v>
      </c>
      <c r="KE60">
        <v>500</v>
      </c>
      <c r="KF60">
        <v>8.41832</v>
      </c>
      <c r="KG60">
        <v>100.255</v>
      </c>
      <c r="KH60">
        <v>100.872</v>
      </c>
    </row>
    <row r="61" spans="1:294">
      <c r="A61">
        <v>45</v>
      </c>
      <c r="B61">
        <v>1746723719</v>
      </c>
      <c r="C61">
        <v>5302.900000095367</v>
      </c>
      <c r="D61" t="s">
        <v>529</v>
      </c>
      <c r="E61" t="s">
        <v>530</v>
      </c>
      <c r="F61" t="s">
        <v>432</v>
      </c>
      <c r="G61" t="s">
        <v>433</v>
      </c>
      <c r="I61" t="s">
        <v>435</v>
      </c>
      <c r="J61">
        <v>1746723719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(EB61+(V61+2*0.95*5.67E-8*(((EB61+$B$7)+273)^4-(EB61+273)^4)-44100*K61)/(1.84*29.3*S61+8*0.95*5.67E-8*(EB61+273)^3))</f>
        <v>0</v>
      </c>
      <c r="X61">
        <f>($C$7*EC61+$D$7*ED61+$E$7*W61)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2*0.95*5.67E-8*(((EB61+$B$7)+273)^4-(X61+273)^4)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403.4108211390706</v>
      </c>
      <c r="AL61">
        <v>402.9838121212118</v>
      </c>
      <c r="AM61">
        <v>0.0001794341923155732</v>
      </c>
      <c r="AN61">
        <v>65.83343786014218</v>
      </c>
      <c r="AO61">
        <f>(AQ61 - AP61 + DZ61*1E3/(8.314*(EB61+273.15)) * AS61/DY61 * AR61) * DY61/(100*DM61) * 1000/(1000 - AQ61)</f>
        <v>0</v>
      </c>
      <c r="AP61">
        <v>8.429415088553785</v>
      </c>
      <c r="AQ61">
        <v>8.398697696969696</v>
      </c>
      <c r="AR61">
        <v>2.222998718928148E-07</v>
      </c>
      <c r="AS61">
        <v>77.39234867321849</v>
      </c>
      <c r="AT61">
        <v>0</v>
      </c>
      <c r="AU61">
        <v>0</v>
      </c>
      <c r="AV61">
        <f>IF(AT61*$H$13&gt;=AX61,1.0,(AX61/(AX61-AT61*$H$13)))</f>
        <v>0</v>
      </c>
      <c r="AW61">
        <f>(AV61-1)*100</f>
        <v>0</v>
      </c>
      <c r="AX61">
        <f>MAX(0,($B$13+$C$13*EG61)/(1+$D$13*EG61)*DZ61/(EB61+273)*$E$13)</f>
        <v>0</v>
      </c>
      <c r="AY61" t="s">
        <v>436</v>
      </c>
      <c r="AZ61" t="s">
        <v>436</v>
      </c>
      <c r="BA61">
        <v>0</v>
      </c>
      <c r="BB61">
        <v>0</v>
      </c>
      <c r="BC61">
        <f>1-BA61/BB61</f>
        <v>0</v>
      </c>
      <c r="BD61">
        <v>0</v>
      </c>
      <c r="BE61" t="s">
        <v>436</v>
      </c>
      <c r="BF61" t="s">
        <v>436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436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$B$11*EH61+$C$11*EI61+$F$11*ET61*(1-EW61)</f>
        <v>0</v>
      </c>
      <c r="DJ61">
        <f>DI61*DK61</f>
        <v>0</v>
      </c>
      <c r="DK61">
        <f>($B$11*$D$9+$C$11*$D$9+$F$11*((FG61+EY61)/MAX(FG61+EY61+FH61, 0.1)*$I$9+FH61/MAX(FG61+EY61+FH61, 0.1)*$J$9))/($B$11+$C$11+$F$11)</f>
        <v>0</v>
      </c>
      <c r="DL61">
        <f>($B$11*$K$9+$C$11*$K$9+$F$11*((FG61+EY61)/MAX(FG61+EY61+FH61, 0.1)*$P$9+FH61/MAX(FG61+EY61+FH61, 0.1)*$Q$9))/($B$11+$C$11+$F$11)</f>
        <v>0</v>
      </c>
      <c r="DM61">
        <v>6</v>
      </c>
      <c r="DN61">
        <v>0.5</v>
      </c>
      <c r="DO61" t="s">
        <v>437</v>
      </c>
      <c r="DP61">
        <v>2</v>
      </c>
      <c r="DQ61" t="b">
        <v>1</v>
      </c>
      <c r="DR61">
        <v>1746723719</v>
      </c>
      <c r="DS61">
        <v>399.625</v>
      </c>
      <c r="DT61">
        <v>400.055</v>
      </c>
      <c r="DU61">
        <v>8.39903</v>
      </c>
      <c r="DV61">
        <v>8.431430000000001</v>
      </c>
      <c r="DW61">
        <v>399.563</v>
      </c>
      <c r="DX61">
        <v>8.46453</v>
      </c>
      <c r="DY61">
        <v>400.093</v>
      </c>
      <c r="DZ61">
        <v>101.923</v>
      </c>
      <c r="EA61">
        <v>0.100162</v>
      </c>
      <c r="EB61">
        <v>14.9973</v>
      </c>
      <c r="EC61">
        <v>15.1246</v>
      </c>
      <c r="ED61">
        <v>999.9</v>
      </c>
      <c r="EE61">
        <v>0</v>
      </c>
      <c r="EF61">
        <v>0</v>
      </c>
      <c r="EG61">
        <v>10042.5</v>
      </c>
      <c r="EH61">
        <v>0</v>
      </c>
      <c r="EI61">
        <v>0.221054</v>
      </c>
      <c r="EJ61">
        <v>-0.429535</v>
      </c>
      <c r="EK61">
        <v>403.01</v>
      </c>
      <c r="EL61">
        <v>403.457</v>
      </c>
      <c r="EM61">
        <v>-0.032403</v>
      </c>
      <c r="EN61">
        <v>400.055</v>
      </c>
      <c r="EO61">
        <v>8.431430000000001</v>
      </c>
      <c r="EP61">
        <v>0.856056</v>
      </c>
      <c r="EQ61">
        <v>0.859359</v>
      </c>
      <c r="ER61">
        <v>4.67244</v>
      </c>
      <c r="ES61">
        <v>4.72755</v>
      </c>
      <c r="ET61">
        <v>0.0500092</v>
      </c>
      <c r="EU61">
        <v>0</v>
      </c>
      <c r="EV61">
        <v>0</v>
      </c>
      <c r="EW61">
        <v>0</v>
      </c>
      <c r="EX61">
        <v>17.13</v>
      </c>
      <c r="EY61">
        <v>0.0500092</v>
      </c>
      <c r="EZ61">
        <v>-3.8</v>
      </c>
      <c r="FA61">
        <v>0.68</v>
      </c>
      <c r="FB61">
        <v>33.812</v>
      </c>
      <c r="FC61">
        <v>41.125</v>
      </c>
      <c r="FD61">
        <v>37.125</v>
      </c>
      <c r="FE61">
        <v>41.437</v>
      </c>
      <c r="FF61">
        <v>35.937</v>
      </c>
      <c r="FG61">
        <v>0</v>
      </c>
      <c r="FH61">
        <v>0</v>
      </c>
      <c r="FI61">
        <v>0</v>
      </c>
      <c r="FJ61">
        <v>1746723791.6</v>
      </c>
      <c r="FK61">
        <v>0</v>
      </c>
      <c r="FL61">
        <v>2.5144</v>
      </c>
      <c r="FM61">
        <v>25.35384635281518</v>
      </c>
      <c r="FN61">
        <v>-15.80384614205925</v>
      </c>
      <c r="FO61">
        <v>-2.3264</v>
      </c>
      <c r="FP61">
        <v>15</v>
      </c>
      <c r="FQ61">
        <v>1746715409.1</v>
      </c>
      <c r="FR61" t="s">
        <v>438</v>
      </c>
      <c r="FS61">
        <v>1746715409.1</v>
      </c>
      <c r="FT61">
        <v>1746715398.6</v>
      </c>
      <c r="FU61">
        <v>2</v>
      </c>
      <c r="FV61">
        <v>-0.229</v>
      </c>
      <c r="FW61">
        <v>-0.046</v>
      </c>
      <c r="FX61">
        <v>-0.035</v>
      </c>
      <c r="FY61">
        <v>0.08699999999999999</v>
      </c>
      <c r="FZ61">
        <v>587</v>
      </c>
      <c r="GA61">
        <v>16</v>
      </c>
      <c r="GB61">
        <v>0.03</v>
      </c>
      <c r="GC61">
        <v>0.16</v>
      </c>
      <c r="GD61">
        <v>0.2678921975170527</v>
      </c>
      <c r="GE61">
        <v>0.08059380520852284</v>
      </c>
      <c r="GF61">
        <v>0.02318508072564981</v>
      </c>
      <c r="GG61">
        <v>1</v>
      </c>
      <c r="GH61">
        <v>-0.00236608614775053</v>
      </c>
      <c r="GI61">
        <v>-0.0001904651026232607</v>
      </c>
      <c r="GJ61">
        <v>5.757805188928983E-05</v>
      </c>
      <c r="GK61">
        <v>1</v>
      </c>
      <c r="GL61">
        <v>2</v>
      </c>
      <c r="GM61">
        <v>2</v>
      </c>
      <c r="GN61" t="s">
        <v>439</v>
      </c>
      <c r="GO61">
        <v>3.01632</v>
      </c>
      <c r="GP61">
        <v>2.7752</v>
      </c>
      <c r="GQ61">
        <v>0.0977331</v>
      </c>
      <c r="GR61">
        <v>0.0971293</v>
      </c>
      <c r="GS61">
        <v>0.0569751</v>
      </c>
      <c r="GT61">
        <v>0.0568825</v>
      </c>
      <c r="GU61">
        <v>23338.9</v>
      </c>
      <c r="GV61">
        <v>27279.6</v>
      </c>
      <c r="GW61">
        <v>22664.6</v>
      </c>
      <c r="GX61">
        <v>27758.1</v>
      </c>
      <c r="GY61">
        <v>31009.4</v>
      </c>
      <c r="GZ61">
        <v>37415.1</v>
      </c>
      <c r="HA61">
        <v>36325</v>
      </c>
      <c r="HB61">
        <v>44064.2</v>
      </c>
      <c r="HC61">
        <v>1.83008</v>
      </c>
      <c r="HD61">
        <v>2.1782</v>
      </c>
      <c r="HE61">
        <v>-0.0583455</v>
      </c>
      <c r="HF61">
        <v>0</v>
      </c>
      <c r="HG61">
        <v>16.0968</v>
      </c>
      <c r="HH61">
        <v>999.9</v>
      </c>
      <c r="HI61">
        <v>23.9</v>
      </c>
      <c r="HJ61">
        <v>32.1</v>
      </c>
      <c r="HK61">
        <v>11.2607</v>
      </c>
      <c r="HL61">
        <v>62.312</v>
      </c>
      <c r="HM61">
        <v>13.0128</v>
      </c>
      <c r="HN61">
        <v>1</v>
      </c>
      <c r="HO61">
        <v>-0.214609</v>
      </c>
      <c r="HP61">
        <v>5.3089</v>
      </c>
      <c r="HQ61">
        <v>20.216</v>
      </c>
      <c r="HR61">
        <v>5.19827</v>
      </c>
      <c r="HS61">
        <v>11.956</v>
      </c>
      <c r="HT61">
        <v>4.9476</v>
      </c>
      <c r="HU61">
        <v>3.3</v>
      </c>
      <c r="HV61">
        <v>9999</v>
      </c>
      <c r="HW61">
        <v>9999</v>
      </c>
      <c r="HX61">
        <v>9999</v>
      </c>
      <c r="HY61">
        <v>330.8</v>
      </c>
      <c r="HZ61">
        <v>1.86047</v>
      </c>
      <c r="IA61">
        <v>1.86111</v>
      </c>
      <c r="IB61">
        <v>1.86188</v>
      </c>
      <c r="IC61">
        <v>1.85746</v>
      </c>
      <c r="ID61">
        <v>1.85715</v>
      </c>
      <c r="IE61">
        <v>1.85822</v>
      </c>
      <c r="IF61">
        <v>1.85898</v>
      </c>
      <c r="IG61">
        <v>1.85852</v>
      </c>
      <c r="IH61">
        <v>0</v>
      </c>
      <c r="II61">
        <v>0</v>
      </c>
      <c r="IJ61">
        <v>0</v>
      </c>
      <c r="IK61">
        <v>0</v>
      </c>
      <c r="IL61" t="s">
        <v>440</v>
      </c>
      <c r="IM61" t="s">
        <v>441</v>
      </c>
      <c r="IN61" t="s">
        <v>442</v>
      </c>
      <c r="IO61" t="s">
        <v>442</v>
      </c>
      <c r="IP61" t="s">
        <v>442</v>
      </c>
      <c r="IQ61" t="s">
        <v>442</v>
      </c>
      <c r="IR61">
        <v>0</v>
      </c>
      <c r="IS61">
        <v>100</v>
      </c>
      <c r="IT61">
        <v>100</v>
      </c>
      <c r="IU61">
        <v>0.062</v>
      </c>
      <c r="IV61">
        <v>-0.0655</v>
      </c>
      <c r="IW61">
        <v>0.297997702088705</v>
      </c>
      <c r="IX61">
        <v>-0.0005958199232126106</v>
      </c>
      <c r="IY61">
        <v>-6.37178337242435E-08</v>
      </c>
      <c r="IZ61">
        <v>1.993894988486917E-10</v>
      </c>
      <c r="JA61">
        <v>-0.1058024783623949</v>
      </c>
      <c r="JB61">
        <v>-0.00682890468723997</v>
      </c>
      <c r="JC61">
        <v>0.001509929528747337</v>
      </c>
      <c r="JD61">
        <v>-1.662762654557253E-05</v>
      </c>
      <c r="JE61">
        <v>17</v>
      </c>
      <c r="JF61">
        <v>1831</v>
      </c>
      <c r="JG61">
        <v>1</v>
      </c>
      <c r="JH61">
        <v>21</v>
      </c>
      <c r="JI61">
        <v>138.5</v>
      </c>
      <c r="JJ61">
        <v>138.7</v>
      </c>
      <c r="JK61">
        <v>1.03149</v>
      </c>
      <c r="JL61">
        <v>2.55493</v>
      </c>
      <c r="JM61">
        <v>1.54663</v>
      </c>
      <c r="JN61">
        <v>2.14478</v>
      </c>
      <c r="JO61">
        <v>1.49658</v>
      </c>
      <c r="JP61">
        <v>2.47925</v>
      </c>
      <c r="JQ61">
        <v>38.5504</v>
      </c>
      <c r="JR61">
        <v>24.0175</v>
      </c>
      <c r="JS61">
        <v>18</v>
      </c>
      <c r="JT61">
        <v>384.055</v>
      </c>
      <c r="JU61">
        <v>639.361</v>
      </c>
      <c r="JV61">
        <v>11.0437</v>
      </c>
      <c r="JW61">
        <v>24.3733</v>
      </c>
      <c r="JX61">
        <v>29.9999</v>
      </c>
      <c r="JY61">
        <v>24.4457</v>
      </c>
      <c r="JZ61">
        <v>24.4655</v>
      </c>
      <c r="KA61">
        <v>20.6879</v>
      </c>
      <c r="KB61">
        <v>28.5158</v>
      </c>
      <c r="KC61">
        <v>10.5135</v>
      </c>
      <c r="KD61">
        <v>11.0447</v>
      </c>
      <c r="KE61">
        <v>400</v>
      </c>
      <c r="KF61">
        <v>8.41832</v>
      </c>
      <c r="KG61">
        <v>100.257</v>
      </c>
      <c r="KH61">
        <v>100.868</v>
      </c>
    </row>
    <row r="62" spans="1:294">
      <c r="A62">
        <v>46</v>
      </c>
      <c r="B62">
        <v>1746723839.5</v>
      </c>
      <c r="C62">
        <v>5423.400000095367</v>
      </c>
      <c r="D62" t="s">
        <v>531</v>
      </c>
      <c r="E62" t="s">
        <v>532</v>
      </c>
      <c r="F62" t="s">
        <v>432</v>
      </c>
      <c r="G62" t="s">
        <v>433</v>
      </c>
      <c r="I62" t="s">
        <v>435</v>
      </c>
      <c r="J62">
        <v>1746723839.5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(EB62+(V62+2*0.95*5.67E-8*(((EB62+$B$7)+273)^4-(EB62+273)^4)-44100*K62)/(1.84*29.3*S62+8*0.95*5.67E-8*(EB62+273)^3))</f>
        <v>0</v>
      </c>
      <c r="X62">
        <f>($C$7*EC62+$D$7*ED62+$E$7*W62)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2*0.95*5.67E-8*(((EB62+$B$7)+273)^4-(X62+273)^4)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302.506521037004</v>
      </c>
      <c r="AL62">
        <v>302.3070727272727</v>
      </c>
      <c r="AM62">
        <v>-0.0005209154442962063</v>
      </c>
      <c r="AN62">
        <v>65.83343786014218</v>
      </c>
      <c r="AO62">
        <f>(AQ62 - AP62 + DZ62*1E3/(8.314*(EB62+273.15)) * AS62/DY62 * AR62) * DY62/(100*DM62) * 1000/(1000 - AQ62)</f>
        <v>0</v>
      </c>
      <c r="AP62">
        <v>8.428513058623656</v>
      </c>
      <c r="AQ62">
        <v>8.398258666666665</v>
      </c>
      <c r="AR62">
        <v>-7.17299953605961E-08</v>
      </c>
      <c r="AS62">
        <v>77.39234867321849</v>
      </c>
      <c r="AT62">
        <v>0</v>
      </c>
      <c r="AU62">
        <v>0</v>
      </c>
      <c r="AV62">
        <f>IF(AT62*$H$13&gt;=AX62,1.0,(AX62/(AX62-AT62*$H$13)))</f>
        <v>0</v>
      </c>
      <c r="AW62">
        <f>(AV62-1)*100</f>
        <v>0</v>
      </c>
      <c r="AX62">
        <f>MAX(0,($B$13+$C$13*EG62)/(1+$D$13*EG62)*DZ62/(EB62+273)*$E$13)</f>
        <v>0</v>
      </c>
      <c r="AY62" t="s">
        <v>436</v>
      </c>
      <c r="AZ62" t="s">
        <v>436</v>
      </c>
      <c r="BA62">
        <v>0</v>
      </c>
      <c r="BB62">
        <v>0</v>
      </c>
      <c r="BC62">
        <f>1-BA62/BB62</f>
        <v>0</v>
      </c>
      <c r="BD62">
        <v>0</v>
      </c>
      <c r="BE62" t="s">
        <v>436</v>
      </c>
      <c r="BF62" t="s">
        <v>436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436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$B$11*EH62+$C$11*EI62+$F$11*ET62*(1-EW62)</f>
        <v>0</v>
      </c>
      <c r="DJ62">
        <f>DI62*DK62</f>
        <v>0</v>
      </c>
      <c r="DK62">
        <f>($B$11*$D$9+$C$11*$D$9+$F$11*((FG62+EY62)/MAX(FG62+EY62+FH62, 0.1)*$I$9+FH62/MAX(FG62+EY62+FH62, 0.1)*$J$9))/($B$11+$C$11+$F$11)</f>
        <v>0</v>
      </c>
      <c r="DL62">
        <f>($B$11*$K$9+$C$11*$K$9+$F$11*((FG62+EY62)/MAX(FG62+EY62+FH62, 0.1)*$P$9+FH62/MAX(FG62+EY62+FH62, 0.1)*$Q$9))/($B$11+$C$11+$F$11)</f>
        <v>0</v>
      </c>
      <c r="DM62">
        <v>6</v>
      </c>
      <c r="DN62">
        <v>0.5</v>
      </c>
      <c r="DO62" t="s">
        <v>437</v>
      </c>
      <c r="DP62">
        <v>2</v>
      </c>
      <c r="DQ62" t="b">
        <v>1</v>
      </c>
      <c r="DR62">
        <v>1746723839.5</v>
      </c>
      <c r="DS62">
        <v>299.756</v>
      </c>
      <c r="DT62">
        <v>300.022</v>
      </c>
      <c r="DU62">
        <v>8.39798</v>
      </c>
      <c r="DV62">
        <v>8.42761</v>
      </c>
      <c r="DW62">
        <v>299.637</v>
      </c>
      <c r="DX62">
        <v>8.463509999999999</v>
      </c>
      <c r="DY62">
        <v>400.019</v>
      </c>
      <c r="DZ62">
        <v>101.931</v>
      </c>
      <c r="EA62">
        <v>0.100207</v>
      </c>
      <c r="EB62">
        <v>15.0062</v>
      </c>
      <c r="EC62">
        <v>15.119</v>
      </c>
      <c r="ED62">
        <v>999.9</v>
      </c>
      <c r="EE62">
        <v>0</v>
      </c>
      <c r="EF62">
        <v>0</v>
      </c>
      <c r="EG62">
        <v>10031.2</v>
      </c>
      <c r="EH62">
        <v>0</v>
      </c>
      <c r="EI62">
        <v>0.221054</v>
      </c>
      <c r="EJ62">
        <v>-0.266449</v>
      </c>
      <c r="EK62">
        <v>302.294</v>
      </c>
      <c r="EL62">
        <v>302.572</v>
      </c>
      <c r="EM62">
        <v>-0.0296249</v>
      </c>
      <c r="EN62">
        <v>300.022</v>
      </c>
      <c r="EO62">
        <v>8.42761</v>
      </c>
      <c r="EP62">
        <v>0.856017</v>
      </c>
      <c r="EQ62">
        <v>0.859036</v>
      </c>
      <c r="ER62">
        <v>4.67178</v>
      </c>
      <c r="ES62">
        <v>4.72218</v>
      </c>
      <c r="ET62">
        <v>0.0500092</v>
      </c>
      <c r="EU62">
        <v>0</v>
      </c>
      <c r="EV62">
        <v>0</v>
      </c>
      <c r="EW62">
        <v>0</v>
      </c>
      <c r="EX62">
        <v>-4.23</v>
      </c>
      <c r="EY62">
        <v>0.0500092</v>
      </c>
      <c r="EZ62">
        <v>8.550000000000001</v>
      </c>
      <c r="FA62">
        <v>0.42</v>
      </c>
      <c r="FB62">
        <v>34.125</v>
      </c>
      <c r="FC62">
        <v>41.562</v>
      </c>
      <c r="FD62">
        <v>37.562</v>
      </c>
      <c r="FE62">
        <v>42.062</v>
      </c>
      <c r="FF62">
        <v>36.312</v>
      </c>
      <c r="FG62">
        <v>0</v>
      </c>
      <c r="FH62">
        <v>0</v>
      </c>
      <c r="FI62">
        <v>0</v>
      </c>
      <c r="FJ62">
        <v>1746723912.2</v>
      </c>
      <c r="FK62">
        <v>0</v>
      </c>
      <c r="FL62">
        <v>5.497307692307692</v>
      </c>
      <c r="FM62">
        <v>11.71794849087195</v>
      </c>
      <c r="FN62">
        <v>-18.48581201951444</v>
      </c>
      <c r="FO62">
        <v>-4.398846153846154</v>
      </c>
      <c r="FP62">
        <v>15</v>
      </c>
      <c r="FQ62">
        <v>1746715409.1</v>
      </c>
      <c r="FR62" t="s">
        <v>438</v>
      </c>
      <c r="FS62">
        <v>1746715409.1</v>
      </c>
      <c r="FT62">
        <v>1746715398.6</v>
      </c>
      <c r="FU62">
        <v>2</v>
      </c>
      <c r="FV62">
        <v>-0.229</v>
      </c>
      <c r="FW62">
        <v>-0.046</v>
      </c>
      <c r="FX62">
        <v>-0.035</v>
      </c>
      <c r="FY62">
        <v>0.08699999999999999</v>
      </c>
      <c r="FZ62">
        <v>587</v>
      </c>
      <c r="GA62">
        <v>16</v>
      </c>
      <c r="GB62">
        <v>0.03</v>
      </c>
      <c r="GC62">
        <v>0.16</v>
      </c>
      <c r="GD62">
        <v>0.1222429905269407</v>
      </c>
      <c r="GE62">
        <v>0.1224006327409626</v>
      </c>
      <c r="GF62">
        <v>0.02347406376020126</v>
      </c>
      <c r="GG62">
        <v>1</v>
      </c>
      <c r="GH62">
        <v>-0.002264226498025635</v>
      </c>
      <c r="GI62">
        <v>-4.631097412498996E-05</v>
      </c>
      <c r="GJ62">
        <v>6.212968798907089E-05</v>
      </c>
      <c r="GK62">
        <v>1</v>
      </c>
      <c r="GL62">
        <v>2</v>
      </c>
      <c r="GM62">
        <v>2</v>
      </c>
      <c r="GN62" t="s">
        <v>439</v>
      </c>
      <c r="GO62">
        <v>3.01624</v>
      </c>
      <c r="GP62">
        <v>2.77515</v>
      </c>
      <c r="GQ62">
        <v>0.0778461</v>
      </c>
      <c r="GR62">
        <v>0.0773541</v>
      </c>
      <c r="GS62">
        <v>0.0569743</v>
      </c>
      <c r="GT62">
        <v>0.0568671</v>
      </c>
      <c r="GU62">
        <v>23852.5</v>
      </c>
      <c r="GV62">
        <v>27877.3</v>
      </c>
      <c r="GW62">
        <v>22664.1</v>
      </c>
      <c r="GX62">
        <v>27758.6</v>
      </c>
      <c r="GY62">
        <v>31008</v>
      </c>
      <c r="GZ62">
        <v>37415.1</v>
      </c>
      <c r="HA62">
        <v>36324</v>
      </c>
      <c r="HB62">
        <v>44064.1</v>
      </c>
      <c r="HC62">
        <v>1.82948</v>
      </c>
      <c r="HD62">
        <v>2.17858</v>
      </c>
      <c r="HE62">
        <v>-0.0576302</v>
      </c>
      <c r="HF62">
        <v>0</v>
      </c>
      <c r="HG62">
        <v>16.0793</v>
      </c>
      <c r="HH62">
        <v>999.9</v>
      </c>
      <c r="HI62">
        <v>23.9</v>
      </c>
      <c r="HJ62">
        <v>32.1</v>
      </c>
      <c r="HK62">
        <v>11.2604</v>
      </c>
      <c r="HL62">
        <v>62.312</v>
      </c>
      <c r="HM62">
        <v>12.8606</v>
      </c>
      <c r="HN62">
        <v>1</v>
      </c>
      <c r="HO62">
        <v>-0.213923</v>
      </c>
      <c r="HP62">
        <v>5.43379</v>
      </c>
      <c r="HQ62">
        <v>20.2115</v>
      </c>
      <c r="HR62">
        <v>5.19857</v>
      </c>
      <c r="HS62">
        <v>11.956</v>
      </c>
      <c r="HT62">
        <v>4.9468</v>
      </c>
      <c r="HU62">
        <v>3.3</v>
      </c>
      <c r="HV62">
        <v>9999</v>
      </c>
      <c r="HW62">
        <v>9999</v>
      </c>
      <c r="HX62">
        <v>9999</v>
      </c>
      <c r="HY62">
        <v>330.8</v>
      </c>
      <c r="HZ62">
        <v>1.86049</v>
      </c>
      <c r="IA62">
        <v>1.86111</v>
      </c>
      <c r="IB62">
        <v>1.86188</v>
      </c>
      <c r="IC62">
        <v>1.85745</v>
      </c>
      <c r="ID62">
        <v>1.85715</v>
      </c>
      <c r="IE62">
        <v>1.85822</v>
      </c>
      <c r="IF62">
        <v>1.85899</v>
      </c>
      <c r="IG62">
        <v>1.85852</v>
      </c>
      <c r="IH62">
        <v>0</v>
      </c>
      <c r="II62">
        <v>0</v>
      </c>
      <c r="IJ62">
        <v>0</v>
      </c>
      <c r="IK62">
        <v>0</v>
      </c>
      <c r="IL62" t="s">
        <v>440</v>
      </c>
      <c r="IM62" t="s">
        <v>441</v>
      </c>
      <c r="IN62" t="s">
        <v>442</v>
      </c>
      <c r="IO62" t="s">
        <v>442</v>
      </c>
      <c r="IP62" t="s">
        <v>442</v>
      </c>
      <c r="IQ62" t="s">
        <v>442</v>
      </c>
      <c r="IR62">
        <v>0</v>
      </c>
      <c r="IS62">
        <v>100</v>
      </c>
      <c r="IT62">
        <v>100</v>
      </c>
      <c r="IU62">
        <v>0.119</v>
      </c>
      <c r="IV62">
        <v>-0.0655</v>
      </c>
      <c r="IW62">
        <v>0.297997702088705</v>
      </c>
      <c r="IX62">
        <v>-0.0005958199232126106</v>
      </c>
      <c r="IY62">
        <v>-6.37178337242435E-08</v>
      </c>
      <c r="IZ62">
        <v>1.993894988486917E-10</v>
      </c>
      <c r="JA62">
        <v>-0.1058024783623949</v>
      </c>
      <c r="JB62">
        <v>-0.00682890468723997</v>
      </c>
      <c r="JC62">
        <v>0.001509929528747337</v>
      </c>
      <c r="JD62">
        <v>-1.662762654557253E-05</v>
      </c>
      <c r="JE62">
        <v>17</v>
      </c>
      <c r="JF62">
        <v>1831</v>
      </c>
      <c r="JG62">
        <v>1</v>
      </c>
      <c r="JH62">
        <v>21</v>
      </c>
      <c r="JI62">
        <v>140.5</v>
      </c>
      <c r="JJ62">
        <v>140.7</v>
      </c>
      <c r="JK62">
        <v>0.820312</v>
      </c>
      <c r="JL62">
        <v>2.56348</v>
      </c>
      <c r="JM62">
        <v>1.54663</v>
      </c>
      <c r="JN62">
        <v>2.14478</v>
      </c>
      <c r="JO62">
        <v>1.49536</v>
      </c>
      <c r="JP62">
        <v>2.41943</v>
      </c>
      <c r="JQ62">
        <v>38.5504</v>
      </c>
      <c r="JR62">
        <v>24.0175</v>
      </c>
      <c r="JS62">
        <v>18</v>
      </c>
      <c r="JT62">
        <v>383.748</v>
      </c>
      <c r="JU62">
        <v>639.638</v>
      </c>
      <c r="JV62">
        <v>11.0095</v>
      </c>
      <c r="JW62">
        <v>24.3712</v>
      </c>
      <c r="JX62">
        <v>30</v>
      </c>
      <c r="JY62">
        <v>24.4437</v>
      </c>
      <c r="JZ62">
        <v>24.4635</v>
      </c>
      <c r="KA62">
        <v>16.4475</v>
      </c>
      <c r="KB62">
        <v>28.5158</v>
      </c>
      <c r="KC62">
        <v>10.5135</v>
      </c>
      <c r="KD62">
        <v>11.0101</v>
      </c>
      <c r="KE62">
        <v>300</v>
      </c>
      <c r="KF62">
        <v>8.41832</v>
      </c>
      <c r="KG62">
        <v>100.254</v>
      </c>
      <c r="KH62">
        <v>100.869</v>
      </c>
    </row>
    <row r="63" spans="1:294">
      <c r="A63">
        <v>47</v>
      </c>
      <c r="B63">
        <v>1746723960</v>
      </c>
      <c r="C63">
        <v>5543.900000095367</v>
      </c>
      <c r="D63" t="s">
        <v>533</v>
      </c>
      <c r="E63" t="s">
        <v>534</v>
      </c>
      <c r="F63" t="s">
        <v>432</v>
      </c>
      <c r="G63" t="s">
        <v>433</v>
      </c>
      <c r="I63" t="s">
        <v>435</v>
      </c>
      <c r="J63">
        <v>1746723960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(EB63+(V63+2*0.95*5.67E-8*(((EB63+$B$7)+273)^4-(EB63+273)^4)-44100*K63)/(1.84*29.3*S63+8*0.95*5.67E-8*(EB63+273)^3))</f>
        <v>0</v>
      </c>
      <c r="X63">
        <f>($C$7*EC63+$D$7*ED63+$E$7*W63)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2*0.95*5.67E-8*(((EB63+$B$7)+273)^4-(X63+273)^4)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201.7019270074281</v>
      </c>
      <c r="AL63">
        <v>201.5096606060606</v>
      </c>
      <c r="AM63">
        <v>-0.0004135764579686017</v>
      </c>
      <c r="AN63">
        <v>65.83343786014218</v>
      </c>
      <c r="AO63">
        <f>(AQ63 - AP63 + DZ63*1E3/(8.314*(EB63+273.15)) * AS63/DY63 * AR63) * DY63/(100*DM63) * 1000/(1000 - AQ63)</f>
        <v>0</v>
      </c>
      <c r="AP63">
        <v>8.429539613963588</v>
      </c>
      <c r="AQ63">
        <v>8.399743151515151</v>
      </c>
      <c r="AR63">
        <v>2.678873438760519E-07</v>
      </c>
      <c r="AS63">
        <v>77.39234867321849</v>
      </c>
      <c r="AT63">
        <v>0</v>
      </c>
      <c r="AU63">
        <v>0</v>
      </c>
      <c r="AV63">
        <f>IF(AT63*$H$13&gt;=AX63,1.0,(AX63/(AX63-AT63*$H$13)))</f>
        <v>0</v>
      </c>
      <c r="AW63">
        <f>(AV63-1)*100</f>
        <v>0</v>
      </c>
      <c r="AX63">
        <f>MAX(0,($B$13+$C$13*EG63)/(1+$D$13*EG63)*DZ63/(EB63+273)*$E$13)</f>
        <v>0</v>
      </c>
      <c r="AY63" t="s">
        <v>436</v>
      </c>
      <c r="AZ63" t="s">
        <v>436</v>
      </c>
      <c r="BA63">
        <v>0</v>
      </c>
      <c r="BB63">
        <v>0</v>
      </c>
      <c r="BC63">
        <f>1-BA63/BB63</f>
        <v>0</v>
      </c>
      <c r="BD63">
        <v>0</v>
      </c>
      <c r="BE63" t="s">
        <v>436</v>
      </c>
      <c r="BF63" t="s">
        <v>436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436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$B$11*EH63+$C$11*EI63+$F$11*ET63*(1-EW63)</f>
        <v>0</v>
      </c>
      <c r="DJ63">
        <f>DI63*DK63</f>
        <v>0</v>
      </c>
      <c r="DK63">
        <f>($B$11*$D$9+$C$11*$D$9+$F$11*((FG63+EY63)/MAX(FG63+EY63+FH63, 0.1)*$I$9+FH63/MAX(FG63+EY63+FH63, 0.1)*$J$9))/($B$11+$C$11+$F$11)</f>
        <v>0</v>
      </c>
      <c r="DL63">
        <f>($B$11*$K$9+$C$11*$K$9+$F$11*((FG63+EY63)/MAX(FG63+EY63+FH63, 0.1)*$P$9+FH63/MAX(FG63+EY63+FH63, 0.1)*$Q$9))/($B$11+$C$11+$F$11)</f>
        <v>0</v>
      </c>
      <c r="DM63">
        <v>6</v>
      </c>
      <c r="DN63">
        <v>0.5</v>
      </c>
      <c r="DO63" t="s">
        <v>437</v>
      </c>
      <c r="DP63">
        <v>2</v>
      </c>
      <c r="DQ63" t="b">
        <v>1</v>
      </c>
      <c r="DR63">
        <v>1746723960</v>
      </c>
      <c r="DS63">
        <v>199.819</v>
      </c>
      <c r="DT63">
        <v>199.996</v>
      </c>
      <c r="DU63">
        <v>8.39964</v>
      </c>
      <c r="DV63">
        <v>8.428879999999999</v>
      </c>
      <c r="DW63">
        <v>199.641</v>
      </c>
      <c r="DX63">
        <v>8.46514</v>
      </c>
      <c r="DY63">
        <v>400.105</v>
      </c>
      <c r="DZ63">
        <v>101.922</v>
      </c>
      <c r="EA63">
        <v>0.0999261</v>
      </c>
      <c r="EB63">
        <v>14.9688</v>
      </c>
      <c r="EC63">
        <v>15.0847</v>
      </c>
      <c r="ED63">
        <v>999.9</v>
      </c>
      <c r="EE63">
        <v>0</v>
      </c>
      <c r="EF63">
        <v>0</v>
      </c>
      <c r="EG63">
        <v>10038.8</v>
      </c>
      <c r="EH63">
        <v>0</v>
      </c>
      <c r="EI63">
        <v>0.22658</v>
      </c>
      <c r="EJ63">
        <v>-0.177002</v>
      </c>
      <c r="EK63">
        <v>201.512</v>
      </c>
      <c r="EL63">
        <v>201.696</v>
      </c>
      <c r="EM63">
        <v>-0.029233</v>
      </c>
      <c r="EN63">
        <v>199.996</v>
      </c>
      <c r="EO63">
        <v>8.428879999999999</v>
      </c>
      <c r="EP63">
        <v>0.856112</v>
      </c>
      <c r="EQ63">
        <v>0.859091</v>
      </c>
      <c r="ER63">
        <v>4.67337</v>
      </c>
      <c r="ES63">
        <v>4.72309</v>
      </c>
      <c r="ET63">
        <v>0.0500092</v>
      </c>
      <c r="EU63">
        <v>0</v>
      </c>
      <c r="EV63">
        <v>0</v>
      </c>
      <c r="EW63">
        <v>0</v>
      </c>
      <c r="EX63">
        <v>6.08</v>
      </c>
      <c r="EY63">
        <v>0.0500092</v>
      </c>
      <c r="EZ63">
        <v>-7.02</v>
      </c>
      <c r="FA63">
        <v>1.75</v>
      </c>
      <c r="FB63">
        <v>32.937</v>
      </c>
      <c r="FC63">
        <v>38.625</v>
      </c>
      <c r="FD63">
        <v>35.75</v>
      </c>
      <c r="FE63">
        <v>37.937</v>
      </c>
      <c r="FF63">
        <v>34.812</v>
      </c>
      <c r="FG63">
        <v>0</v>
      </c>
      <c r="FH63">
        <v>0</v>
      </c>
      <c r="FI63">
        <v>0</v>
      </c>
      <c r="FJ63">
        <v>1746724032.8</v>
      </c>
      <c r="FK63">
        <v>0</v>
      </c>
      <c r="FL63">
        <v>5.567200000000001</v>
      </c>
      <c r="FM63">
        <v>23.15153882207486</v>
      </c>
      <c r="FN63">
        <v>-4.746154022296738</v>
      </c>
      <c r="FO63">
        <v>-3.3532</v>
      </c>
      <c r="FP63">
        <v>15</v>
      </c>
      <c r="FQ63">
        <v>1746715409.1</v>
      </c>
      <c r="FR63" t="s">
        <v>438</v>
      </c>
      <c r="FS63">
        <v>1746715409.1</v>
      </c>
      <c r="FT63">
        <v>1746715398.6</v>
      </c>
      <c r="FU63">
        <v>2</v>
      </c>
      <c r="FV63">
        <v>-0.229</v>
      </c>
      <c r="FW63">
        <v>-0.046</v>
      </c>
      <c r="FX63">
        <v>-0.035</v>
      </c>
      <c r="FY63">
        <v>0.08699999999999999</v>
      </c>
      <c r="FZ63">
        <v>587</v>
      </c>
      <c r="GA63">
        <v>16</v>
      </c>
      <c r="GB63">
        <v>0.03</v>
      </c>
      <c r="GC63">
        <v>0.16</v>
      </c>
      <c r="GD63">
        <v>0.1093755544274731</v>
      </c>
      <c r="GE63">
        <v>0.1108428530491237</v>
      </c>
      <c r="GF63">
        <v>0.01938968957507336</v>
      </c>
      <c r="GG63">
        <v>1</v>
      </c>
      <c r="GH63">
        <v>-0.002246301376957081</v>
      </c>
      <c r="GI63">
        <v>-3.816391573410102E-05</v>
      </c>
      <c r="GJ63">
        <v>4.243711119401605E-05</v>
      </c>
      <c r="GK63">
        <v>1</v>
      </c>
      <c r="GL63">
        <v>2</v>
      </c>
      <c r="GM63">
        <v>2</v>
      </c>
      <c r="GN63" t="s">
        <v>439</v>
      </c>
      <c r="GO63">
        <v>3.01634</v>
      </c>
      <c r="GP63">
        <v>2.77493</v>
      </c>
      <c r="GQ63">
        <v>0.0551284</v>
      </c>
      <c r="GR63">
        <v>0.0547938</v>
      </c>
      <c r="GS63">
        <v>0.0569781</v>
      </c>
      <c r="GT63">
        <v>0.056869</v>
      </c>
      <c r="GU63">
        <v>24440.5</v>
      </c>
      <c r="GV63">
        <v>28558.1</v>
      </c>
      <c r="GW63">
        <v>22664.5</v>
      </c>
      <c r="GX63">
        <v>27757.9</v>
      </c>
      <c r="GY63">
        <v>31008.3</v>
      </c>
      <c r="GZ63">
        <v>37413.4</v>
      </c>
      <c r="HA63">
        <v>36325.2</v>
      </c>
      <c r="HB63">
        <v>44063</v>
      </c>
      <c r="HC63">
        <v>1.82995</v>
      </c>
      <c r="HD63">
        <v>2.17777</v>
      </c>
      <c r="HE63">
        <v>-0.0603944</v>
      </c>
      <c r="HF63">
        <v>0</v>
      </c>
      <c r="HG63">
        <v>16.091</v>
      </c>
      <c r="HH63">
        <v>999.9</v>
      </c>
      <c r="HI63">
        <v>23.8</v>
      </c>
      <c r="HJ63">
        <v>32.1</v>
      </c>
      <c r="HK63">
        <v>11.2141</v>
      </c>
      <c r="HL63">
        <v>62.302</v>
      </c>
      <c r="HM63">
        <v>13.121</v>
      </c>
      <c r="HN63">
        <v>1</v>
      </c>
      <c r="HO63">
        <v>-0.214444</v>
      </c>
      <c r="HP63">
        <v>5.31074</v>
      </c>
      <c r="HQ63">
        <v>20.2154</v>
      </c>
      <c r="HR63">
        <v>5.19872</v>
      </c>
      <c r="HS63">
        <v>11.956</v>
      </c>
      <c r="HT63">
        <v>4.94745</v>
      </c>
      <c r="HU63">
        <v>3.3</v>
      </c>
      <c r="HV63">
        <v>9999</v>
      </c>
      <c r="HW63">
        <v>9999</v>
      </c>
      <c r="HX63">
        <v>9999</v>
      </c>
      <c r="HY63">
        <v>330.9</v>
      </c>
      <c r="HZ63">
        <v>1.8605</v>
      </c>
      <c r="IA63">
        <v>1.86111</v>
      </c>
      <c r="IB63">
        <v>1.86189</v>
      </c>
      <c r="IC63">
        <v>1.85745</v>
      </c>
      <c r="ID63">
        <v>1.85715</v>
      </c>
      <c r="IE63">
        <v>1.85822</v>
      </c>
      <c r="IF63">
        <v>1.85899</v>
      </c>
      <c r="IG63">
        <v>1.85852</v>
      </c>
      <c r="IH63">
        <v>0</v>
      </c>
      <c r="II63">
        <v>0</v>
      </c>
      <c r="IJ63">
        <v>0</v>
      </c>
      <c r="IK63">
        <v>0</v>
      </c>
      <c r="IL63" t="s">
        <v>440</v>
      </c>
      <c r="IM63" t="s">
        <v>441</v>
      </c>
      <c r="IN63" t="s">
        <v>442</v>
      </c>
      <c r="IO63" t="s">
        <v>442</v>
      </c>
      <c r="IP63" t="s">
        <v>442</v>
      </c>
      <c r="IQ63" t="s">
        <v>442</v>
      </c>
      <c r="IR63">
        <v>0</v>
      </c>
      <c r="IS63">
        <v>100</v>
      </c>
      <c r="IT63">
        <v>100</v>
      </c>
      <c r="IU63">
        <v>0.178</v>
      </c>
      <c r="IV63">
        <v>-0.0655</v>
      </c>
      <c r="IW63">
        <v>0.297997702088705</v>
      </c>
      <c r="IX63">
        <v>-0.0005958199232126106</v>
      </c>
      <c r="IY63">
        <v>-6.37178337242435E-08</v>
      </c>
      <c r="IZ63">
        <v>1.993894988486917E-10</v>
      </c>
      <c r="JA63">
        <v>-0.1058024783623949</v>
      </c>
      <c r="JB63">
        <v>-0.00682890468723997</v>
      </c>
      <c r="JC63">
        <v>0.001509929528747337</v>
      </c>
      <c r="JD63">
        <v>-1.662762654557253E-05</v>
      </c>
      <c r="JE63">
        <v>17</v>
      </c>
      <c r="JF63">
        <v>1831</v>
      </c>
      <c r="JG63">
        <v>1</v>
      </c>
      <c r="JH63">
        <v>21</v>
      </c>
      <c r="JI63">
        <v>142.5</v>
      </c>
      <c r="JJ63">
        <v>142.7</v>
      </c>
      <c r="JK63">
        <v>0.600586</v>
      </c>
      <c r="JL63">
        <v>2.5769</v>
      </c>
      <c r="JM63">
        <v>1.54663</v>
      </c>
      <c r="JN63">
        <v>2.14478</v>
      </c>
      <c r="JO63">
        <v>1.49658</v>
      </c>
      <c r="JP63">
        <v>2.4292</v>
      </c>
      <c r="JQ63">
        <v>38.5504</v>
      </c>
      <c r="JR63">
        <v>24.0175</v>
      </c>
      <c r="JS63">
        <v>18</v>
      </c>
      <c r="JT63">
        <v>383.981</v>
      </c>
      <c r="JU63">
        <v>638.995</v>
      </c>
      <c r="JV63">
        <v>11.02</v>
      </c>
      <c r="JW63">
        <v>24.3753</v>
      </c>
      <c r="JX63">
        <v>30.0001</v>
      </c>
      <c r="JY63">
        <v>24.4437</v>
      </c>
      <c r="JZ63">
        <v>24.4635</v>
      </c>
      <c r="KA63">
        <v>12.034</v>
      </c>
      <c r="KB63">
        <v>28.5158</v>
      </c>
      <c r="KC63">
        <v>10.5135</v>
      </c>
      <c r="KD63">
        <v>11.0337</v>
      </c>
      <c r="KE63">
        <v>200</v>
      </c>
      <c r="KF63">
        <v>8.41832</v>
      </c>
      <c r="KG63">
        <v>100.257</v>
      </c>
      <c r="KH63">
        <v>100.866</v>
      </c>
    </row>
    <row r="64" spans="1:294">
      <c r="A64">
        <v>48</v>
      </c>
      <c r="B64">
        <v>1746724080.5</v>
      </c>
      <c r="C64">
        <v>5664.400000095367</v>
      </c>
      <c r="D64" t="s">
        <v>535</v>
      </c>
      <c r="E64" t="s">
        <v>536</v>
      </c>
      <c r="F64" t="s">
        <v>432</v>
      </c>
      <c r="G64" t="s">
        <v>433</v>
      </c>
      <c r="I64" t="s">
        <v>435</v>
      </c>
      <c r="J64">
        <v>1746724080.5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(EB64+(V64+2*0.95*5.67E-8*(((EB64+$B$7)+273)^4-(EB64+273)^4)-44100*K64)/(1.84*29.3*S64+8*0.95*5.67E-8*(EB64+273)^3))</f>
        <v>0</v>
      </c>
      <c r="X64">
        <f>($C$7*EC64+$D$7*ED64+$E$7*W64)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2*0.95*5.67E-8*(((EB64+$B$7)+273)^4-(X64+273)^4)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100.8437432966504</v>
      </c>
      <c r="AL64">
        <v>100.9270848484849</v>
      </c>
      <c r="AM64">
        <v>0.0003145193646710548</v>
      </c>
      <c r="AN64">
        <v>65.83343786014218</v>
      </c>
      <c r="AO64">
        <f>(AQ64 - AP64 + DZ64*1E3/(8.314*(EB64+273.15)) * AS64/DY64 * AR64) * DY64/(100*DM64) * 1000/(1000 - AQ64)</f>
        <v>0</v>
      </c>
      <c r="AP64">
        <v>8.415281585887637</v>
      </c>
      <c r="AQ64">
        <v>8.387882242424245</v>
      </c>
      <c r="AR64">
        <v>-7.303266177086613E-08</v>
      </c>
      <c r="AS64">
        <v>77.39234867321849</v>
      </c>
      <c r="AT64">
        <v>0</v>
      </c>
      <c r="AU64">
        <v>0</v>
      </c>
      <c r="AV64">
        <f>IF(AT64*$H$13&gt;=AX64,1.0,(AX64/(AX64-AT64*$H$13)))</f>
        <v>0</v>
      </c>
      <c r="AW64">
        <f>(AV64-1)*100</f>
        <v>0</v>
      </c>
      <c r="AX64">
        <f>MAX(0,($B$13+$C$13*EG64)/(1+$D$13*EG64)*DZ64/(EB64+273)*$E$13)</f>
        <v>0</v>
      </c>
      <c r="AY64" t="s">
        <v>436</v>
      </c>
      <c r="AZ64" t="s">
        <v>436</v>
      </c>
      <c r="BA64">
        <v>0</v>
      </c>
      <c r="BB64">
        <v>0</v>
      </c>
      <c r="BC64">
        <f>1-BA64/BB64</f>
        <v>0</v>
      </c>
      <c r="BD64">
        <v>0</v>
      </c>
      <c r="BE64" t="s">
        <v>436</v>
      </c>
      <c r="BF64" t="s">
        <v>436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436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$B$11*EH64+$C$11*EI64+$F$11*ET64*(1-EW64)</f>
        <v>0</v>
      </c>
      <c r="DJ64">
        <f>DI64*DK64</f>
        <v>0</v>
      </c>
      <c r="DK64">
        <f>($B$11*$D$9+$C$11*$D$9+$F$11*((FG64+EY64)/MAX(FG64+EY64+FH64, 0.1)*$I$9+FH64/MAX(FG64+EY64+FH64, 0.1)*$J$9))/($B$11+$C$11+$F$11)</f>
        <v>0</v>
      </c>
      <c r="DL64">
        <f>($B$11*$K$9+$C$11*$K$9+$F$11*((FG64+EY64)/MAX(FG64+EY64+FH64, 0.1)*$P$9+FH64/MAX(FG64+EY64+FH64, 0.1)*$Q$9))/($B$11+$C$11+$F$11)</f>
        <v>0</v>
      </c>
      <c r="DM64">
        <v>6</v>
      </c>
      <c r="DN64">
        <v>0.5</v>
      </c>
      <c r="DO64" t="s">
        <v>437</v>
      </c>
      <c r="DP64">
        <v>2</v>
      </c>
      <c r="DQ64" t="b">
        <v>1</v>
      </c>
      <c r="DR64">
        <v>1746724080.5</v>
      </c>
      <c r="DS64">
        <v>100.074</v>
      </c>
      <c r="DT64">
        <v>99.99460000000001</v>
      </c>
      <c r="DU64">
        <v>8.387840000000001</v>
      </c>
      <c r="DV64">
        <v>8.415929999999999</v>
      </c>
      <c r="DW64">
        <v>99.836</v>
      </c>
      <c r="DX64">
        <v>8.45351</v>
      </c>
      <c r="DY64">
        <v>400.068</v>
      </c>
      <c r="DZ64">
        <v>101.927</v>
      </c>
      <c r="EA64">
        <v>0.09992230000000001</v>
      </c>
      <c r="EB64">
        <v>14.9946</v>
      </c>
      <c r="EC64">
        <v>15.1295</v>
      </c>
      <c r="ED64">
        <v>999.9</v>
      </c>
      <c r="EE64">
        <v>0</v>
      </c>
      <c r="EF64">
        <v>0</v>
      </c>
      <c r="EG64">
        <v>10053.8</v>
      </c>
      <c r="EH64">
        <v>0</v>
      </c>
      <c r="EI64">
        <v>0.221054</v>
      </c>
      <c r="EJ64">
        <v>0.0794449</v>
      </c>
      <c r="EK64">
        <v>100.921</v>
      </c>
      <c r="EL64">
        <v>100.843</v>
      </c>
      <c r="EM64">
        <v>-0.0280895</v>
      </c>
      <c r="EN64">
        <v>99.99460000000001</v>
      </c>
      <c r="EO64">
        <v>8.415929999999999</v>
      </c>
      <c r="EP64">
        <v>0.854943</v>
      </c>
      <c r="EQ64">
        <v>0.857807</v>
      </c>
      <c r="ER64">
        <v>4.65384</v>
      </c>
      <c r="ES64">
        <v>4.70167</v>
      </c>
      <c r="ET64">
        <v>0.0500092</v>
      </c>
      <c r="EU64">
        <v>0</v>
      </c>
      <c r="EV64">
        <v>0</v>
      </c>
      <c r="EW64">
        <v>0</v>
      </c>
      <c r="EX64">
        <v>0.45</v>
      </c>
      <c r="EY64">
        <v>0.0500092</v>
      </c>
      <c r="EZ64">
        <v>-1.54</v>
      </c>
      <c r="FA64">
        <v>1.74</v>
      </c>
      <c r="FB64">
        <v>33.312</v>
      </c>
      <c r="FC64">
        <v>40.062</v>
      </c>
      <c r="FD64">
        <v>36.437</v>
      </c>
      <c r="FE64">
        <v>39.937</v>
      </c>
      <c r="FF64">
        <v>35.312</v>
      </c>
      <c r="FG64">
        <v>0</v>
      </c>
      <c r="FH64">
        <v>0</v>
      </c>
      <c r="FI64">
        <v>0</v>
      </c>
      <c r="FJ64">
        <v>1746724153.4</v>
      </c>
      <c r="FK64">
        <v>0</v>
      </c>
      <c r="FL64">
        <v>3.253846153846154</v>
      </c>
      <c r="FM64">
        <v>8.66324712906702</v>
      </c>
      <c r="FN64">
        <v>24.18564134600286</v>
      </c>
      <c r="FO64">
        <v>-2.047307692307692</v>
      </c>
      <c r="FP64">
        <v>15</v>
      </c>
      <c r="FQ64">
        <v>1746715409.1</v>
      </c>
      <c r="FR64" t="s">
        <v>438</v>
      </c>
      <c r="FS64">
        <v>1746715409.1</v>
      </c>
      <c r="FT64">
        <v>1746715398.6</v>
      </c>
      <c r="FU64">
        <v>2</v>
      </c>
      <c r="FV64">
        <v>-0.229</v>
      </c>
      <c r="FW64">
        <v>-0.046</v>
      </c>
      <c r="FX64">
        <v>-0.035</v>
      </c>
      <c r="FY64">
        <v>0.08699999999999999</v>
      </c>
      <c r="FZ64">
        <v>587</v>
      </c>
      <c r="GA64">
        <v>16</v>
      </c>
      <c r="GB64">
        <v>0.03</v>
      </c>
      <c r="GC64">
        <v>0.16</v>
      </c>
      <c r="GD64">
        <v>-0.06136134279792524</v>
      </c>
      <c r="GE64">
        <v>0.04448685069028144</v>
      </c>
      <c r="GF64">
        <v>0.01648877106395913</v>
      </c>
      <c r="GG64">
        <v>1</v>
      </c>
      <c r="GH64">
        <v>-0.002085036437605914</v>
      </c>
      <c r="GI64">
        <v>0.0001369243675103007</v>
      </c>
      <c r="GJ64">
        <v>5.294090533520901E-05</v>
      </c>
      <c r="GK64">
        <v>1</v>
      </c>
      <c r="GL64">
        <v>2</v>
      </c>
      <c r="GM64">
        <v>2</v>
      </c>
      <c r="GN64" t="s">
        <v>439</v>
      </c>
      <c r="GO64">
        <v>3.01629</v>
      </c>
      <c r="GP64">
        <v>2.77506</v>
      </c>
      <c r="GQ64">
        <v>0.0290462</v>
      </c>
      <c r="GR64">
        <v>0.0288648</v>
      </c>
      <c r="GS64">
        <v>0.0569192</v>
      </c>
      <c r="GT64">
        <v>0.0568041</v>
      </c>
      <c r="GU64">
        <v>25114.6</v>
      </c>
      <c r="GV64">
        <v>29341.4</v>
      </c>
      <c r="GW64">
        <v>22663.9</v>
      </c>
      <c r="GX64">
        <v>27757.6</v>
      </c>
      <c r="GY64">
        <v>31008.9</v>
      </c>
      <c r="GZ64">
        <v>37415.5</v>
      </c>
      <c r="HA64">
        <v>36324.4</v>
      </c>
      <c r="HB64">
        <v>44063.3</v>
      </c>
      <c r="HC64">
        <v>1.82927</v>
      </c>
      <c r="HD64">
        <v>2.17795</v>
      </c>
      <c r="HE64">
        <v>-0.0591464</v>
      </c>
      <c r="HF64">
        <v>0</v>
      </c>
      <c r="HG64">
        <v>16.1151</v>
      </c>
      <c r="HH64">
        <v>999.9</v>
      </c>
      <c r="HI64">
        <v>23.8</v>
      </c>
      <c r="HJ64">
        <v>32.1</v>
      </c>
      <c r="HK64">
        <v>11.2134</v>
      </c>
      <c r="HL64">
        <v>62.0621</v>
      </c>
      <c r="HM64">
        <v>12.8125</v>
      </c>
      <c r="HN64">
        <v>1</v>
      </c>
      <c r="HO64">
        <v>-0.214548</v>
      </c>
      <c r="HP64">
        <v>5.33086</v>
      </c>
      <c r="HQ64">
        <v>20.2147</v>
      </c>
      <c r="HR64">
        <v>5.19872</v>
      </c>
      <c r="HS64">
        <v>11.956</v>
      </c>
      <c r="HT64">
        <v>4.94675</v>
      </c>
      <c r="HU64">
        <v>3.3</v>
      </c>
      <c r="HV64">
        <v>9999</v>
      </c>
      <c r="HW64">
        <v>9999</v>
      </c>
      <c r="HX64">
        <v>9999</v>
      </c>
      <c r="HY64">
        <v>330.9</v>
      </c>
      <c r="HZ64">
        <v>1.8605</v>
      </c>
      <c r="IA64">
        <v>1.86111</v>
      </c>
      <c r="IB64">
        <v>1.8619</v>
      </c>
      <c r="IC64">
        <v>1.85748</v>
      </c>
      <c r="ID64">
        <v>1.85716</v>
      </c>
      <c r="IE64">
        <v>1.85822</v>
      </c>
      <c r="IF64">
        <v>1.85901</v>
      </c>
      <c r="IG64">
        <v>1.85852</v>
      </c>
      <c r="IH64">
        <v>0</v>
      </c>
      <c r="II64">
        <v>0</v>
      </c>
      <c r="IJ64">
        <v>0</v>
      </c>
      <c r="IK64">
        <v>0</v>
      </c>
      <c r="IL64" t="s">
        <v>440</v>
      </c>
      <c r="IM64" t="s">
        <v>441</v>
      </c>
      <c r="IN64" t="s">
        <v>442</v>
      </c>
      <c r="IO64" t="s">
        <v>442</v>
      </c>
      <c r="IP64" t="s">
        <v>442</v>
      </c>
      <c r="IQ64" t="s">
        <v>442</v>
      </c>
      <c r="IR64">
        <v>0</v>
      </c>
      <c r="IS64">
        <v>100</v>
      </c>
      <c r="IT64">
        <v>100</v>
      </c>
      <c r="IU64">
        <v>0.238</v>
      </c>
      <c r="IV64">
        <v>-0.06569999999999999</v>
      </c>
      <c r="IW64">
        <v>0.297997702088705</v>
      </c>
      <c r="IX64">
        <v>-0.0005958199232126106</v>
      </c>
      <c r="IY64">
        <v>-6.37178337242435E-08</v>
      </c>
      <c r="IZ64">
        <v>1.993894988486917E-10</v>
      </c>
      <c r="JA64">
        <v>-0.1058024783623949</v>
      </c>
      <c r="JB64">
        <v>-0.00682890468723997</v>
      </c>
      <c r="JC64">
        <v>0.001509929528747337</v>
      </c>
      <c r="JD64">
        <v>-1.662762654557253E-05</v>
      </c>
      <c r="JE64">
        <v>17</v>
      </c>
      <c r="JF64">
        <v>1831</v>
      </c>
      <c r="JG64">
        <v>1</v>
      </c>
      <c r="JH64">
        <v>21</v>
      </c>
      <c r="JI64">
        <v>144.5</v>
      </c>
      <c r="JJ64">
        <v>144.7</v>
      </c>
      <c r="JK64">
        <v>0.372314</v>
      </c>
      <c r="JL64">
        <v>2.58545</v>
      </c>
      <c r="JM64">
        <v>1.54663</v>
      </c>
      <c r="JN64">
        <v>2.14478</v>
      </c>
      <c r="JO64">
        <v>1.49658</v>
      </c>
      <c r="JP64">
        <v>2.41821</v>
      </c>
      <c r="JQ64">
        <v>38.575</v>
      </c>
      <c r="JR64">
        <v>24.0175</v>
      </c>
      <c r="JS64">
        <v>18</v>
      </c>
      <c r="JT64">
        <v>383.622</v>
      </c>
      <c r="JU64">
        <v>639.085</v>
      </c>
      <c r="JV64">
        <v>11.0805</v>
      </c>
      <c r="JW64">
        <v>24.3691</v>
      </c>
      <c r="JX64">
        <v>30</v>
      </c>
      <c r="JY64">
        <v>24.4396</v>
      </c>
      <c r="JZ64">
        <v>24.4594</v>
      </c>
      <c r="KA64">
        <v>7.4851</v>
      </c>
      <c r="KB64">
        <v>28.5158</v>
      </c>
      <c r="KC64">
        <v>10.5135</v>
      </c>
      <c r="KD64">
        <v>11.086</v>
      </c>
      <c r="KE64">
        <v>100</v>
      </c>
      <c r="KF64">
        <v>8.41832</v>
      </c>
      <c r="KG64">
        <v>100.255</v>
      </c>
      <c r="KH64">
        <v>100.866</v>
      </c>
    </row>
    <row r="65" spans="1:294">
      <c r="A65">
        <v>49</v>
      </c>
      <c r="B65">
        <v>1746724201</v>
      </c>
      <c r="C65">
        <v>5784.900000095367</v>
      </c>
      <c r="D65" t="s">
        <v>537</v>
      </c>
      <c r="E65" t="s">
        <v>538</v>
      </c>
      <c r="F65" t="s">
        <v>432</v>
      </c>
      <c r="G65" t="s">
        <v>433</v>
      </c>
      <c r="I65" t="s">
        <v>435</v>
      </c>
      <c r="J65">
        <v>1746724201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(EB65+(V65+2*0.95*5.67E-8*(((EB65+$B$7)+273)^4-(EB65+273)^4)-44100*K65)/(1.84*29.3*S65+8*0.95*5.67E-8*(EB65+273)^3))</f>
        <v>0</v>
      </c>
      <c r="X65">
        <f>($C$7*EC65+$D$7*ED65+$E$7*W65)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2*0.95*5.67E-8*(((EB65+$B$7)+273)^4-(X65+273)^4)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50.44488438177647</v>
      </c>
      <c r="AL65">
        <v>50.4608921212121</v>
      </c>
      <c r="AM65">
        <v>0.0001030558249809313</v>
      </c>
      <c r="AN65">
        <v>65.83343786014218</v>
      </c>
      <c r="AO65">
        <f>(AQ65 - AP65 + DZ65*1E3/(8.314*(EB65+273.15)) * AS65/DY65 * AR65) * DY65/(100*DM65) * 1000/(1000 - AQ65)</f>
        <v>0</v>
      </c>
      <c r="AP65">
        <v>8.408474200898494</v>
      </c>
      <c r="AQ65">
        <v>8.380331212121213</v>
      </c>
      <c r="AR65">
        <v>-1.879354738364441E-07</v>
      </c>
      <c r="AS65">
        <v>77.39234867321849</v>
      </c>
      <c r="AT65">
        <v>0</v>
      </c>
      <c r="AU65">
        <v>0</v>
      </c>
      <c r="AV65">
        <f>IF(AT65*$H$13&gt;=AX65,1.0,(AX65/(AX65-AT65*$H$13)))</f>
        <v>0</v>
      </c>
      <c r="AW65">
        <f>(AV65-1)*100</f>
        <v>0</v>
      </c>
      <c r="AX65">
        <f>MAX(0,($B$13+$C$13*EG65)/(1+$D$13*EG65)*DZ65/(EB65+273)*$E$13)</f>
        <v>0</v>
      </c>
      <c r="AY65" t="s">
        <v>436</v>
      </c>
      <c r="AZ65" t="s">
        <v>436</v>
      </c>
      <c r="BA65">
        <v>0</v>
      </c>
      <c r="BB65">
        <v>0</v>
      </c>
      <c r="BC65">
        <f>1-BA65/BB65</f>
        <v>0</v>
      </c>
      <c r="BD65">
        <v>0</v>
      </c>
      <c r="BE65" t="s">
        <v>436</v>
      </c>
      <c r="BF65" t="s">
        <v>436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436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$B$11*EH65+$C$11*EI65+$F$11*ET65*(1-EW65)</f>
        <v>0</v>
      </c>
      <c r="DJ65">
        <f>DI65*DK65</f>
        <v>0</v>
      </c>
      <c r="DK65">
        <f>($B$11*$D$9+$C$11*$D$9+$F$11*((FG65+EY65)/MAX(FG65+EY65+FH65, 0.1)*$I$9+FH65/MAX(FG65+EY65+FH65, 0.1)*$J$9))/($B$11+$C$11+$F$11)</f>
        <v>0</v>
      </c>
      <c r="DL65">
        <f>($B$11*$K$9+$C$11*$K$9+$F$11*((FG65+EY65)/MAX(FG65+EY65+FH65, 0.1)*$P$9+FH65/MAX(FG65+EY65+FH65, 0.1)*$Q$9))/($B$11+$C$11+$F$11)</f>
        <v>0</v>
      </c>
      <c r="DM65">
        <v>6</v>
      </c>
      <c r="DN65">
        <v>0.5</v>
      </c>
      <c r="DO65" t="s">
        <v>437</v>
      </c>
      <c r="DP65">
        <v>2</v>
      </c>
      <c r="DQ65" t="b">
        <v>1</v>
      </c>
      <c r="DR65">
        <v>1746724201</v>
      </c>
      <c r="DS65">
        <v>50.0384</v>
      </c>
      <c r="DT65">
        <v>49.9813</v>
      </c>
      <c r="DU65">
        <v>8.380050000000001</v>
      </c>
      <c r="DV65">
        <v>8.408289999999999</v>
      </c>
      <c r="DW65">
        <v>49.7702</v>
      </c>
      <c r="DX65">
        <v>8.44584</v>
      </c>
      <c r="DY65">
        <v>399.829</v>
      </c>
      <c r="DZ65">
        <v>101.928</v>
      </c>
      <c r="EA65">
        <v>0.100073</v>
      </c>
      <c r="EB65">
        <v>14.9985</v>
      </c>
      <c r="EC65">
        <v>15.109</v>
      </c>
      <c r="ED65">
        <v>999.9</v>
      </c>
      <c r="EE65">
        <v>0</v>
      </c>
      <c r="EF65">
        <v>0</v>
      </c>
      <c r="EG65">
        <v>10044.4</v>
      </c>
      <c r="EH65">
        <v>0</v>
      </c>
      <c r="EI65">
        <v>0.229343</v>
      </c>
      <c r="EJ65">
        <v>0.0571823</v>
      </c>
      <c r="EK65">
        <v>50.4613</v>
      </c>
      <c r="EL65">
        <v>50.4051</v>
      </c>
      <c r="EM65">
        <v>-0.0282345</v>
      </c>
      <c r="EN65">
        <v>49.9813</v>
      </c>
      <c r="EO65">
        <v>8.408289999999999</v>
      </c>
      <c r="EP65">
        <v>0.854163</v>
      </c>
      <c r="EQ65">
        <v>0.8570410000000001</v>
      </c>
      <c r="ER65">
        <v>4.64078</v>
      </c>
      <c r="ES65">
        <v>4.6889</v>
      </c>
      <c r="ET65">
        <v>0.0500092</v>
      </c>
      <c r="EU65">
        <v>0</v>
      </c>
      <c r="EV65">
        <v>0</v>
      </c>
      <c r="EW65">
        <v>0</v>
      </c>
      <c r="EX65">
        <v>14.02</v>
      </c>
      <c r="EY65">
        <v>0.0500092</v>
      </c>
      <c r="EZ65">
        <v>-14.01</v>
      </c>
      <c r="FA65">
        <v>0.02</v>
      </c>
      <c r="FB65">
        <v>33.625</v>
      </c>
      <c r="FC65">
        <v>40.812</v>
      </c>
      <c r="FD65">
        <v>36.937</v>
      </c>
      <c r="FE65">
        <v>41.062</v>
      </c>
      <c r="FF65">
        <v>35.75</v>
      </c>
      <c r="FG65">
        <v>0</v>
      </c>
      <c r="FH65">
        <v>0</v>
      </c>
      <c r="FI65">
        <v>0</v>
      </c>
      <c r="FJ65">
        <v>1746724273.4</v>
      </c>
      <c r="FK65">
        <v>0</v>
      </c>
      <c r="FL65">
        <v>6.042692307692308</v>
      </c>
      <c r="FM65">
        <v>11.73572647406975</v>
      </c>
      <c r="FN65">
        <v>-10.63863237329986</v>
      </c>
      <c r="FO65">
        <v>-5.676923076923076</v>
      </c>
      <c r="FP65">
        <v>15</v>
      </c>
      <c r="FQ65">
        <v>1746715409.1</v>
      </c>
      <c r="FR65" t="s">
        <v>438</v>
      </c>
      <c r="FS65">
        <v>1746715409.1</v>
      </c>
      <c r="FT65">
        <v>1746715398.6</v>
      </c>
      <c r="FU65">
        <v>2</v>
      </c>
      <c r="FV65">
        <v>-0.229</v>
      </c>
      <c r="FW65">
        <v>-0.046</v>
      </c>
      <c r="FX65">
        <v>-0.035</v>
      </c>
      <c r="FY65">
        <v>0.08699999999999999</v>
      </c>
      <c r="FZ65">
        <v>587</v>
      </c>
      <c r="GA65">
        <v>16</v>
      </c>
      <c r="GB65">
        <v>0.03</v>
      </c>
      <c r="GC65">
        <v>0.16</v>
      </c>
      <c r="GD65">
        <v>-0.031518690379473</v>
      </c>
      <c r="GE65">
        <v>0.04531353885276052</v>
      </c>
      <c r="GF65">
        <v>0.01251436180076362</v>
      </c>
      <c r="GG65">
        <v>1</v>
      </c>
      <c r="GH65">
        <v>-0.002183840448266338</v>
      </c>
      <c r="GI65">
        <v>-0.0002864518902001117</v>
      </c>
      <c r="GJ65">
        <v>6.143796397629081E-05</v>
      </c>
      <c r="GK65">
        <v>1</v>
      </c>
      <c r="GL65">
        <v>2</v>
      </c>
      <c r="GM65">
        <v>2</v>
      </c>
      <c r="GN65" t="s">
        <v>439</v>
      </c>
      <c r="GO65">
        <v>3.01602</v>
      </c>
      <c r="GP65">
        <v>2.77513</v>
      </c>
      <c r="GQ65">
        <v>0.014722</v>
      </c>
      <c r="GR65">
        <v>0.0146706</v>
      </c>
      <c r="GS65">
        <v>0.0568798</v>
      </c>
      <c r="GT65">
        <v>0.0567656</v>
      </c>
      <c r="GU65">
        <v>25485.2</v>
      </c>
      <c r="GV65">
        <v>29771.1</v>
      </c>
      <c r="GW65">
        <v>22663.7</v>
      </c>
      <c r="GX65">
        <v>27758.1</v>
      </c>
      <c r="GY65">
        <v>31009.8</v>
      </c>
      <c r="GZ65">
        <v>37417</v>
      </c>
      <c r="HA65">
        <v>36324.3</v>
      </c>
      <c r="HB65">
        <v>44063.7</v>
      </c>
      <c r="HC65">
        <v>1.8288</v>
      </c>
      <c r="HD65">
        <v>2.17803</v>
      </c>
      <c r="HE65">
        <v>-0.0604168</v>
      </c>
      <c r="HF65">
        <v>0</v>
      </c>
      <c r="HG65">
        <v>16.1157</v>
      </c>
      <c r="HH65">
        <v>999.9</v>
      </c>
      <c r="HI65">
        <v>23.7</v>
      </c>
      <c r="HJ65">
        <v>32.2</v>
      </c>
      <c r="HK65">
        <v>11.2298</v>
      </c>
      <c r="HL65">
        <v>62.2621</v>
      </c>
      <c r="HM65">
        <v>13.1571</v>
      </c>
      <c r="HN65">
        <v>1</v>
      </c>
      <c r="HO65">
        <v>-0.214413</v>
      </c>
      <c r="HP65">
        <v>5.46725</v>
      </c>
      <c r="HQ65">
        <v>20.2108</v>
      </c>
      <c r="HR65">
        <v>5.19887</v>
      </c>
      <c r="HS65">
        <v>11.956</v>
      </c>
      <c r="HT65">
        <v>4.94755</v>
      </c>
      <c r="HU65">
        <v>3.3</v>
      </c>
      <c r="HV65">
        <v>9999</v>
      </c>
      <c r="HW65">
        <v>9999</v>
      </c>
      <c r="HX65">
        <v>9999</v>
      </c>
      <c r="HY65">
        <v>330.9</v>
      </c>
      <c r="HZ65">
        <v>1.86049</v>
      </c>
      <c r="IA65">
        <v>1.86111</v>
      </c>
      <c r="IB65">
        <v>1.86189</v>
      </c>
      <c r="IC65">
        <v>1.85751</v>
      </c>
      <c r="ID65">
        <v>1.85716</v>
      </c>
      <c r="IE65">
        <v>1.85823</v>
      </c>
      <c r="IF65">
        <v>1.85901</v>
      </c>
      <c r="IG65">
        <v>1.85852</v>
      </c>
      <c r="IH65">
        <v>0</v>
      </c>
      <c r="II65">
        <v>0</v>
      </c>
      <c r="IJ65">
        <v>0</v>
      </c>
      <c r="IK65">
        <v>0</v>
      </c>
      <c r="IL65" t="s">
        <v>440</v>
      </c>
      <c r="IM65" t="s">
        <v>441</v>
      </c>
      <c r="IN65" t="s">
        <v>442</v>
      </c>
      <c r="IO65" t="s">
        <v>442</v>
      </c>
      <c r="IP65" t="s">
        <v>442</v>
      </c>
      <c r="IQ65" t="s">
        <v>442</v>
      </c>
      <c r="IR65">
        <v>0</v>
      </c>
      <c r="IS65">
        <v>100</v>
      </c>
      <c r="IT65">
        <v>100</v>
      </c>
      <c r="IU65">
        <v>0.268</v>
      </c>
      <c r="IV65">
        <v>-0.0658</v>
      </c>
      <c r="IW65">
        <v>0.297997702088705</v>
      </c>
      <c r="IX65">
        <v>-0.0005958199232126106</v>
      </c>
      <c r="IY65">
        <v>-6.37178337242435E-08</v>
      </c>
      <c r="IZ65">
        <v>1.993894988486917E-10</v>
      </c>
      <c r="JA65">
        <v>-0.1058024783623949</v>
      </c>
      <c r="JB65">
        <v>-0.00682890468723997</v>
      </c>
      <c r="JC65">
        <v>0.001509929528747337</v>
      </c>
      <c r="JD65">
        <v>-1.662762654557253E-05</v>
      </c>
      <c r="JE65">
        <v>17</v>
      </c>
      <c r="JF65">
        <v>1831</v>
      </c>
      <c r="JG65">
        <v>1</v>
      </c>
      <c r="JH65">
        <v>21</v>
      </c>
      <c r="JI65">
        <v>146.5</v>
      </c>
      <c r="JJ65">
        <v>146.7</v>
      </c>
      <c r="JK65">
        <v>0.258789</v>
      </c>
      <c r="JL65">
        <v>2.60986</v>
      </c>
      <c r="JM65">
        <v>1.54663</v>
      </c>
      <c r="JN65">
        <v>2.14478</v>
      </c>
      <c r="JO65">
        <v>1.49658</v>
      </c>
      <c r="JP65">
        <v>2.39746</v>
      </c>
      <c r="JQ65">
        <v>38.575</v>
      </c>
      <c r="JR65">
        <v>24.0087</v>
      </c>
      <c r="JS65">
        <v>18</v>
      </c>
      <c r="JT65">
        <v>383.362</v>
      </c>
      <c r="JU65">
        <v>639.095</v>
      </c>
      <c r="JV65">
        <v>10.9781</v>
      </c>
      <c r="JW65">
        <v>24.363</v>
      </c>
      <c r="JX65">
        <v>30.0001</v>
      </c>
      <c r="JY65">
        <v>24.4355</v>
      </c>
      <c r="JZ65">
        <v>24.4553</v>
      </c>
      <c r="KA65">
        <v>5.20775</v>
      </c>
      <c r="KB65">
        <v>28.5158</v>
      </c>
      <c r="KC65">
        <v>10.5135</v>
      </c>
      <c r="KD65">
        <v>10.98</v>
      </c>
      <c r="KE65">
        <v>50</v>
      </c>
      <c r="KF65">
        <v>8.41832</v>
      </c>
      <c r="KG65">
        <v>100.254</v>
      </c>
      <c r="KH65">
        <v>100.867</v>
      </c>
    </row>
    <row r="66" spans="1:294">
      <c r="A66">
        <v>50</v>
      </c>
      <c r="B66">
        <v>1746724321.5</v>
      </c>
      <c r="C66">
        <v>5905.400000095367</v>
      </c>
      <c r="D66" t="s">
        <v>539</v>
      </c>
      <c r="E66" t="s">
        <v>540</v>
      </c>
      <c r="F66" t="s">
        <v>432</v>
      </c>
      <c r="G66" t="s">
        <v>433</v>
      </c>
      <c r="I66" t="s">
        <v>435</v>
      </c>
      <c r="J66">
        <v>1746724321.5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(EB66+(V66+2*0.95*5.67E-8*(((EB66+$B$7)+273)^4-(EB66+273)^4)-44100*K66)/(1.84*29.3*S66+8*0.95*5.67E-8*(EB66+273)^3))</f>
        <v>0</v>
      </c>
      <c r="X66">
        <f>($C$7*EC66+$D$7*ED66+$E$7*W66)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2*0.95*5.67E-8*(((EB66+$B$7)+273)^4-(X66+273)^4)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-1.624954289658257</v>
      </c>
      <c r="AL66">
        <v>-1.45507096969697</v>
      </c>
      <c r="AM66">
        <v>0.000202161020825643</v>
      </c>
      <c r="AN66">
        <v>65.83343786014218</v>
      </c>
      <c r="AO66">
        <f>(AQ66 - AP66 + DZ66*1E3/(8.314*(EB66+273.15)) * AS66/DY66 * AR66) * DY66/(100*DM66) * 1000/(1000 - AQ66)</f>
        <v>0</v>
      </c>
      <c r="AP66">
        <v>8.410134132590354</v>
      </c>
      <c r="AQ66">
        <v>8.381090424242425</v>
      </c>
      <c r="AR66">
        <v>-1.140312960794822E-07</v>
      </c>
      <c r="AS66">
        <v>77.39234867321849</v>
      </c>
      <c r="AT66">
        <v>0</v>
      </c>
      <c r="AU66">
        <v>0</v>
      </c>
      <c r="AV66">
        <f>IF(AT66*$H$13&gt;=AX66,1.0,(AX66/(AX66-AT66*$H$13)))</f>
        <v>0</v>
      </c>
      <c r="AW66">
        <f>(AV66-1)*100</f>
        <v>0</v>
      </c>
      <c r="AX66">
        <f>MAX(0,($B$13+$C$13*EG66)/(1+$D$13*EG66)*DZ66/(EB66+273)*$E$13)</f>
        <v>0</v>
      </c>
      <c r="AY66" t="s">
        <v>436</v>
      </c>
      <c r="AZ66" t="s">
        <v>436</v>
      </c>
      <c r="BA66">
        <v>0</v>
      </c>
      <c r="BB66">
        <v>0</v>
      </c>
      <c r="BC66">
        <f>1-BA66/BB66</f>
        <v>0</v>
      </c>
      <c r="BD66">
        <v>0</v>
      </c>
      <c r="BE66" t="s">
        <v>436</v>
      </c>
      <c r="BF66" t="s">
        <v>436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436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$B$11*EH66+$C$11*EI66+$F$11*ET66*(1-EW66)</f>
        <v>0</v>
      </c>
      <c r="DJ66">
        <f>DI66*DK66</f>
        <v>0</v>
      </c>
      <c r="DK66">
        <f>($B$11*$D$9+$C$11*$D$9+$F$11*((FG66+EY66)/MAX(FG66+EY66+FH66, 0.1)*$I$9+FH66/MAX(FG66+EY66+FH66, 0.1)*$J$9))/($B$11+$C$11+$F$11)</f>
        <v>0</v>
      </c>
      <c r="DL66">
        <f>($B$11*$K$9+$C$11*$K$9+$F$11*((FG66+EY66)/MAX(FG66+EY66+FH66, 0.1)*$P$9+FH66/MAX(FG66+EY66+FH66, 0.1)*$Q$9))/($B$11+$C$11+$F$11)</f>
        <v>0</v>
      </c>
      <c r="DM66">
        <v>6</v>
      </c>
      <c r="DN66">
        <v>0.5</v>
      </c>
      <c r="DO66" t="s">
        <v>437</v>
      </c>
      <c r="DP66">
        <v>2</v>
      </c>
      <c r="DQ66" t="b">
        <v>1</v>
      </c>
      <c r="DR66">
        <v>1746724321.5</v>
      </c>
      <c r="DS66">
        <v>-1.44317</v>
      </c>
      <c r="DT66">
        <v>-1.60139</v>
      </c>
      <c r="DU66">
        <v>8.3809</v>
      </c>
      <c r="DV66">
        <v>8.41104</v>
      </c>
      <c r="DW66">
        <v>-1.74221</v>
      </c>
      <c r="DX66">
        <v>8.446669999999999</v>
      </c>
      <c r="DY66">
        <v>400.204</v>
      </c>
      <c r="DZ66">
        <v>101.924</v>
      </c>
      <c r="EA66">
        <v>0.100098</v>
      </c>
      <c r="EB66">
        <v>15.0049</v>
      </c>
      <c r="EC66">
        <v>15.1144</v>
      </c>
      <c r="ED66">
        <v>999.9</v>
      </c>
      <c r="EE66">
        <v>0</v>
      </c>
      <c r="EF66">
        <v>0</v>
      </c>
      <c r="EG66">
        <v>10042.5</v>
      </c>
      <c r="EH66">
        <v>0</v>
      </c>
      <c r="EI66">
        <v>0.221054</v>
      </c>
      <c r="EJ66">
        <v>0.158213</v>
      </c>
      <c r="EK66">
        <v>-1.45537</v>
      </c>
      <c r="EL66">
        <v>-1.61497</v>
      </c>
      <c r="EM66">
        <v>-0.0301418</v>
      </c>
      <c r="EN66">
        <v>-1.60139</v>
      </c>
      <c r="EO66">
        <v>8.41104</v>
      </c>
      <c r="EP66">
        <v>0.8542110000000001</v>
      </c>
      <c r="EQ66">
        <v>0.857283</v>
      </c>
      <c r="ER66">
        <v>4.64157</v>
      </c>
      <c r="ES66">
        <v>4.69293</v>
      </c>
      <c r="ET66">
        <v>0.0500092</v>
      </c>
      <c r="EU66">
        <v>0</v>
      </c>
      <c r="EV66">
        <v>0</v>
      </c>
      <c r="EW66">
        <v>0</v>
      </c>
      <c r="EX66">
        <v>-1.59</v>
      </c>
      <c r="EY66">
        <v>0.0500092</v>
      </c>
      <c r="EZ66">
        <v>-6.92</v>
      </c>
      <c r="FA66">
        <v>-0.08</v>
      </c>
      <c r="FB66">
        <v>34</v>
      </c>
      <c r="FC66">
        <v>41.312</v>
      </c>
      <c r="FD66">
        <v>37.375</v>
      </c>
      <c r="FE66">
        <v>41.75</v>
      </c>
      <c r="FF66">
        <v>36.125</v>
      </c>
      <c r="FG66">
        <v>0</v>
      </c>
      <c r="FH66">
        <v>0</v>
      </c>
      <c r="FI66">
        <v>0</v>
      </c>
      <c r="FJ66">
        <v>1746724394</v>
      </c>
      <c r="FK66">
        <v>0</v>
      </c>
      <c r="FL66">
        <v>3.3164</v>
      </c>
      <c r="FM66">
        <v>-12.84769305196271</v>
      </c>
      <c r="FN66">
        <v>-5.729999404962223</v>
      </c>
      <c r="FO66">
        <v>-3.9016</v>
      </c>
      <c r="FP66">
        <v>15</v>
      </c>
      <c r="FQ66">
        <v>1746715409.1</v>
      </c>
      <c r="FR66" t="s">
        <v>438</v>
      </c>
      <c r="FS66">
        <v>1746715409.1</v>
      </c>
      <c r="FT66">
        <v>1746715398.6</v>
      </c>
      <c r="FU66">
        <v>2</v>
      </c>
      <c r="FV66">
        <v>-0.229</v>
      </c>
      <c r="FW66">
        <v>-0.046</v>
      </c>
      <c r="FX66">
        <v>-0.035</v>
      </c>
      <c r="FY66">
        <v>0.08699999999999999</v>
      </c>
      <c r="FZ66">
        <v>587</v>
      </c>
      <c r="GA66">
        <v>16</v>
      </c>
      <c r="GB66">
        <v>0.03</v>
      </c>
      <c r="GC66">
        <v>0.16</v>
      </c>
      <c r="GD66">
        <v>-0.1047136928484767</v>
      </c>
      <c r="GE66">
        <v>0.04557912627652144</v>
      </c>
      <c r="GF66">
        <v>0.01392655241043316</v>
      </c>
      <c r="GG66">
        <v>1</v>
      </c>
      <c r="GH66">
        <v>-0.002286524215767334</v>
      </c>
      <c r="GI66">
        <v>-0.0002047022483881756</v>
      </c>
      <c r="GJ66">
        <v>8.410685577340883E-05</v>
      </c>
      <c r="GK66">
        <v>1</v>
      </c>
      <c r="GL66">
        <v>2</v>
      </c>
      <c r="GM66">
        <v>2</v>
      </c>
      <c r="GN66" t="s">
        <v>439</v>
      </c>
      <c r="GO66">
        <v>3.01645</v>
      </c>
      <c r="GP66">
        <v>2.77514</v>
      </c>
      <c r="GQ66">
        <v>-0.000518073</v>
      </c>
      <c r="GR66">
        <v>-0.000472705</v>
      </c>
      <c r="GS66">
        <v>0.0568821</v>
      </c>
      <c r="GT66">
        <v>0.0567778</v>
      </c>
      <c r="GU66">
        <v>25879.2</v>
      </c>
      <c r="GV66">
        <v>30228.5</v>
      </c>
      <c r="GW66">
        <v>22663.2</v>
      </c>
      <c r="GX66">
        <v>27757.5</v>
      </c>
      <c r="GY66">
        <v>31008.4</v>
      </c>
      <c r="GZ66">
        <v>37415.4</v>
      </c>
      <c r="HA66">
        <v>36323.2</v>
      </c>
      <c r="HB66">
        <v>44062.9</v>
      </c>
      <c r="HC66">
        <v>1.8295</v>
      </c>
      <c r="HD66">
        <v>2.17765</v>
      </c>
      <c r="HE66">
        <v>-0.0592694</v>
      </c>
      <c r="HF66">
        <v>0</v>
      </c>
      <c r="HG66">
        <v>16.102</v>
      </c>
      <c r="HH66">
        <v>999.9</v>
      </c>
      <c r="HI66">
        <v>23.7</v>
      </c>
      <c r="HJ66">
        <v>32.2</v>
      </c>
      <c r="HK66">
        <v>11.2292</v>
      </c>
      <c r="HL66">
        <v>62.2621</v>
      </c>
      <c r="HM66">
        <v>12.7845</v>
      </c>
      <c r="HN66">
        <v>1</v>
      </c>
      <c r="HO66">
        <v>-0.214858</v>
      </c>
      <c r="HP66">
        <v>5.40102</v>
      </c>
      <c r="HQ66">
        <v>20.2124</v>
      </c>
      <c r="HR66">
        <v>5.19632</v>
      </c>
      <c r="HS66">
        <v>11.956</v>
      </c>
      <c r="HT66">
        <v>4.94665</v>
      </c>
      <c r="HU66">
        <v>3.3</v>
      </c>
      <c r="HV66">
        <v>9999</v>
      </c>
      <c r="HW66">
        <v>9999</v>
      </c>
      <c r="HX66">
        <v>9999</v>
      </c>
      <c r="HY66">
        <v>331</v>
      </c>
      <c r="HZ66">
        <v>1.8605</v>
      </c>
      <c r="IA66">
        <v>1.86111</v>
      </c>
      <c r="IB66">
        <v>1.86193</v>
      </c>
      <c r="IC66">
        <v>1.85758</v>
      </c>
      <c r="ID66">
        <v>1.85717</v>
      </c>
      <c r="IE66">
        <v>1.85822</v>
      </c>
      <c r="IF66">
        <v>1.85907</v>
      </c>
      <c r="IG66">
        <v>1.85853</v>
      </c>
      <c r="IH66">
        <v>0</v>
      </c>
      <c r="II66">
        <v>0</v>
      </c>
      <c r="IJ66">
        <v>0</v>
      </c>
      <c r="IK66">
        <v>0</v>
      </c>
      <c r="IL66" t="s">
        <v>440</v>
      </c>
      <c r="IM66" t="s">
        <v>441</v>
      </c>
      <c r="IN66" t="s">
        <v>442</v>
      </c>
      <c r="IO66" t="s">
        <v>442</v>
      </c>
      <c r="IP66" t="s">
        <v>442</v>
      </c>
      <c r="IQ66" t="s">
        <v>442</v>
      </c>
      <c r="IR66">
        <v>0</v>
      </c>
      <c r="IS66">
        <v>100</v>
      </c>
      <c r="IT66">
        <v>100</v>
      </c>
      <c r="IU66">
        <v>0.299</v>
      </c>
      <c r="IV66">
        <v>-0.0658</v>
      </c>
      <c r="IW66">
        <v>0.297997702088705</v>
      </c>
      <c r="IX66">
        <v>-0.0005958199232126106</v>
      </c>
      <c r="IY66">
        <v>-6.37178337242435E-08</v>
      </c>
      <c r="IZ66">
        <v>1.993894988486917E-10</v>
      </c>
      <c r="JA66">
        <v>-0.1058024783623949</v>
      </c>
      <c r="JB66">
        <v>-0.00682890468723997</v>
      </c>
      <c r="JC66">
        <v>0.001509929528747337</v>
      </c>
      <c r="JD66">
        <v>-1.662762654557253E-05</v>
      </c>
      <c r="JE66">
        <v>17</v>
      </c>
      <c r="JF66">
        <v>1831</v>
      </c>
      <c r="JG66">
        <v>1</v>
      </c>
      <c r="JH66">
        <v>21</v>
      </c>
      <c r="JI66">
        <v>148.5</v>
      </c>
      <c r="JJ66">
        <v>148.7</v>
      </c>
      <c r="JK66">
        <v>0.0292969</v>
      </c>
      <c r="JL66">
        <v>4.99634</v>
      </c>
      <c r="JM66">
        <v>1.54663</v>
      </c>
      <c r="JN66">
        <v>2.14478</v>
      </c>
      <c r="JO66">
        <v>1.49658</v>
      </c>
      <c r="JP66">
        <v>2.45605</v>
      </c>
      <c r="JQ66">
        <v>38.5995</v>
      </c>
      <c r="JR66">
        <v>24.0087</v>
      </c>
      <c r="JS66">
        <v>18</v>
      </c>
      <c r="JT66">
        <v>383.692</v>
      </c>
      <c r="JU66">
        <v>638.769</v>
      </c>
      <c r="JV66">
        <v>11.04</v>
      </c>
      <c r="JW66">
        <v>24.363</v>
      </c>
      <c r="JX66">
        <v>30.0002</v>
      </c>
      <c r="JY66">
        <v>24.4334</v>
      </c>
      <c r="JZ66">
        <v>24.4533</v>
      </c>
      <c r="KA66">
        <v>0</v>
      </c>
      <c r="KB66">
        <v>28.5158</v>
      </c>
      <c r="KC66">
        <v>10.5135</v>
      </c>
      <c r="KD66">
        <v>11.039</v>
      </c>
      <c r="KE66">
        <v>0</v>
      </c>
      <c r="KF66">
        <v>8.418509999999999</v>
      </c>
      <c r="KG66">
        <v>100.252</v>
      </c>
      <c r="KH66">
        <v>100.865</v>
      </c>
    </row>
    <row r="67" spans="1:294">
      <c r="A67">
        <v>51</v>
      </c>
      <c r="B67">
        <v>1746724442</v>
      </c>
      <c r="C67">
        <v>6025.900000095367</v>
      </c>
      <c r="D67" t="s">
        <v>541</v>
      </c>
      <c r="E67" t="s">
        <v>542</v>
      </c>
      <c r="F67" t="s">
        <v>432</v>
      </c>
      <c r="G67" t="s">
        <v>433</v>
      </c>
      <c r="I67" t="s">
        <v>435</v>
      </c>
      <c r="J67">
        <v>1746724442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(EB67+(V67+2*0.95*5.67E-8*(((EB67+$B$7)+273)^4-(EB67+273)^4)-44100*K67)/(1.84*29.3*S67+8*0.95*5.67E-8*(EB67+273)^3))</f>
        <v>0</v>
      </c>
      <c r="X67">
        <f>($C$7*EC67+$D$7*ED67+$E$7*W67)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2*0.95*5.67E-8*(((EB67+$B$7)+273)^4-(X67+273)^4)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51.03375142905122</v>
      </c>
      <c r="AL67">
        <v>51.11670424242425</v>
      </c>
      <c r="AM67">
        <v>-0.03836043037885721</v>
      </c>
      <c r="AN67">
        <v>65.83343786014218</v>
      </c>
      <c r="AO67">
        <f>(AQ67 - AP67 + DZ67*1E3/(8.314*(EB67+273.15)) * AS67/DY67 * AR67) * DY67/(100*DM67) * 1000/(1000 - AQ67)</f>
        <v>0</v>
      </c>
      <c r="AP67">
        <v>8.41119993528946</v>
      </c>
      <c r="AQ67">
        <v>8.380667818181816</v>
      </c>
      <c r="AR67">
        <v>1.427752762417038E-07</v>
      </c>
      <c r="AS67">
        <v>77.39234867321849</v>
      </c>
      <c r="AT67">
        <v>0</v>
      </c>
      <c r="AU67">
        <v>0</v>
      </c>
      <c r="AV67">
        <f>IF(AT67*$H$13&gt;=AX67,1.0,(AX67/(AX67-AT67*$H$13)))</f>
        <v>0</v>
      </c>
      <c r="AW67">
        <f>(AV67-1)*100</f>
        <v>0</v>
      </c>
      <c r="AX67">
        <f>MAX(0,($B$13+$C$13*EG67)/(1+$D$13*EG67)*DZ67/(EB67+273)*$E$13)</f>
        <v>0</v>
      </c>
      <c r="AY67" t="s">
        <v>436</v>
      </c>
      <c r="AZ67" t="s">
        <v>436</v>
      </c>
      <c r="BA67">
        <v>0</v>
      </c>
      <c r="BB67">
        <v>0</v>
      </c>
      <c r="BC67">
        <f>1-BA67/BB67</f>
        <v>0</v>
      </c>
      <c r="BD67">
        <v>0</v>
      </c>
      <c r="BE67" t="s">
        <v>436</v>
      </c>
      <c r="BF67" t="s">
        <v>436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436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$B$11*EH67+$C$11*EI67+$F$11*ET67*(1-EW67)</f>
        <v>0</v>
      </c>
      <c r="DJ67">
        <f>DI67*DK67</f>
        <v>0</v>
      </c>
      <c r="DK67">
        <f>($B$11*$D$9+$C$11*$D$9+$F$11*((FG67+EY67)/MAX(FG67+EY67+FH67, 0.1)*$I$9+FH67/MAX(FG67+EY67+FH67, 0.1)*$J$9))/($B$11+$C$11+$F$11)</f>
        <v>0</v>
      </c>
      <c r="DL67">
        <f>($B$11*$K$9+$C$11*$K$9+$F$11*((FG67+EY67)/MAX(FG67+EY67+FH67, 0.1)*$P$9+FH67/MAX(FG67+EY67+FH67, 0.1)*$Q$9))/($B$11+$C$11+$F$11)</f>
        <v>0</v>
      </c>
      <c r="DM67">
        <v>6</v>
      </c>
      <c r="DN67">
        <v>0.5</v>
      </c>
      <c r="DO67" t="s">
        <v>437</v>
      </c>
      <c r="DP67">
        <v>2</v>
      </c>
      <c r="DQ67" t="b">
        <v>1</v>
      </c>
      <c r="DR67">
        <v>1746724442</v>
      </c>
      <c r="DS67">
        <v>50.6849</v>
      </c>
      <c r="DT67">
        <v>50.5314</v>
      </c>
      <c r="DU67">
        <v>8.380990000000001</v>
      </c>
      <c r="DV67">
        <v>8.41065</v>
      </c>
      <c r="DW67">
        <v>50.4171</v>
      </c>
      <c r="DX67">
        <v>8.446770000000001</v>
      </c>
      <c r="DY67">
        <v>399.827</v>
      </c>
      <c r="DZ67">
        <v>101.921</v>
      </c>
      <c r="EA67">
        <v>0.0999013</v>
      </c>
      <c r="EB67">
        <v>14.9918</v>
      </c>
      <c r="EC67">
        <v>15.1296</v>
      </c>
      <c r="ED67">
        <v>999.9</v>
      </c>
      <c r="EE67">
        <v>0</v>
      </c>
      <c r="EF67">
        <v>0</v>
      </c>
      <c r="EG67">
        <v>10045</v>
      </c>
      <c r="EH67">
        <v>0</v>
      </c>
      <c r="EI67">
        <v>0.221054</v>
      </c>
      <c r="EJ67">
        <v>0.153561</v>
      </c>
      <c r="EK67">
        <v>51.1133</v>
      </c>
      <c r="EL67">
        <v>50.96</v>
      </c>
      <c r="EM67">
        <v>-0.0296555</v>
      </c>
      <c r="EN67">
        <v>50.5314</v>
      </c>
      <c r="EO67">
        <v>8.41065</v>
      </c>
      <c r="EP67">
        <v>0.854196</v>
      </c>
      <c r="EQ67">
        <v>0.857219</v>
      </c>
      <c r="ER67">
        <v>4.64133</v>
      </c>
      <c r="ES67">
        <v>4.69186</v>
      </c>
      <c r="ET67">
        <v>0.0500092</v>
      </c>
      <c r="EU67">
        <v>0</v>
      </c>
      <c r="EV67">
        <v>0</v>
      </c>
      <c r="EW67">
        <v>0</v>
      </c>
      <c r="EX67">
        <v>5.51</v>
      </c>
      <c r="EY67">
        <v>0.0500092</v>
      </c>
      <c r="EZ67">
        <v>-2.04</v>
      </c>
      <c r="FA67">
        <v>0.38</v>
      </c>
      <c r="FB67">
        <v>33.375</v>
      </c>
      <c r="FC67">
        <v>38.937</v>
      </c>
      <c r="FD67">
        <v>36.062</v>
      </c>
      <c r="FE67">
        <v>38.25</v>
      </c>
      <c r="FF67">
        <v>34.937</v>
      </c>
      <c r="FG67">
        <v>0</v>
      </c>
      <c r="FH67">
        <v>0</v>
      </c>
      <c r="FI67">
        <v>0</v>
      </c>
      <c r="FJ67">
        <v>1746724514.6</v>
      </c>
      <c r="FK67">
        <v>0</v>
      </c>
      <c r="FL67">
        <v>2.17</v>
      </c>
      <c r="FM67">
        <v>-45.61846139967617</v>
      </c>
      <c r="FN67">
        <v>22.80410238207891</v>
      </c>
      <c r="FO67">
        <v>-1.538461538461539</v>
      </c>
      <c r="FP67">
        <v>15</v>
      </c>
      <c r="FQ67">
        <v>1746715409.1</v>
      </c>
      <c r="FR67" t="s">
        <v>438</v>
      </c>
      <c r="FS67">
        <v>1746715409.1</v>
      </c>
      <c r="FT67">
        <v>1746715398.6</v>
      </c>
      <c r="FU67">
        <v>2</v>
      </c>
      <c r="FV67">
        <v>-0.229</v>
      </c>
      <c r="FW67">
        <v>-0.046</v>
      </c>
      <c r="FX67">
        <v>-0.035</v>
      </c>
      <c r="FY67">
        <v>0.08699999999999999</v>
      </c>
      <c r="FZ67">
        <v>587</v>
      </c>
      <c r="GA67">
        <v>16</v>
      </c>
      <c r="GB67">
        <v>0.03</v>
      </c>
      <c r="GC67">
        <v>0.16</v>
      </c>
      <c r="GD67">
        <v>0.04184798109165357</v>
      </c>
      <c r="GE67">
        <v>-0.03118096500543642</v>
      </c>
      <c r="GF67">
        <v>0.02558549199918702</v>
      </c>
      <c r="GG67">
        <v>1</v>
      </c>
      <c r="GH67">
        <v>-0.002322882889219449</v>
      </c>
      <c r="GI67">
        <v>-0.0001655460852491503</v>
      </c>
      <c r="GJ67">
        <v>6.250716501863597E-05</v>
      </c>
      <c r="GK67">
        <v>1</v>
      </c>
      <c r="GL67">
        <v>2</v>
      </c>
      <c r="GM67">
        <v>2</v>
      </c>
      <c r="GN67" t="s">
        <v>439</v>
      </c>
      <c r="GO67">
        <v>3.01602</v>
      </c>
      <c r="GP67">
        <v>2.77496</v>
      </c>
      <c r="GQ67">
        <v>0.0149104</v>
      </c>
      <c r="GR67">
        <v>0.0148294</v>
      </c>
      <c r="GS67">
        <v>0.0568817</v>
      </c>
      <c r="GT67">
        <v>0.0567748</v>
      </c>
      <c r="GU67">
        <v>25480</v>
      </c>
      <c r="GV67">
        <v>29766.3</v>
      </c>
      <c r="GW67">
        <v>22663.4</v>
      </c>
      <c r="GX67">
        <v>27758</v>
      </c>
      <c r="GY67">
        <v>31009.2</v>
      </c>
      <c r="GZ67">
        <v>37417.1</v>
      </c>
      <c r="HA67">
        <v>36323.6</v>
      </c>
      <c r="HB67">
        <v>44064.2</v>
      </c>
      <c r="HC67">
        <v>1.8295</v>
      </c>
      <c r="HD67">
        <v>2.17788</v>
      </c>
      <c r="HE67">
        <v>-0.0587292</v>
      </c>
      <c r="HF67">
        <v>0</v>
      </c>
      <c r="HG67">
        <v>16.1082</v>
      </c>
      <c r="HH67">
        <v>999.9</v>
      </c>
      <c r="HI67">
        <v>23.7</v>
      </c>
      <c r="HJ67">
        <v>32.2</v>
      </c>
      <c r="HK67">
        <v>11.2302</v>
      </c>
      <c r="HL67">
        <v>62.3422</v>
      </c>
      <c r="HM67">
        <v>13.2732</v>
      </c>
      <c r="HN67">
        <v>1</v>
      </c>
      <c r="HO67">
        <v>-0.21575</v>
      </c>
      <c r="HP67">
        <v>5.21937</v>
      </c>
      <c r="HQ67">
        <v>20.217</v>
      </c>
      <c r="HR67">
        <v>5.19737</v>
      </c>
      <c r="HS67">
        <v>11.956</v>
      </c>
      <c r="HT67">
        <v>4.94725</v>
      </c>
      <c r="HU67">
        <v>3.3</v>
      </c>
      <c r="HV67">
        <v>9999</v>
      </c>
      <c r="HW67">
        <v>9999</v>
      </c>
      <c r="HX67">
        <v>9999</v>
      </c>
      <c r="HY67">
        <v>331</v>
      </c>
      <c r="HZ67">
        <v>1.8605</v>
      </c>
      <c r="IA67">
        <v>1.86111</v>
      </c>
      <c r="IB67">
        <v>1.86188</v>
      </c>
      <c r="IC67">
        <v>1.85749</v>
      </c>
      <c r="ID67">
        <v>1.85716</v>
      </c>
      <c r="IE67">
        <v>1.85822</v>
      </c>
      <c r="IF67">
        <v>1.85901</v>
      </c>
      <c r="IG67">
        <v>1.85853</v>
      </c>
      <c r="IH67">
        <v>0</v>
      </c>
      <c r="II67">
        <v>0</v>
      </c>
      <c r="IJ67">
        <v>0</v>
      </c>
      <c r="IK67">
        <v>0</v>
      </c>
      <c r="IL67" t="s">
        <v>440</v>
      </c>
      <c r="IM67" t="s">
        <v>441</v>
      </c>
      <c r="IN67" t="s">
        <v>442</v>
      </c>
      <c r="IO67" t="s">
        <v>442</v>
      </c>
      <c r="IP67" t="s">
        <v>442</v>
      </c>
      <c r="IQ67" t="s">
        <v>442</v>
      </c>
      <c r="IR67">
        <v>0</v>
      </c>
      <c r="IS67">
        <v>100</v>
      </c>
      <c r="IT67">
        <v>100</v>
      </c>
      <c r="IU67">
        <v>0.268</v>
      </c>
      <c r="IV67">
        <v>-0.0658</v>
      </c>
      <c r="IW67">
        <v>0.297997702088705</v>
      </c>
      <c r="IX67">
        <v>-0.0005958199232126106</v>
      </c>
      <c r="IY67">
        <v>-6.37178337242435E-08</v>
      </c>
      <c r="IZ67">
        <v>1.993894988486917E-10</v>
      </c>
      <c r="JA67">
        <v>-0.1058024783623949</v>
      </c>
      <c r="JB67">
        <v>-0.00682890468723997</v>
      </c>
      <c r="JC67">
        <v>0.001509929528747337</v>
      </c>
      <c r="JD67">
        <v>-1.662762654557253E-05</v>
      </c>
      <c r="JE67">
        <v>17</v>
      </c>
      <c r="JF67">
        <v>1831</v>
      </c>
      <c r="JG67">
        <v>1</v>
      </c>
      <c r="JH67">
        <v>21</v>
      </c>
      <c r="JI67">
        <v>150.5</v>
      </c>
      <c r="JJ67">
        <v>150.7</v>
      </c>
      <c r="JK67">
        <v>0.2771</v>
      </c>
      <c r="JL67">
        <v>2.62451</v>
      </c>
      <c r="JM67">
        <v>1.54663</v>
      </c>
      <c r="JN67">
        <v>2.14478</v>
      </c>
      <c r="JO67">
        <v>1.49658</v>
      </c>
      <c r="JP67">
        <v>2.4231</v>
      </c>
      <c r="JQ67">
        <v>38.6733</v>
      </c>
      <c r="JR67">
        <v>24.0175</v>
      </c>
      <c r="JS67">
        <v>18</v>
      </c>
      <c r="JT67">
        <v>383.665</v>
      </c>
      <c r="JU67">
        <v>638.9</v>
      </c>
      <c r="JV67">
        <v>10.9017</v>
      </c>
      <c r="JW67">
        <v>24.3589</v>
      </c>
      <c r="JX67">
        <v>29.999</v>
      </c>
      <c r="JY67">
        <v>24.4293</v>
      </c>
      <c r="JZ67">
        <v>24.4492</v>
      </c>
      <c r="KA67">
        <v>5.57367</v>
      </c>
      <c r="KB67">
        <v>28.5158</v>
      </c>
      <c r="KC67">
        <v>10.5135</v>
      </c>
      <c r="KD67">
        <v>10.9493</v>
      </c>
      <c r="KE67">
        <v>50</v>
      </c>
      <c r="KF67">
        <v>8.418509999999999</v>
      </c>
      <c r="KG67">
        <v>100.253</v>
      </c>
      <c r="KH67">
        <v>100.868</v>
      </c>
    </row>
    <row r="68" spans="1:294">
      <c r="A68">
        <v>52</v>
      </c>
      <c r="B68">
        <v>1746724562.6</v>
      </c>
      <c r="C68">
        <v>6146.5</v>
      </c>
      <c r="D68" t="s">
        <v>543</v>
      </c>
      <c r="E68" t="s">
        <v>544</v>
      </c>
      <c r="F68" t="s">
        <v>432</v>
      </c>
      <c r="G68" t="s">
        <v>433</v>
      </c>
      <c r="I68" t="s">
        <v>435</v>
      </c>
      <c r="J68">
        <v>1746724562.6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(EB68+(V68+2*0.95*5.67E-8*(((EB68+$B$7)+273)^4-(EB68+273)^4)-44100*K68)/(1.84*29.3*S68+8*0.95*5.67E-8*(EB68+273)^3))</f>
        <v>0</v>
      </c>
      <c r="X68">
        <f>($C$7*EC68+$D$7*ED68+$E$7*W68)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2*0.95*5.67E-8*(((EB68+$B$7)+273)^4-(X68+273)^4)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100.993550115788</v>
      </c>
      <c r="AL68">
        <v>100.9154363636364</v>
      </c>
      <c r="AM68">
        <v>0.0003477398768865911</v>
      </c>
      <c r="AN68">
        <v>65.83343786014218</v>
      </c>
      <c r="AO68">
        <f>(AQ68 - AP68 + DZ68*1E3/(8.314*(EB68+273.15)) * AS68/DY68 * AR68) * DY68/(100*DM68) * 1000/(1000 - AQ68)</f>
        <v>0</v>
      </c>
      <c r="AP68">
        <v>8.422168439976485</v>
      </c>
      <c r="AQ68">
        <v>8.394882242424242</v>
      </c>
      <c r="AR68">
        <v>3.400742216987576E-07</v>
      </c>
      <c r="AS68">
        <v>77.39234867321849</v>
      </c>
      <c r="AT68">
        <v>0</v>
      </c>
      <c r="AU68">
        <v>0</v>
      </c>
      <c r="AV68">
        <f>IF(AT68*$H$13&gt;=AX68,1.0,(AX68/(AX68-AT68*$H$13)))</f>
        <v>0</v>
      </c>
      <c r="AW68">
        <f>(AV68-1)*100</f>
        <v>0</v>
      </c>
      <c r="AX68">
        <f>MAX(0,($B$13+$C$13*EG68)/(1+$D$13*EG68)*DZ68/(EB68+273)*$E$13)</f>
        <v>0</v>
      </c>
      <c r="AY68" t="s">
        <v>436</v>
      </c>
      <c r="AZ68" t="s">
        <v>436</v>
      </c>
      <c r="BA68">
        <v>0</v>
      </c>
      <c r="BB68">
        <v>0</v>
      </c>
      <c r="BC68">
        <f>1-BA68/BB68</f>
        <v>0</v>
      </c>
      <c r="BD68">
        <v>0</v>
      </c>
      <c r="BE68" t="s">
        <v>436</v>
      </c>
      <c r="BF68" t="s">
        <v>436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436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$B$11*EH68+$C$11*EI68+$F$11*ET68*(1-EW68)</f>
        <v>0</v>
      </c>
      <c r="DJ68">
        <f>DI68*DK68</f>
        <v>0</v>
      </c>
      <c r="DK68">
        <f>($B$11*$D$9+$C$11*$D$9+$F$11*((FG68+EY68)/MAX(FG68+EY68+FH68, 0.1)*$I$9+FH68/MAX(FG68+EY68+FH68, 0.1)*$J$9))/($B$11+$C$11+$F$11)</f>
        <v>0</v>
      </c>
      <c r="DL68">
        <f>($B$11*$K$9+$C$11*$K$9+$F$11*((FG68+EY68)/MAX(FG68+EY68+FH68, 0.1)*$P$9+FH68/MAX(FG68+EY68+FH68, 0.1)*$Q$9))/($B$11+$C$11+$F$11)</f>
        <v>0</v>
      </c>
      <c r="DM68">
        <v>6</v>
      </c>
      <c r="DN68">
        <v>0.5</v>
      </c>
      <c r="DO68" t="s">
        <v>437</v>
      </c>
      <c r="DP68">
        <v>2</v>
      </c>
      <c r="DQ68" t="b">
        <v>1</v>
      </c>
      <c r="DR68">
        <v>1746724562.6</v>
      </c>
      <c r="DS68">
        <v>100.071</v>
      </c>
      <c r="DT68">
        <v>100.151</v>
      </c>
      <c r="DU68">
        <v>8.39476</v>
      </c>
      <c r="DV68">
        <v>8.422029999999999</v>
      </c>
      <c r="DW68">
        <v>99.83280000000001</v>
      </c>
      <c r="DX68">
        <v>8.460330000000001</v>
      </c>
      <c r="DY68">
        <v>399.94</v>
      </c>
      <c r="DZ68">
        <v>101.924</v>
      </c>
      <c r="EA68">
        <v>0.09988610000000001</v>
      </c>
      <c r="EB68">
        <v>14.9965</v>
      </c>
      <c r="EC68">
        <v>15.1294</v>
      </c>
      <c r="ED68">
        <v>999.9</v>
      </c>
      <c r="EE68">
        <v>0</v>
      </c>
      <c r="EF68">
        <v>0</v>
      </c>
      <c r="EG68">
        <v>10042.5</v>
      </c>
      <c r="EH68">
        <v>0</v>
      </c>
      <c r="EI68">
        <v>0.221054</v>
      </c>
      <c r="EJ68">
        <v>-0.0802383</v>
      </c>
      <c r="EK68">
        <v>100.918</v>
      </c>
      <c r="EL68">
        <v>101.002</v>
      </c>
      <c r="EM68">
        <v>-0.0272789</v>
      </c>
      <c r="EN68">
        <v>100.151</v>
      </c>
      <c r="EO68">
        <v>8.422029999999999</v>
      </c>
      <c r="EP68">
        <v>0.855626</v>
      </c>
      <c r="EQ68">
        <v>0.858406</v>
      </c>
      <c r="ER68">
        <v>4.66525</v>
      </c>
      <c r="ES68">
        <v>4.71167</v>
      </c>
      <c r="ET68">
        <v>0.0500092</v>
      </c>
      <c r="EU68">
        <v>0</v>
      </c>
      <c r="EV68">
        <v>0</v>
      </c>
      <c r="EW68">
        <v>0</v>
      </c>
      <c r="EX68">
        <v>5.73</v>
      </c>
      <c r="EY68">
        <v>0.0500092</v>
      </c>
      <c r="EZ68">
        <v>-5.53</v>
      </c>
      <c r="FA68">
        <v>1</v>
      </c>
      <c r="FB68">
        <v>33.125</v>
      </c>
      <c r="FC68">
        <v>39.437</v>
      </c>
      <c r="FD68">
        <v>36.125</v>
      </c>
      <c r="FE68">
        <v>38.937</v>
      </c>
      <c r="FF68">
        <v>35.062</v>
      </c>
      <c r="FG68">
        <v>0</v>
      </c>
      <c r="FH68">
        <v>0</v>
      </c>
      <c r="FI68">
        <v>0</v>
      </c>
      <c r="FJ68">
        <v>1746724635.2</v>
      </c>
      <c r="FK68">
        <v>0</v>
      </c>
      <c r="FL68">
        <v>3.2328</v>
      </c>
      <c r="FM68">
        <v>11.06153829861909</v>
      </c>
      <c r="FN68">
        <v>-26.77999998483902</v>
      </c>
      <c r="FO68">
        <v>-2.6472</v>
      </c>
      <c r="FP68">
        <v>15</v>
      </c>
      <c r="FQ68">
        <v>1746715409.1</v>
      </c>
      <c r="FR68" t="s">
        <v>438</v>
      </c>
      <c r="FS68">
        <v>1746715409.1</v>
      </c>
      <c r="FT68">
        <v>1746715398.6</v>
      </c>
      <c r="FU68">
        <v>2</v>
      </c>
      <c r="FV68">
        <v>-0.229</v>
      </c>
      <c r="FW68">
        <v>-0.046</v>
      </c>
      <c r="FX68">
        <v>-0.035</v>
      </c>
      <c r="FY68">
        <v>0.08699999999999999</v>
      </c>
      <c r="FZ68">
        <v>587</v>
      </c>
      <c r="GA68">
        <v>16</v>
      </c>
      <c r="GB68">
        <v>0.03</v>
      </c>
      <c r="GC68">
        <v>0.16</v>
      </c>
      <c r="GD68">
        <v>0.04576129586112714</v>
      </c>
      <c r="GE68">
        <v>0.09216088980397769</v>
      </c>
      <c r="GF68">
        <v>0.02448551165967913</v>
      </c>
      <c r="GG68">
        <v>1</v>
      </c>
      <c r="GH68">
        <v>-0.002154987479473685</v>
      </c>
      <c r="GI68">
        <v>0.0001493235443093563</v>
      </c>
      <c r="GJ68">
        <v>5.50156077569625E-05</v>
      </c>
      <c r="GK68">
        <v>1</v>
      </c>
      <c r="GL68">
        <v>2</v>
      </c>
      <c r="GM68">
        <v>2</v>
      </c>
      <c r="GN68" t="s">
        <v>439</v>
      </c>
      <c r="GO68">
        <v>3.01615</v>
      </c>
      <c r="GP68">
        <v>2.77492</v>
      </c>
      <c r="GQ68">
        <v>0.0290459</v>
      </c>
      <c r="GR68">
        <v>0.0289087</v>
      </c>
      <c r="GS68">
        <v>0.0569561</v>
      </c>
      <c r="GT68">
        <v>0.0568367</v>
      </c>
      <c r="GU68">
        <v>25114.8</v>
      </c>
      <c r="GV68">
        <v>29341</v>
      </c>
      <c r="GW68">
        <v>22664.1</v>
      </c>
      <c r="GX68">
        <v>27758.4</v>
      </c>
      <c r="GY68">
        <v>31007.8</v>
      </c>
      <c r="GZ68">
        <v>37415</v>
      </c>
      <c r="HA68">
        <v>36324.4</v>
      </c>
      <c r="HB68">
        <v>44064.3</v>
      </c>
      <c r="HC68">
        <v>1.82952</v>
      </c>
      <c r="HD68">
        <v>2.1779</v>
      </c>
      <c r="HE68">
        <v>-0.0593476</v>
      </c>
      <c r="HF68">
        <v>0</v>
      </c>
      <c r="HG68">
        <v>16.1183</v>
      </c>
      <c r="HH68">
        <v>999.9</v>
      </c>
      <c r="HI68">
        <v>23.7</v>
      </c>
      <c r="HJ68">
        <v>32.2</v>
      </c>
      <c r="HK68">
        <v>11.2299</v>
      </c>
      <c r="HL68">
        <v>62.2795</v>
      </c>
      <c r="HM68">
        <v>13.2171</v>
      </c>
      <c r="HN68">
        <v>1</v>
      </c>
      <c r="HO68">
        <v>-0.216707</v>
      </c>
      <c r="HP68">
        <v>5.17814</v>
      </c>
      <c r="HQ68">
        <v>20.2195</v>
      </c>
      <c r="HR68">
        <v>5.19677</v>
      </c>
      <c r="HS68">
        <v>11.956</v>
      </c>
      <c r="HT68">
        <v>4.94715</v>
      </c>
      <c r="HU68">
        <v>3.3</v>
      </c>
      <c r="HV68">
        <v>9999</v>
      </c>
      <c r="HW68">
        <v>9999</v>
      </c>
      <c r="HX68">
        <v>9999</v>
      </c>
      <c r="HY68">
        <v>331</v>
      </c>
      <c r="HZ68">
        <v>1.8605</v>
      </c>
      <c r="IA68">
        <v>1.86111</v>
      </c>
      <c r="IB68">
        <v>1.86188</v>
      </c>
      <c r="IC68">
        <v>1.85753</v>
      </c>
      <c r="ID68">
        <v>1.85718</v>
      </c>
      <c r="IE68">
        <v>1.85822</v>
      </c>
      <c r="IF68">
        <v>1.859</v>
      </c>
      <c r="IG68">
        <v>1.85852</v>
      </c>
      <c r="IH68">
        <v>0</v>
      </c>
      <c r="II68">
        <v>0</v>
      </c>
      <c r="IJ68">
        <v>0</v>
      </c>
      <c r="IK68">
        <v>0</v>
      </c>
      <c r="IL68" t="s">
        <v>440</v>
      </c>
      <c r="IM68" t="s">
        <v>441</v>
      </c>
      <c r="IN68" t="s">
        <v>442</v>
      </c>
      <c r="IO68" t="s">
        <v>442</v>
      </c>
      <c r="IP68" t="s">
        <v>442</v>
      </c>
      <c r="IQ68" t="s">
        <v>442</v>
      </c>
      <c r="IR68">
        <v>0</v>
      </c>
      <c r="IS68">
        <v>100</v>
      </c>
      <c r="IT68">
        <v>100</v>
      </c>
      <c r="IU68">
        <v>0.238</v>
      </c>
      <c r="IV68">
        <v>-0.06560000000000001</v>
      </c>
      <c r="IW68">
        <v>0.297997702088705</v>
      </c>
      <c r="IX68">
        <v>-0.0005958199232126106</v>
      </c>
      <c r="IY68">
        <v>-6.37178337242435E-08</v>
      </c>
      <c r="IZ68">
        <v>1.993894988486917E-10</v>
      </c>
      <c r="JA68">
        <v>-0.1058024783623949</v>
      </c>
      <c r="JB68">
        <v>-0.00682890468723997</v>
      </c>
      <c r="JC68">
        <v>0.001509929528747337</v>
      </c>
      <c r="JD68">
        <v>-1.662762654557253E-05</v>
      </c>
      <c r="JE68">
        <v>17</v>
      </c>
      <c r="JF68">
        <v>1831</v>
      </c>
      <c r="JG68">
        <v>1</v>
      </c>
      <c r="JH68">
        <v>21</v>
      </c>
      <c r="JI68">
        <v>152.6</v>
      </c>
      <c r="JJ68">
        <v>152.7</v>
      </c>
      <c r="JK68">
        <v>0.378418</v>
      </c>
      <c r="JL68">
        <v>2.61841</v>
      </c>
      <c r="JM68">
        <v>1.54663</v>
      </c>
      <c r="JN68">
        <v>2.14478</v>
      </c>
      <c r="JO68">
        <v>1.49658</v>
      </c>
      <c r="JP68">
        <v>2.48169</v>
      </c>
      <c r="JQ68">
        <v>38.6733</v>
      </c>
      <c r="JR68">
        <v>24.0262</v>
      </c>
      <c r="JS68">
        <v>18</v>
      </c>
      <c r="JT68">
        <v>383.65</v>
      </c>
      <c r="JU68">
        <v>638.87</v>
      </c>
      <c r="JV68">
        <v>11.2103</v>
      </c>
      <c r="JW68">
        <v>24.3569</v>
      </c>
      <c r="JX68">
        <v>30</v>
      </c>
      <c r="JY68">
        <v>24.4253</v>
      </c>
      <c r="JZ68">
        <v>24.4451</v>
      </c>
      <c r="KA68">
        <v>7.60043</v>
      </c>
      <c r="KB68">
        <v>28.5158</v>
      </c>
      <c r="KC68">
        <v>10.5135</v>
      </c>
      <c r="KD68">
        <v>11.2104</v>
      </c>
      <c r="KE68">
        <v>100</v>
      </c>
      <c r="KF68">
        <v>8.418509999999999</v>
      </c>
      <c r="KG68">
        <v>100.255</v>
      </c>
      <c r="KH68">
        <v>100.869</v>
      </c>
    </row>
    <row r="69" spans="1:294">
      <c r="A69">
        <v>53</v>
      </c>
      <c r="B69">
        <v>1746724683.1</v>
      </c>
      <c r="C69">
        <v>6267</v>
      </c>
      <c r="D69" t="s">
        <v>545</v>
      </c>
      <c r="E69" t="s">
        <v>546</v>
      </c>
      <c r="F69" t="s">
        <v>432</v>
      </c>
      <c r="G69" t="s">
        <v>433</v>
      </c>
      <c r="I69" t="s">
        <v>435</v>
      </c>
      <c r="J69">
        <v>1746724683.1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(EB69+(V69+2*0.95*5.67E-8*(((EB69+$B$7)+273)^4-(EB69+273)^4)-44100*K69)/(1.84*29.3*S69+8*0.95*5.67E-8*(EB69+273)^3))</f>
        <v>0</v>
      </c>
      <c r="X69">
        <f>($C$7*EC69+$D$7*ED69+$E$7*W69)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2*0.95*5.67E-8*(((EB69+$B$7)+273)^4-(X69+273)^4)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201.7672223459585</v>
      </c>
      <c r="AL69">
        <v>201.3446909090908</v>
      </c>
      <c r="AM69">
        <v>0.0002740724606953064</v>
      </c>
      <c r="AN69">
        <v>65.83343786014218</v>
      </c>
      <c r="AO69">
        <f>(AQ69 - AP69 + DZ69*1E3/(8.314*(EB69+273.15)) * AS69/DY69 * AR69) * DY69/(100*DM69) * 1000/(1000 - AQ69)</f>
        <v>0</v>
      </c>
      <c r="AP69">
        <v>8.431641681920848</v>
      </c>
      <c r="AQ69">
        <v>8.403866181818181</v>
      </c>
      <c r="AR69">
        <v>4.498343343572103E-08</v>
      </c>
      <c r="AS69">
        <v>77.39234867321849</v>
      </c>
      <c r="AT69">
        <v>0</v>
      </c>
      <c r="AU69">
        <v>0</v>
      </c>
      <c r="AV69">
        <f>IF(AT69*$H$13&gt;=AX69,1.0,(AX69/(AX69-AT69*$H$13)))</f>
        <v>0</v>
      </c>
      <c r="AW69">
        <f>(AV69-1)*100</f>
        <v>0</v>
      </c>
      <c r="AX69">
        <f>MAX(0,($B$13+$C$13*EG69)/(1+$D$13*EG69)*DZ69/(EB69+273)*$E$13)</f>
        <v>0</v>
      </c>
      <c r="AY69" t="s">
        <v>436</v>
      </c>
      <c r="AZ69" t="s">
        <v>436</v>
      </c>
      <c r="BA69">
        <v>0</v>
      </c>
      <c r="BB69">
        <v>0</v>
      </c>
      <c r="BC69">
        <f>1-BA69/BB69</f>
        <v>0</v>
      </c>
      <c r="BD69">
        <v>0</v>
      </c>
      <c r="BE69" t="s">
        <v>436</v>
      </c>
      <c r="BF69" t="s">
        <v>436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436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$B$11*EH69+$C$11*EI69+$F$11*ET69*(1-EW69)</f>
        <v>0</v>
      </c>
      <c r="DJ69">
        <f>DI69*DK69</f>
        <v>0</v>
      </c>
      <c r="DK69">
        <f>($B$11*$D$9+$C$11*$D$9+$F$11*((FG69+EY69)/MAX(FG69+EY69+FH69, 0.1)*$I$9+FH69/MAX(FG69+EY69+FH69, 0.1)*$J$9))/($B$11+$C$11+$F$11)</f>
        <v>0</v>
      </c>
      <c r="DL69">
        <f>($B$11*$K$9+$C$11*$K$9+$F$11*((FG69+EY69)/MAX(FG69+EY69+FH69, 0.1)*$P$9+FH69/MAX(FG69+EY69+FH69, 0.1)*$Q$9))/($B$11+$C$11+$F$11)</f>
        <v>0</v>
      </c>
      <c r="DM69">
        <v>6</v>
      </c>
      <c r="DN69">
        <v>0.5</v>
      </c>
      <c r="DO69" t="s">
        <v>437</v>
      </c>
      <c r="DP69">
        <v>2</v>
      </c>
      <c r="DQ69" t="b">
        <v>1</v>
      </c>
      <c r="DR69">
        <v>1746724683.1</v>
      </c>
      <c r="DS69">
        <v>199.656</v>
      </c>
      <c r="DT69">
        <v>200.03</v>
      </c>
      <c r="DU69">
        <v>8.403650000000001</v>
      </c>
      <c r="DV69">
        <v>8.430709999999999</v>
      </c>
      <c r="DW69">
        <v>199.478</v>
      </c>
      <c r="DX69">
        <v>8.46909</v>
      </c>
      <c r="DY69">
        <v>399.923</v>
      </c>
      <c r="DZ69">
        <v>101.93</v>
      </c>
      <c r="EA69">
        <v>0.0999994</v>
      </c>
      <c r="EB69">
        <v>14.9932</v>
      </c>
      <c r="EC69">
        <v>15.1159</v>
      </c>
      <c r="ED69">
        <v>999.9</v>
      </c>
      <c r="EE69">
        <v>0</v>
      </c>
      <c r="EF69">
        <v>0</v>
      </c>
      <c r="EG69">
        <v>10050.6</v>
      </c>
      <c r="EH69">
        <v>0</v>
      </c>
      <c r="EI69">
        <v>0.221054</v>
      </c>
      <c r="EJ69">
        <v>-0.374725</v>
      </c>
      <c r="EK69">
        <v>201.348</v>
      </c>
      <c r="EL69">
        <v>201.731</v>
      </c>
      <c r="EM69">
        <v>-0.0270624</v>
      </c>
      <c r="EN69">
        <v>200.03</v>
      </c>
      <c r="EO69">
        <v>8.430709999999999</v>
      </c>
      <c r="EP69">
        <v>0.856582</v>
      </c>
      <c r="EQ69">
        <v>0.859341</v>
      </c>
      <c r="ER69">
        <v>4.68123</v>
      </c>
      <c r="ES69">
        <v>4.72725</v>
      </c>
      <c r="ET69">
        <v>0.0500092</v>
      </c>
      <c r="EU69">
        <v>0</v>
      </c>
      <c r="EV69">
        <v>0</v>
      </c>
      <c r="EW69">
        <v>0</v>
      </c>
      <c r="EX69">
        <v>0.32</v>
      </c>
      <c r="EY69">
        <v>0.0500092</v>
      </c>
      <c r="EZ69">
        <v>-2.59</v>
      </c>
      <c r="FA69">
        <v>0.32</v>
      </c>
      <c r="FB69">
        <v>33.437</v>
      </c>
      <c r="FC69">
        <v>40.5</v>
      </c>
      <c r="FD69">
        <v>36.687</v>
      </c>
      <c r="FE69">
        <v>40.5</v>
      </c>
      <c r="FF69">
        <v>35.562</v>
      </c>
      <c r="FG69">
        <v>0</v>
      </c>
      <c r="FH69">
        <v>0</v>
      </c>
      <c r="FI69">
        <v>0</v>
      </c>
      <c r="FJ69">
        <v>1746724755.8</v>
      </c>
      <c r="FK69">
        <v>0</v>
      </c>
      <c r="FL69">
        <v>0.7815384615384617</v>
      </c>
      <c r="FM69">
        <v>-26.1011964999781</v>
      </c>
      <c r="FN69">
        <v>26.61743587821889</v>
      </c>
      <c r="FO69">
        <v>-3.420769230769231</v>
      </c>
      <c r="FP69">
        <v>15</v>
      </c>
      <c r="FQ69">
        <v>1746715409.1</v>
      </c>
      <c r="FR69" t="s">
        <v>438</v>
      </c>
      <c r="FS69">
        <v>1746715409.1</v>
      </c>
      <c r="FT69">
        <v>1746715398.6</v>
      </c>
      <c r="FU69">
        <v>2</v>
      </c>
      <c r="FV69">
        <v>-0.229</v>
      </c>
      <c r="FW69">
        <v>-0.046</v>
      </c>
      <c r="FX69">
        <v>-0.035</v>
      </c>
      <c r="FY69">
        <v>0.08699999999999999</v>
      </c>
      <c r="FZ69">
        <v>587</v>
      </c>
      <c r="GA69">
        <v>16</v>
      </c>
      <c r="GB69">
        <v>0.03</v>
      </c>
      <c r="GC69">
        <v>0.16</v>
      </c>
      <c r="GD69">
        <v>0.2822240374587914</v>
      </c>
      <c r="GE69">
        <v>-0.05221289011632302</v>
      </c>
      <c r="GF69">
        <v>0.02035984225617212</v>
      </c>
      <c r="GG69">
        <v>1</v>
      </c>
      <c r="GH69">
        <v>-0.002323378127832996</v>
      </c>
      <c r="GI69">
        <v>0.0003819051227733035</v>
      </c>
      <c r="GJ69">
        <v>7.691329078356567E-05</v>
      </c>
      <c r="GK69">
        <v>1</v>
      </c>
      <c r="GL69">
        <v>2</v>
      </c>
      <c r="GM69">
        <v>2</v>
      </c>
      <c r="GN69" t="s">
        <v>439</v>
      </c>
      <c r="GO69">
        <v>3.01613</v>
      </c>
      <c r="GP69">
        <v>2.77511</v>
      </c>
      <c r="GQ69">
        <v>0.0550962</v>
      </c>
      <c r="GR69">
        <v>0.0548097</v>
      </c>
      <c r="GS69">
        <v>0.0570065</v>
      </c>
      <c r="GT69">
        <v>0.0568859</v>
      </c>
      <c r="GU69">
        <v>24440.9</v>
      </c>
      <c r="GV69">
        <v>28558.9</v>
      </c>
      <c r="GW69">
        <v>22664</v>
      </c>
      <c r="GX69">
        <v>27759</v>
      </c>
      <c r="GY69">
        <v>31006.4</v>
      </c>
      <c r="GZ69">
        <v>37414.2</v>
      </c>
      <c r="HA69">
        <v>36324</v>
      </c>
      <c r="HB69">
        <v>44064.7</v>
      </c>
      <c r="HC69">
        <v>1.8295</v>
      </c>
      <c r="HD69">
        <v>2.17817</v>
      </c>
      <c r="HE69">
        <v>-0.059396</v>
      </c>
      <c r="HF69">
        <v>0</v>
      </c>
      <c r="HG69">
        <v>16.1056</v>
      </c>
      <c r="HH69">
        <v>999.9</v>
      </c>
      <c r="HI69">
        <v>23.7</v>
      </c>
      <c r="HJ69">
        <v>32.2</v>
      </c>
      <c r="HK69">
        <v>11.2292</v>
      </c>
      <c r="HL69">
        <v>62.2395</v>
      </c>
      <c r="HM69">
        <v>12.9647</v>
      </c>
      <c r="HN69">
        <v>1</v>
      </c>
      <c r="HO69">
        <v>-0.216392</v>
      </c>
      <c r="HP69">
        <v>5.26316</v>
      </c>
      <c r="HQ69">
        <v>20.2167</v>
      </c>
      <c r="HR69">
        <v>5.19692</v>
      </c>
      <c r="HS69">
        <v>11.956</v>
      </c>
      <c r="HT69">
        <v>4.9472</v>
      </c>
      <c r="HU69">
        <v>3.3</v>
      </c>
      <c r="HV69">
        <v>9999</v>
      </c>
      <c r="HW69">
        <v>9999</v>
      </c>
      <c r="HX69">
        <v>9999</v>
      </c>
      <c r="HY69">
        <v>331.1</v>
      </c>
      <c r="HZ69">
        <v>1.8605</v>
      </c>
      <c r="IA69">
        <v>1.86111</v>
      </c>
      <c r="IB69">
        <v>1.86188</v>
      </c>
      <c r="IC69">
        <v>1.8575</v>
      </c>
      <c r="ID69">
        <v>1.85716</v>
      </c>
      <c r="IE69">
        <v>1.85822</v>
      </c>
      <c r="IF69">
        <v>1.85901</v>
      </c>
      <c r="IG69">
        <v>1.85852</v>
      </c>
      <c r="IH69">
        <v>0</v>
      </c>
      <c r="II69">
        <v>0</v>
      </c>
      <c r="IJ69">
        <v>0</v>
      </c>
      <c r="IK69">
        <v>0</v>
      </c>
      <c r="IL69" t="s">
        <v>440</v>
      </c>
      <c r="IM69" t="s">
        <v>441</v>
      </c>
      <c r="IN69" t="s">
        <v>442</v>
      </c>
      <c r="IO69" t="s">
        <v>442</v>
      </c>
      <c r="IP69" t="s">
        <v>442</v>
      </c>
      <c r="IQ69" t="s">
        <v>442</v>
      </c>
      <c r="IR69">
        <v>0</v>
      </c>
      <c r="IS69">
        <v>100</v>
      </c>
      <c r="IT69">
        <v>100</v>
      </c>
      <c r="IU69">
        <v>0.178</v>
      </c>
      <c r="IV69">
        <v>-0.0654</v>
      </c>
      <c r="IW69">
        <v>0.297997702088705</v>
      </c>
      <c r="IX69">
        <v>-0.0005958199232126106</v>
      </c>
      <c r="IY69">
        <v>-6.37178337242435E-08</v>
      </c>
      <c r="IZ69">
        <v>1.993894988486917E-10</v>
      </c>
      <c r="JA69">
        <v>-0.1058024783623949</v>
      </c>
      <c r="JB69">
        <v>-0.00682890468723997</v>
      </c>
      <c r="JC69">
        <v>0.001509929528747337</v>
      </c>
      <c r="JD69">
        <v>-1.662762654557253E-05</v>
      </c>
      <c r="JE69">
        <v>17</v>
      </c>
      <c r="JF69">
        <v>1831</v>
      </c>
      <c r="JG69">
        <v>1</v>
      </c>
      <c r="JH69">
        <v>21</v>
      </c>
      <c r="JI69">
        <v>154.6</v>
      </c>
      <c r="JJ69">
        <v>154.7</v>
      </c>
      <c r="JK69">
        <v>0.601807</v>
      </c>
      <c r="JL69">
        <v>2.60864</v>
      </c>
      <c r="JM69">
        <v>1.54663</v>
      </c>
      <c r="JN69">
        <v>2.14478</v>
      </c>
      <c r="JO69">
        <v>1.49658</v>
      </c>
      <c r="JP69">
        <v>2.3999</v>
      </c>
      <c r="JQ69">
        <v>38.6733</v>
      </c>
      <c r="JR69">
        <v>24.0175</v>
      </c>
      <c r="JS69">
        <v>18</v>
      </c>
      <c r="JT69">
        <v>383.611</v>
      </c>
      <c r="JU69">
        <v>639.0410000000001</v>
      </c>
      <c r="JV69">
        <v>11.1195</v>
      </c>
      <c r="JW69">
        <v>24.3487</v>
      </c>
      <c r="JX69">
        <v>30</v>
      </c>
      <c r="JY69">
        <v>24.4212</v>
      </c>
      <c r="JZ69">
        <v>24.441</v>
      </c>
      <c r="KA69">
        <v>12.0712</v>
      </c>
      <c r="KB69">
        <v>28.5158</v>
      </c>
      <c r="KC69">
        <v>10.5135</v>
      </c>
      <c r="KD69">
        <v>11.1242</v>
      </c>
      <c r="KE69">
        <v>200</v>
      </c>
      <c r="KF69">
        <v>8.418509999999999</v>
      </c>
      <c r="KG69">
        <v>100.254</v>
      </c>
      <c r="KH69">
        <v>100.87</v>
      </c>
    </row>
    <row r="70" spans="1:294">
      <c r="A70">
        <v>54</v>
      </c>
      <c r="B70">
        <v>1746724803.6</v>
      </c>
      <c r="C70">
        <v>6387.5</v>
      </c>
      <c r="D70" t="s">
        <v>547</v>
      </c>
      <c r="E70" t="s">
        <v>548</v>
      </c>
      <c r="F70" t="s">
        <v>432</v>
      </c>
      <c r="G70" t="s">
        <v>433</v>
      </c>
      <c r="I70" t="s">
        <v>435</v>
      </c>
      <c r="J70">
        <v>1746724803.6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(EB70+(V70+2*0.95*5.67E-8*(((EB70+$B$7)+273)^4-(EB70+273)^4)-44100*K70)/(1.84*29.3*S70+8*0.95*5.67E-8*(EB70+273)^3))</f>
        <v>0</v>
      </c>
      <c r="X70">
        <f>($C$7*EC70+$D$7*ED70+$E$7*W70)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2*0.95*5.67E-8*(((EB70+$B$7)+273)^4-(X70+273)^4)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302.5863131468105</v>
      </c>
      <c r="AL70">
        <v>302.0968787878787</v>
      </c>
      <c r="AM70">
        <v>0.0005453656729605943</v>
      </c>
      <c r="AN70">
        <v>65.83343786014218</v>
      </c>
      <c r="AO70">
        <f>(AQ70 - AP70 + DZ70*1E3/(8.314*(EB70+273.15)) * AS70/DY70 * AR70) * DY70/(100*DM70) * 1000/(1000 - AQ70)</f>
        <v>0</v>
      </c>
      <c r="AP70">
        <v>8.425842626095218</v>
      </c>
      <c r="AQ70">
        <v>8.397290666666665</v>
      </c>
      <c r="AR70">
        <v>1.67663974281648E-07</v>
      </c>
      <c r="AS70">
        <v>77.39234867321849</v>
      </c>
      <c r="AT70">
        <v>0</v>
      </c>
      <c r="AU70">
        <v>0</v>
      </c>
      <c r="AV70">
        <f>IF(AT70*$H$13&gt;=AX70,1.0,(AX70/(AX70-AT70*$H$13)))</f>
        <v>0</v>
      </c>
      <c r="AW70">
        <f>(AV70-1)*100</f>
        <v>0</v>
      </c>
      <c r="AX70">
        <f>MAX(0,($B$13+$C$13*EG70)/(1+$D$13*EG70)*DZ70/(EB70+273)*$E$13)</f>
        <v>0</v>
      </c>
      <c r="AY70" t="s">
        <v>436</v>
      </c>
      <c r="AZ70" t="s">
        <v>436</v>
      </c>
      <c r="BA70">
        <v>0</v>
      </c>
      <c r="BB70">
        <v>0</v>
      </c>
      <c r="BC70">
        <f>1-BA70/BB70</f>
        <v>0</v>
      </c>
      <c r="BD70">
        <v>0</v>
      </c>
      <c r="BE70" t="s">
        <v>436</v>
      </c>
      <c r="BF70" t="s">
        <v>436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436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$B$11*EH70+$C$11*EI70+$F$11*ET70*(1-EW70)</f>
        <v>0</v>
      </c>
      <c r="DJ70">
        <f>DI70*DK70</f>
        <v>0</v>
      </c>
      <c r="DK70">
        <f>($B$11*$D$9+$C$11*$D$9+$F$11*((FG70+EY70)/MAX(FG70+EY70+FH70, 0.1)*$I$9+FH70/MAX(FG70+EY70+FH70, 0.1)*$J$9))/($B$11+$C$11+$F$11)</f>
        <v>0</v>
      </c>
      <c r="DL70">
        <f>($B$11*$K$9+$C$11*$K$9+$F$11*((FG70+EY70)/MAX(FG70+EY70+FH70, 0.1)*$P$9+FH70/MAX(FG70+EY70+FH70, 0.1)*$Q$9))/($B$11+$C$11+$F$11)</f>
        <v>0</v>
      </c>
      <c r="DM70">
        <v>6</v>
      </c>
      <c r="DN70">
        <v>0.5</v>
      </c>
      <c r="DO70" t="s">
        <v>437</v>
      </c>
      <c r="DP70">
        <v>2</v>
      </c>
      <c r="DQ70" t="b">
        <v>1</v>
      </c>
      <c r="DR70">
        <v>1746724803.6</v>
      </c>
      <c r="DS70">
        <v>299.57</v>
      </c>
      <c r="DT70">
        <v>300.02</v>
      </c>
      <c r="DU70">
        <v>8.39719</v>
      </c>
      <c r="DV70">
        <v>8.425380000000001</v>
      </c>
      <c r="DW70">
        <v>299.451</v>
      </c>
      <c r="DX70">
        <v>8.462719999999999</v>
      </c>
      <c r="DY70">
        <v>400.173</v>
      </c>
      <c r="DZ70">
        <v>101.929</v>
      </c>
      <c r="EA70">
        <v>0.09991510000000001</v>
      </c>
      <c r="EB70">
        <v>14.9986</v>
      </c>
      <c r="EC70">
        <v>15.1207</v>
      </c>
      <c r="ED70">
        <v>999.9</v>
      </c>
      <c r="EE70">
        <v>0</v>
      </c>
      <c r="EF70">
        <v>0</v>
      </c>
      <c r="EG70">
        <v>10061.2</v>
      </c>
      <c r="EH70">
        <v>0</v>
      </c>
      <c r="EI70">
        <v>0.221054</v>
      </c>
      <c r="EJ70">
        <v>-0.450043</v>
      </c>
      <c r="EK70">
        <v>302.107</v>
      </c>
      <c r="EL70">
        <v>302.569</v>
      </c>
      <c r="EM70">
        <v>-0.0281916</v>
      </c>
      <c r="EN70">
        <v>300.02</v>
      </c>
      <c r="EO70">
        <v>8.425380000000001</v>
      </c>
      <c r="EP70">
        <v>0.855915</v>
      </c>
      <c r="EQ70">
        <v>0.858789</v>
      </c>
      <c r="ER70">
        <v>4.67009</v>
      </c>
      <c r="ES70">
        <v>4.71805</v>
      </c>
      <c r="ET70">
        <v>0.0500092</v>
      </c>
      <c r="EU70">
        <v>0</v>
      </c>
      <c r="EV70">
        <v>0</v>
      </c>
      <c r="EW70">
        <v>0</v>
      </c>
      <c r="EX70">
        <v>5.63</v>
      </c>
      <c r="EY70">
        <v>0.0500092</v>
      </c>
      <c r="EZ70">
        <v>-2.82</v>
      </c>
      <c r="FA70">
        <v>0.21</v>
      </c>
      <c r="FB70">
        <v>33.812</v>
      </c>
      <c r="FC70">
        <v>41.062</v>
      </c>
      <c r="FD70">
        <v>37.125</v>
      </c>
      <c r="FE70">
        <v>41.375</v>
      </c>
      <c r="FF70">
        <v>35.937</v>
      </c>
      <c r="FG70">
        <v>0</v>
      </c>
      <c r="FH70">
        <v>0</v>
      </c>
      <c r="FI70">
        <v>0</v>
      </c>
      <c r="FJ70">
        <v>1746724876.4</v>
      </c>
      <c r="FK70">
        <v>0</v>
      </c>
      <c r="FL70">
        <v>1.1096</v>
      </c>
      <c r="FM70">
        <v>-2.858461722537591</v>
      </c>
      <c r="FN70">
        <v>-7.256922696563175</v>
      </c>
      <c r="FO70">
        <v>-3.9896</v>
      </c>
      <c r="FP70">
        <v>15</v>
      </c>
      <c r="FQ70">
        <v>1746715409.1</v>
      </c>
      <c r="FR70" t="s">
        <v>438</v>
      </c>
      <c r="FS70">
        <v>1746715409.1</v>
      </c>
      <c r="FT70">
        <v>1746715398.6</v>
      </c>
      <c r="FU70">
        <v>2</v>
      </c>
      <c r="FV70">
        <v>-0.229</v>
      </c>
      <c r="FW70">
        <v>-0.046</v>
      </c>
      <c r="FX70">
        <v>-0.035</v>
      </c>
      <c r="FY70">
        <v>0.08699999999999999</v>
      </c>
      <c r="FZ70">
        <v>587</v>
      </c>
      <c r="GA70">
        <v>16</v>
      </c>
      <c r="GB70">
        <v>0.03</v>
      </c>
      <c r="GC70">
        <v>0.16</v>
      </c>
      <c r="GD70">
        <v>0.298656985994581</v>
      </c>
      <c r="GE70">
        <v>-0.03681341472863253</v>
      </c>
      <c r="GF70">
        <v>0.03929345133848774</v>
      </c>
      <c r="GG70">
        <v>1</v>
      </c>
      <c r="GH70">
        <v>-0.002304804864796149</v>
      </c>
      <c r="GI70">
        <v>-0.0001427781161457893</v>
      </c>
      <c r="GJ70">
        <v>6.935716451959208E-05</v>
      </c>
      <c r="GK70">
        <v>1</v>
      </c>
      <c r="GL70">
        <v>2</v>
      </c>
      <c r="GM70">
        <v>2</v>
      </c>
      <c r="GN70" t="s">
        <v>439</v>
      </c>
      <c r="GO70">
        <v>3.01642</v>
      </c>
      <c r="GP70">
        <v>2.77512</v>
      </c>
      <c r="GQ70">
        <v>0.07781059999999999</v>
      </c>
      <c r="GR70">
        <v>0.0773576</v>
      </c>
      <c r="GS70">
        <v>0.0569728</v>
      </c>
      <c r="GT70">
        <v>0.0568581</v>
      </c>
      <c r="GU70">
        <v>23853.2</v>
      </c>
      <c r="GV70">
        <v>27877.1</v>
      </c>
      <c r="GW70">
        <v>22663.8</v>
      </c>
      <c r="GX70">
        <v>27758.4</v>
      </c>
      <c r="GY70">
        <v>31007.7</v>
      </c>
      <c r="GZ70">
        <v>37415.5</v>
      </c>
      <c r="HA70">
        <v>36323.5</v>
      </c>
      <c r="HB70">
        <v>44064.2</v>
      </c>
      <c r="HC70">
        <v>1.83008</v>
      </c>
      <c r="HD70">
        <v>2.17823</v>
      </c>
      <c r="HE70">
        <v>-0.0575334</v>
      </c>
      <c r="HF70">
        <v>0</v>
      </c>
      <c r="HG70">
        <v>16.0794</v>
      </c>
      <c r="HH70">
        <v>999.9</v>
      </c>
      <c r="HI70">
        <v>23.6</v>
      </c>
      <c r="HJ70">
        <v>32.2</v>
      </c>
      <c r="HK70">
        <v>11.1809</v>
      </c>
      <c r="HL70">
        <v>62.0296</v>
      </c>
      <c r="HM70">
        <v>12.7684</v>
      </c>
      <c r="HN70">
        <v>1</v>
      </c>
      <c r="HO70">
        <v>-0.216855</v>
      </c>
      <c r="HP70">
        <v>5.27809</v>
      </c>
      <c r="HQ70">
        <v>20.2166</v>
      </c>
      <c r="HR70">
        <v>5.19737</v>
      </c>
      <c r="HS70">
        <v>11.956</v>
      </c>
      <c r="HT70">
        <v>4.94655</v>
      </c>
      <c r="HU70">
        <v>3.3</v>
      </c>
      <c r="HV70">
        <v>9999</v>
      </c>
      <c r="HW70">
        <v>9999</v>
      </c>
      <c r="HX70">
        <v>9999</v>
      </c>
      <c r="HY70">
        <v>331.1</v>
      </c>
      <c r="HZ70">
        <v>1.8605</v>
      </c>
      <c r="IA70">
        <v>1.86111</v>
      </c>
      <c r="IB70">
        <v>1.86189</v>
      </c>
      <c r="IC70">
        <v>1.85748</v>
      </c>
      <c r="ID70">
        <v>1.85715</v>
      </c>
      <c r="IE70">
        <v>1.85822</v>
      </c>
      <c r="IF70">
        <v>1.85902</v>
      </c>
      <c r="IG70">
        <v>1.85852</v>
      </c>
      <c r="IH70">
        <v>0</v>
      </c>
      <c r="II70">
        <v>0</v>
      </c>
      <c r="IJ70">
        <v>0</v>
      </c>
      <c r="IK70">
        <v>0</v>
      </c>
      <c r="IL70" t="s">
        <v>440</v>
      </c>
      <c r="IM70" t="s">
        <v>441</v>
      </c>
      <c r="IN70" t="s">
        <v>442</v>
      </c>
      <c r="IO70" t="s">
        <v>442</v>
      </c>
      <c r="IP70" t="s">
        <v>442</v>
      </c>
      <c r="IQ70" t="s">
        <v>442</v>
      </c>
      <c r="IR70">
        <v>0</v>
      </c>
      <c r="IS70">
        <v>100</v>
      </c>
      <c r="IT70">
        <v>100</v>
      </c>
      <c r="IU70">
        <v>0.119</v>
      </c>
      <c r="IV70">
        <v>-0.0655</v>
      </c>
      <c r="IW70">
        <v>0.297997702088705</v>
      </c>
      <c r="IX70">
        <v>-0.0005958199232126106</v>
      </c>
      <c r="IY70">
        <v>-6.37178337242435E-08</v>
      </c>
      <c r="IZ70">
        <v>1.993894988486917E-10</v>
      </c>
      <c r="JA70">
        <v>-0.1058024783623949</v>
      </c>
      <c r="JB70">
        <v>-0.00682890468723997</v>
      </c>
      <c r="JC70">
        <v>0.001509929528747337</v>
      </c>
      <c r="JD70">
        <v>-1.662762654557253E-05</v>
      </c>
      <c r="JE70">
        <v>17</v>
      </c>
      <c r="JF70">
        <v>1831</v>
      </c>
      <c r="JG70">
        <v>1</v>
      </c>
      <c r="JH70">
        <v>21</v>
      </c>
      <c r="JI70">
        <v>156.6</v>
      </c>
      <c r="JJ70">
        <v>156.8</v>
      </c>
      <c r="JK70">
        <v>0.821533</v>
      </c>
      <c r="JL70">
        <v>2.59888</v>
      </c>
      <c r="JM70">
        <v>1.54663</v>
      </c>
      <c r="JN70">
        <v>2.14478</v>
      </c>
      <c r="JO70">
        <v>1.49658</v>
      </c>
      <c r="JP70">
        <v>2.44263</v>
      </c>
      <c r="JQ70">
        <v>38.6733</v>
      </c>
      <c r="JR70">
        <v>24.0175</v>
      </c>
      <c r="JS70">
        <v>18</v>
      </c>
      <c r="JT70">
        <v>383.866</v>
      </c>
      <c r="JU70">
        <v>639.0309999999999</v>
      </c>
      <c r="JV70">
        <v>11.0552</v>
      </c>
      <c r="JW70">
        <v>24.3405</v>
      </c>
      <c r="JX70">
        <v>29.9998</v>
      </c>
      <c r="JY70">
        <v>24.417</v>
      </c>
      <c r="JZ70">
        <v>24.437</v>
      </c>
      <c r="KA70">
        <v>16.4622</v>
      </c>
      <c r="KB70">
        <v>28.5158</v>
      </c>
      <c r="KC70">
        <v>10.5135</v>
      </c>
      <c r="KD70">
        <v>11.0568</v>
      </c>
      <c r="KE70">
        <v>300</v>
      </c>
      <c r="KF70">
        <v>8.418509999999999</v>
      </c>
      <c r="KG70">
        <v>100.253</v>
      </c>
      <c r="KH70">
        <v>100.869</v>
      </c>
    </row>
    <row r="71" spans="1:294">
      <c r="A71">
        <v>55</v>
      </c>
      <c r="B71">
        <v>1746724924.1</v>
      </c>
      <c r="C71">
        <v>6508</v>
      </c>
      <c r="D71" t="s">
        <v>549</v>
      </c>
      <c r="E71" t="s">
        <v>550</v>
      </c>
      <c r="F71" t="s">
        <v>432</v>
      </c>
      <c r="G71" t="s">
        <v>433</v>
      </c>
      <c r="I71" t="s">
        <v>435</v>
      </c>
      <c r="J71">
        <v>1746724924.1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(EB71+(V71+2*0.95*5.67E-8*(((EB71+$B$7)+273)^4-(EB71+273)^4)-44100*K71)/(1.84*29.3*S71+8*0.95*5.67E-8*(EB71+273)^3))</f>
        <v>0</v>
      </c>
      <c r="X71">
        <f>($C$7*EC71+$D$7*ED71+$E$7*W71)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2*0.95*5.67E-8*(((EB71+$B$7)+273)^4-(X71+273)^4)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403.4099613814303</v>
      </c>
      <c r="AL71">
        <v>402.7550303030303</v>
      </c>
      <c r="AM71">
        <v>0.000285338113349906</v>
      </c>
      <c r="AN71">
        <v>65.83343786014218</v>
      </c>
      <c r="AO71">
        <f>(AQ71 - AP71 + DZ71*1E3/(8.314*(EB71+273.15)) * AS71/DY71 * AR71) * DY71/(100*DM71) * 1000/(1000 - AQ71)</f>
        <v>0</v>
      </c>
      <c r="AP71">
        <v>8.433000570838377</v>
      </c>
      <c r="AQ71">
        <v>8.399838969696967</v>
      </c>
      <c r="AR71">
        <v>-5.625040847010453E-09</v>
      </c>
      <c r="AS71">
        <v>77.39234867321849</v>
      </c>
      <c r="AT71">
        <v>0</v>
      </c>
      <c r="AU71">
        <v>0</v>
      </c>
      <c r="AV71">
        <f>IF(AT71*$H$13&gt;=AX71,1.0,(AX71/(AX71-AT71*$H$13)))</f>
        <v>0</v>
      </c>
      <c r="AW71">
        <f>(AV71-1)*100</f>
        <v>0</v>
      </c>
      <c r="AX71">
        <f>MAX(0,($B$13+$C$13*EG71)/(1+$D$13*EG71)*DZ71/(EB71+273)*$E$13)</f>
        <v>0</v>
      </c>
      <c r="AY71" t="s">
        <v>436</v>
      </c>
      <c r="AZ71" t="s">
        <v>436</v>
      </c>
      <c r="BA71">
        <v>0</v>
      </c>
      <c r="BB71">
        <v>0</v>
      </c>
      <c r="BC71">
        <f>1-BA71/BB71</f>
        <v>0</v>
      </c>
      <c r="BD71">
        <v>0</v>
      </c>
      <c r="BE71" t="s">
        <v>436</v>
      </c>
      <c r="BF71" t="s">
        <v>436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436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$B$11*EH71+$C$11*EI71+$F$11*ET71*(1-EW71)</f>
        <v>0</v>
      </c>
      <c r="DJ71">
        <f>DI71*DK71</f>
        <v>0</v>
      </c>
      <c r="DK71">
        <f>($B$11*$D$9+$C$11*$D$9+$F$11*((FG71+EY71)/MAX(FG71+EY71+FH71, 0.1)*$I$9+FH71/MAX(FG71+EY71+FH71, 0.1)*$J$9))/($B$11+$C$11+$F$11)</f>
        <v>0</v>
      </c>
      <c r="DL71">
        <f>($B$11*$K$9+$C$11*$K$9+$F$11*((FG71+EY71)/MAX(FG71+EY71+FH71, 0.1)*$P$9+FH71/MAX(FG71+EY71+FH71, 0.1)*$Q$9))/($B$11+$C$11+$F$11)</f>
        <v>0</v>
      </c>
      <c r="DM71">
        <v>6</v>
      </c>
      <c r="DN71">
        <v>0.5</v>
      </c>
      <c r="DO71" t="s">
        <v>437</v>
      </c>
      <c r="DP71">
        <v>2</v>
      </c>
      <c r="DQ71" t="b">
        <v>1</v>
      </c>
      <c r="DR71">
        <v>1746724924.1</v>
      </c>
      <c r="DS71">
        <v>399.374</v>
      </c>
      <c r="DT71">
        <v>400.019</v>
      </c>
      <c r="DU71">
        <v>8.39974</v>
      </c>
      <c r="DV71">
        <v>8.432650000000001</v>
      </c>
      <c r="DW71">
        <v>399.311</v>
      </c>
      <c r="DX71">
        <v>8.46524</v>
      </c>
      <c r="DY71">
        <v>400.024</v>
      </c>
      <c r="DZ71">
        <v>101.928</v>
      </c>
      <c r="EA71">
        <v>0.099941</v>
      </c>
      <c r="EB71">
        <v>14.9918</v>
      </c>
      <c r="EC71">
        <v>15.1182</v>
      </c>
      <c r="ED71">
        <v>999.9</v>
      </c>
      <c r="EE71">
        <v>0</v>
      </c>
      <c r="EF71">
        <v>0</v>
      </c>
      <c r="EG71">
        <v>10051.9</v>
      </c>
      <c r="EH71">
        <v>0</v>
      </c>
      <c r="EI71">
        <v>0.221054</v>
      </c>
      <c r="EJ71">
        <v>-0.644775</v>
      </c>
      <c r="EK71">
        <v>402.757</v>
      </c>
      <c r="EL71">
        <v>403.421</v>
      </c>
      <c r="EM71">
        <v>-0.0329046</v>
      </c>
      <c r="EN71">
        <v>400.019</v>
      </c>
      <c r="EO71">
        <v>8.432650000000001</v>
      </c>
      <c r="EP71">
        <v>0.85617</v>
      </c>
      <c r="EQ71">
        <v>0.859524</v>
      </c>
      <c r="ER71">
        <v>4.67435</v>
      </c>
      <c r="ES71">
        <v>4.7303</v>
      </c>
      <c r="ET71">
        <v>0.0500092</v>
      </c>
      <c r="EU71">
        <v>0</v>
      </c>
      <c r="EV71">
        <v>0</v>
      </c>
      <c r="EW71">
        <v>0</v>
      </c>
      <c r="EX71">
        <v>7.44</v>
      </c>
      <c r="EY71">
        <v>0.0500092</v>
      </c>
      <c r="EZ71">
        <v>-0.47</v>
      </c>
      <c r="FA71">
        <v>0.01</v>
      </c>
      <c r="FB71">
        <v>34.125</v>
      </c>
      <c r="FC71">
        <v>41.5</v>
      </c>
      <c r="FD71">
        <v>37.5</v>
      </c>
      <c r="FE71">
        <v>42</v>
      </c>
      <c r="FF71">
        <v>36.25</v>
      </c>
      <c r="FG71">
        <v>0</v>
      </c>
      <c r="FH71">
        <v>0</v>
      </c>
      <c r="FI71">
        <v>0</v>
      </c>
      <c r="FJ71">
        <v>1746724996.4</v>
      </c>
      <c r="FK71">
        <v>0</v>
      </c>
      <c r="FL71">
        <v>3.8672</v>
      </c>
      <c r="FM71">
        <v>25.13846108247541</v>
      </c>
      <c r="FN71">
        <v>-16.62461522339363</v>
      </c>
      <c r="FO71">
        <v>-4.6312</v>
      </c>
      <c r="FP71">
        <v>15</v>
      </c>
      <c r="FQ71">
        <v>1746715409.1</v>
      </c>
      <c r="FR71" t="s">
        <v>438</v>
      </c>
      <c r="FS71">
        <v>1746715409.1</v>
      </c>
      <c r="FT71">
        <v>1746715398.6</v>
      </c>
      <c r="FU71">
        <v>2</v>
      </c>
      <c r="FV71">
        <v>-0.229</v>
      </c>
      <c r="FW71">
        <v>-0.046</v>
      </c>
      <c r="FX71">
        <v>-0.035</v>
      </c>
      <c r="FY71">
        <v>0.08699999999999999</v>
      </c>
      <c r="FZ71">
        <v>587</v>
      </c>
      <c r="GA71">
        <v>16</v>
      </c>
      <c r="GB71">
        <v>0.03</v>
      </c>
      <c r="GC71">
        <v>0.16</v>
      </c>
      <c r="GD71">
        <v>0.4272813059061499</v>
      </c>
      <c r="GE71">
        <v>-0.00756787764260068</v>
      </c>
      <c r="GF71">
        <v>0.05376312427741299</v>
      </c>
      <c r="GG71">
        <v>1</v>
      </c>
      <c r="GH71">
        <v>-0.002488442218342403</v>
      </c>
      <c r="GI71">
        <v>0.0001970200278561945</v>
      </c>
      <c r="GJ71">
        <v>6.162103903867744E-05</v>
      </c>
      <c r="GK71">
        <v>1</v>
      </c>
      <c r="GL71">
        <v>2</v>
      </c>
      <c r="GM71">
        <v>2</v>
      </c>
      <c r="GN71" t="s">
        <v>439</v>
      </c>
      <c r="GO71">
        <v>3.01625</v>
      </c>
      <c r="GP71">
        <v>2.77506</v>
      </c>
      <c r="GQ71">
        <v>0.0976982</v>
      </c>
      <c r="GR71">
        <v>0.09713479999999999</v>
      </c>
      <c r="GS71">
        <v>0.0569861</v>
      </c>
      <c r="GT71">
        <v>0.0568961</v>
      </c>
      <c r="GU71">
        <v>23339.4</v>
      </c>
      <c r="GV71">
        <v>27280.8</v>
      </c>
      <c r="GW71">
        <v>22664.1</v>
      </c>
      <c r="GX71">
        <v>27759.4</v>
      </c>
      <c r="GY71">
        <v>31008</v>
      </c>
      <c r="GZ71">
        <v>37416.5</v>
      </c>
      <c r="HA71">
        <v>36323.8</v>
      </c>
      <c r="HB71">
        <v>44066.4</v>
      </c>
      <c r="HC71">
        <v>1.82997</v>
      </c>
      <c r="HD71">
        <v>2.17852</v>
      </c>
      <c r="HE71">
        <v>-0.0568628</v>
      </c>
      <c r="HF71">
        <v>0</v>
      </c>
      <c r="HG71">
        <v>16.0657</v>
      </c>
      <c r="HH71">
        <v>999.9</v>
      </c>
      <c r="HI71">
        <v>23.6</v>
      </c>
      <c r="HJ71">
        <v>32.2</v>
      </c>
      <c r="HK71">
        <v>11.1817</v>
      </c>
      <c r="HL71">
        <v>62.2296</v>
      </c>
      <c r="HM71">
        <v>13.0088</v>
      </c>
      <c r="HN71">
        <v>1</v>
      </c>
      <c r="HO71">
        <v>-0.216425</v>
      </c>
      <c r="HP71">
        <v>5.33355</v>
      </c>
      <c r="HQ71">
        <v>20.2144</v>
      </c>
      <c r="HR71">
        <v>5.19872</v>
      </c>
      <c r="HS71">
        <v>11.956</v>
      </c>
      <c r="HT71">
        <v>4.94715</v>
      </c>
      <c r="HU71">
        <v>3.3</v>
      </c>
      <c r="HV71">
        <v>9999</v>
      </c>
      <c r="HW71">
        <v>9999</v>
      </c>
      <c r="HX71">
        <v>9999</v>
      </c>
      <c r="HY71">
        <v>331.1</v>
      </c>
      <c r="HZ71">
        <v>1.86049</v>
      </c>
      <c r="IA71">
        <v>1.86111</v>
      </c>
      <c r="IB71">
        <v>1.86188</v>
      </c>
      <c r="IC71">
        <v>1.85748</v>
      </c>
      <c r="ID71">
        <v>1.85715</v>
      </c>
      <c r="IE71">
        <v>1.85822</v>
      </c>
      <c r="IF71">
        <v>1.85898</v>
      </c>
      <c r="IG71">
        <v>1.85852</v>
      </c>
      <c r="IH71">
        <v>0</v>
      </c>
      <c r="II71">
        <v>0</v>
      </c>
      <c r="IJ71">
        <v>0</v>
      </c>
      <c r="IK71">
        <v>0</v>
      </c>
      <c r="IL71" t="s">
        <v>440</v>
      </c>
      <c r="IM71" t="s">
        <v>441</v>
      </c>
      <c r="IN71" t="s">
        <v>442</v>
      </c>
      <c r="IO71" t="s">
        <v>442</v>
      </c>
      <c r="IP71" t="s">
        <v>442</v>
      </c>
      <c r="IQ71" t="s">
        <v>442</v>
      </c>
      <c r="IR71">
        <v>0</v>
      </c>
      <c r="IS71">
        <v>100</v>
      </c>
      <c r="IT71">
        <v>100</v>
      </c>
      <c r="IU71">
        <v>0.063</v>
      </c>
      <c r="IV71">
        <v>-0.0655</v>
      </c>
      <c r="IW71">
        <v>0.297997702088705</v>
      </c>
      <c r="IX71">
        <v>-0.0005958199232126106</v>
      </c>
      <c r="IY71">
        <v>-6.37178337242435E-08</v>
      </c>
      <c r="IZ71">
        <v>1.993894988486917E-10</v>
      </c>
      <c r="JA71">
        <v>-0.1058024783623949</v>
      </c>
      <c r="JB71">
        <v>-0.00682890468723997</v>
      </c>
      <c r="JC71">
        <v>0.001509929528747337</v>
      </c>
      <c r="JD71">
        <v>-1.662762654557253E-05</v>
      </c>
      <c r="JE71">
        <v>17</v>
      </c>
      <c r="JF71">
        <v>1831</v>
      </c>
      <c r="JG71">
        <v>1</v>
      </c>
      <c r="JH71">
        <v>21</v>
      </c>
      <c r="JI71">
        <v>158.6</v>
      </c>
      <c r="JJ71">
        <v>158.8</v>
      </c>
      <c r="JK71">
        <v>1.03271</v>
      </c>
      <c r="JL71">
        <v>2.58179</v>
      </c>
      <c r="JM71">
        <v>1.54663</v>
      </c>
      <c r="JN71">
        <v>2.14478</v>
      </c>
      <c r="JO71">
        <v>1.49658</v>
      </c>
      <c r="JP71">
        <v>2.41333</v>
      </c>
      <c r="JQ71">
        <v>38.6979</v>
      </c>
      <c r="JR71">
        <v>24.0175</v>
      </c>
      <c r="JS71">
        <v>18</v>
      </c>
      <c r="JT71">
        <v>383.803</v>
      </c>
      <c r="JU71">
        <v>639.247</v>
      </c>
      <c r="JV71">
        <v>11.0296</v>
      </c>
      <c r="JW71">
        <v>24.3425</v>
      </c>
      <c r="JX71">
        <v>29.9999</v>
      </c>
      <c r="JY71">
        <v>24.415</v>
      </c>
      <c r="JZ71">
        <v>24.4349</v>
      </c>
      <c r="KA71">
        <v>20.6961</v>
      </c>
      <c r="KB71">
        <v>28.5158</v>
      </c>
      <c r="KC71">
        <v>10.5135</v>
      </c>
      <c r="KD71">
        <v>11.037</v>
      </c>
      <c r="KE71">
        <v>400</v>
      </c>
      <c r="KF71">
        <v>8.418509999999999</v>
      </c>
      <c r="KG71">
        <v>100.254</v>
      </c>
      <c r="KH71">
        <v>100.873</v>
      </c>
    </row>
    <row r="72" spans="1:294">
      <c r="A72">
        <v>56</v>
      </c>
      <c r="B72">
        <v>1746725044.6</v>
      </c>
      <c r="C72">
        <v>6628.5</v>
      </c>
      <c r="D72" t="s">
        <v>551</v>
      </c>
      <c r="E72" t="s">
        <v>552</v>
      </c>
      <c r="F72" t="s">
        <v>432</v>
      </c>
      <c r="G72" t="s">
        <v>433</v>
      </c>
      <c r="I72" t="s">
        <v>435</v>
      </c>
      <c r="J72">
        <v>1746725044.6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(EB72+(V72+2*0.95*5.67E-8*(((EB72+$B$7)+273)^4-(EB72+273)^4)-44100*K72)/(1.84*29.3*S72+8*0.95*5.67E-8*(EB72+273)^3))</f>
        <v>0</v>
      </c>
      <c r="X72">
        <f>($C$7*EC72+$D$7*ED72+$E$7*W72)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2*0.95*5.67E-8*(((EB72+$B$7)+273)^4-(X72+273)^4)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504.2613449241986</v>
      </c>
      <c r="AL72">
        <v>503.5031333333336</v>
      </c>
      <c r="AM72">
        <v>2.396405807934595E-05</v>
      </c>
      <c r="AN72">
        <v>65.83343786014218</v>
      </c>
      <c r="AO72">
        <f>(AQ72 - AP72 + DZ72*1E3/(8.314*(EB72+273.15)) * AS72/DY72 * AR72) * DY72/(100*DM72) * 1000/(1000 - AQ72)</f>
        <v>0</v>
      </c>
      <c r="AP72">
        <v>8.43719864032936</v>
      </c>
      <c r="AQ72">
        <v>8.406237939393938</v>
      </c>
      <c r="AR72">
        <v>1.034103352059623E-07</v>
      </c>
      <c r="AS72">
        <v>77.39234867321849</v>
      </c>
      <c r="AT72">
        <v>0</v>
      </c>
      <c r="AU72">
        <v>0</v>
      </c>
      <c r="AV72">
        <f>IF(AT72*$H$13&gt;=AX72,1.0,(AX72/(AX72-AT72*$H$13)))</f>
        <v>0</v>
      </c>
      <c r="AW72">
        <f>(AV72-1)*100</f>
        <v>0</v>
      </c>
      <c r="AX72">
        <f>MAX(0,($B$13+$C$13*EG72)/(1+$D$13*EG72)*DZ72/(EB72+273)*$E$13)</f>
        <v>0</v>
      </c>
      <c r="AY72" t="s">
        <v>436</v>
      </c>
      <c r="AZ72" t="s">
        <v>436</v>
      </c>
      <c r="BA72">
        <v>0</v>
      </c>
      <c r="BB72">
        <v>0</v>
      </c>
      <c r="BC72">
        <f>1-BA72/BB72</f>
        <v>0</v>
      </c>
      <c r="BD72">
        <v>0</v>
      </c>
      <c r="BE72" t="s">
        <v>436</v>
      </c>
      <c r="BF72" t="s">
        <v>436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436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$B$11*EH72+$C$11*EI72+$F$11*ET72*(1-EW72)</f>
        <v>0</v>
      </c>
      <c r="DJ72">
        <f>DI72*DK72</f>
        <v>0</v>
      </c>
      <c r="DK72">
        <f>($B$11*$D$9+$C$11*$D$9+$F$11*((FG72+EY72)/MAX(FG72+EY72+FH72, 0.1)*$I$9+FH72/MAX(FG72+EY72+FH72, 0.1)*$J$9))/($B$11+$C$11+$F$11)</f>
        <v>0</v>
      </c>
      <c r="DL72">
        <f>($B$11*$K$9+$C$11*$K$9+$F$11*((FG72+EY72)/MAX(FG72+EY72+FH72, 0.1)*$P$9+FH72/MAX(FG72+EY72+FH72, 0.1)*$Q$9))/($B$11+$C$11+$F$11)</f>
        <v>0</v>
      </c>
      <c r="DM72">
        <v>6</v>
      </c>
      <c r="DN72">
        <v>0.5</v>
      </c>
      <c r="DO72" t="s">
        <v>437</v>
      </c>
      <c r="DP72">
        <v>2</v>
      </c>
      <c r="DQ72" t="b">
        <v>1</v>
      </c>
      <c r="DR72">
        <v>1746725044.6</v>
      </c>
      <c r="DS72">
        <v>499.292</v>
      </c>
      <c r="DT72">
        <v>500.005</v>
      </c>
      <c r="DU72">
        <v>8.40715</v>
      </c>
      <c r="DV72">
        <v>8.45659</v>
      </c>
      <c r="DW72">
        <v>499.282</v>
      </c>
      <c r="DX72">
        <v>8.47254</v>
      </c>
      <c r="DY72">
        <v>400.017</v>
      </c>
      <c r="DZ72">
        <v>101.93</v>
      </c>
      <c r="EA72">
        <v>0.0999176</v>
      </c>
      <c r="EB72">
        <v>14.976</v>
      </c>
      <c r="EC72">
        <v>15.102</v>
      </c>
      <c r="ED72">
        <v>999.9</v>
      </c>
      <c r="EE72">
        <v>0</v>
      </c>
      <c r="EF72">
        <v>0</v>
      </c>
      <c r="EG72">
        <v>10050.6</v>
      </c>
      <c r="EH72">
        <v>0</v>
      </c>
      <c r="EI72">
        <v>0.221054</v>
      </c>
      <c r="EJ72">
        <v>-0.7128910000000001</v>
      </c>
      <c r="EK72">
        <v>503.525</v>
      </c>
      <c r="EL72">
        <v>504.269</v>
      </c>
      <c r="EM72">
        <v>-0.0494337</v>
      </c>
      <c r="EN72">
        <v>500.005</v>
      </c>
      <c r="EO72">
        <v>8.45659</v>
      </c>
      <c r="EP72">
        <v>0.8569369999999999</v>
      </c>
      <c r="EQ72">
        <v>0.861976</v>
      </c>
      <c r="ER72">
        <v>4.68716</v>
      </c>
      <c r="ES72">
        <v>4.77108</v>
      </c>
      <c r="ET72">
        <v>0.0500092</v>
      </c>
      <c r="EU72">
        <v>0</v>
      </c>
      <c r="EV72">
        <v>0</v>
      </c>
      <c r="EW72">
        <v>0</v>
      </c>
      <c r="EX72">
        <v>6.85</v>
      </c>
      <c r="EY72">
        <v>0.0500092</v>
      </c>
      <c r="EZ72">
        <v>-4.02</v>
      </c>
      <c r="FA72">
        <v>1.28</v>
      </c>
      <c r="FB72">
        <v>32.937</v>
      </c>
      <c r="FC72">
        <v>38.5</v>
      </c>
      <c r="FD72">
        <v>35.687</v>
      </c>
      <c r="FE72">
        <v>37.75</v>
      </c>
      <c r="FF72">
        <v>34.812</v>
      </c>
      <c r="FG72">
        <v>0</v>
      </c>
      <c r="FH72">
        <v>0</v>
      </c>
      <c r="FI72">
        <v>0</v>
      </c>
      <c r="FJ72">
        <v>1746725117</v>
      </c>
      <c r="FK72">
        <v>0</v>
      </c>
      <c r="FL72">
        <v>4.961538461538462</v>
      </c>
      <c r="FM72">
        <v>4.13743597955123</v>
      </c>
      <c r="FN72">
        <v>24.66495713164675</v>
      </c>
      <c r="FO72">
        <v>-2.134230769230769</v>
      </c>
      <c r="FP72">
        <v>15</v>
      </c>
      <c r="FQ72">
        <v>1746715409.1</v>
      </c>
      <c r="FR72" t="s">
        <v>438</v>
      </c>
      <c r="FS72">
        <v>1746715409.1</v>
      </c>
      <c r="FT72">
        <v>1746715398.6</v>
      </c>
      <c r="FU72">
        <v>2</v>
      </c>
      <c r="FV72">
        <v>-0.229</v>
      </c>
      <c r="FW72">
        <v>-0.046</v>
      </c>
      <c r="FX72">
        <v>-0.035</v>
      </c>
      <c r="FY72">
        <v>0.08699999999999999</v>
      </c>
      <c r="FZ72">
        <v>587</v>
      </c>
      <c r="GA72">
        <v>16</v>
      </c>
      <c r="GB72">
        <v>0.03</v>
      </c>
      <c r="GC72">
        <v>0.16</v>
      </c>
      <c r="GD72">
        <v>0.5155445174053085</v>
      </c>
      <c r="GE72">
        <v>0.0003943892761554502</v>
      </c>
      <c r="GF72">
        <v>0.06391774082489447</v>
      </c>
      <c r="GG72">
        <v>1</v>
      </c>
      <c r="GH72">
        <v>-0.002471551343724258</v>
      </c>
      <c r="GI72">
        <v>3.57095777606191E-05</v>
      </c>
      <c r="GJ72">
        <v>6.083503285666559E-05</v>
      </c>
      <c r="GK72">
        <v>1</v>
      </c>
      <c r="GL72">
        <v>2</v>
      </c>
      <c r="GM72">
        <v>2</v>
      </c>
      <c r="GN72" t="s">
        <v>439</v>
      </c>
      <c r="GO72">
        <v>3.01624</v>
      </c>
      <c r="GP72">
        <v>2.77503</v>
      </c>
      <c r="GQ72">
        <v>0.115466</v>
      </c>
      <c r="GR72">
        <v>0.114789</v>
      </c>
      <c r="GS72">
        <v>0.0570257</v>
      </c>
      <c r="GT72">
        <v>0.057022</v>
      </c>
      <c r="GU72">
        <v>22880.8</v>
      </c>
      <c r="GV72">
        <v>26747.2</v>
      </c>
      <c r="GW72">
        <v>22664.7</v>
      </c>
      <c r="GX72">
        <v>27758.7</v>
      </c>
      <c r="GY72">
        <v>31008</v>
      </c>
      <c r="GZ72">
        <v>37410.6</v>
      </c>
      <c r="HA72">
        <v>36324.9</v>
      </c>
      <c r="HB72">
        <v>44064.8</v>
      </c>
      <c r="HC72">
        <v>1.82987</v>
      </c>
      <c r="HD72">
        <v>2.17893</v>
      </c>
      <c r="HE72">
        <v>-0.0585653</v>
      </c>
      <c r="HF72">
        <v>0</v>
      </c>
      <c r="HG72">
        <v>16.0779</v>
      </c>
      <c r="HH72">
        <v>999.9</v>
      </c>
      <c r="HI72">
        <v>23.6</v>
      </c>
      <c r="HJ72">
        <v>32.2</v>
      </c>
      <c r="HK72">
        <v>11.1827</v>
      </c>
      <c r="HL72">
        <v>62.2896</v>
      </c>
      <c r="HM72">
        <v>13.137</v>
      </c>
      <c r="HN72">
        <v>1</v>
      </c>
      <c r="HO72">
        <v>-0.216413</v>
      </c>
      <c r="HP72">
        <v>5.35946</v>
      </c>
      <c r="HQ72">
        <v>20.2138</v>
      </c>
      <c r="HR72">
        <v>5.19917</v>
      </c>
      <c r="HS72">
        <v>11.956</v>
      </c>
      <c r="HT72">
        <v>4.9475</v>
      </c>
      <c r="HU72">
        <v>3.3</v>
      </c>
      <c r="HV72">
        <v>9999</v>
      </c>
      <c r="HW72">
        <v>9999</v>
      </c>
      <c r="HX72">
        <v>9999</v>
      </c>
      <c r="HY72">
        <v>331.2</v>
      </c>
      <c r="HZ72">
        <v>1.86047</v>
      </c>
      <c r="IA72">
        <v>1.86111</v>
      </c>
      <c r="IB72">
        <v>1.86188</v>
      </c>
      <c r="IC72">
        <v>1.85756</v>
      </c>
      <c r="ID72">
        <v>1.85715</v>
      </c>
      <c r="IE72">
        <v>1.85822</v>
      </c>
      <c r="IF72">
        <v>1.859</v>
      </c>
      <c r="IG72">
        <v>1.85853</v>
      </c>
      <c r="IH72">
        <v>0</v>
      </c>
      <c r="II72">
        <v>0</v>
      </c>
      <c r="IJ72">
        <v>0</v>
      </c>
      <c r="IK72">
        <v>0</v>
      </c>
      <c r="IL72" t="s">
        <v>440</v>
      </c>
      <c r="IM72" t="s">
        <v>441</v>
      </c>
      <c r="IN72" t="s">
        <v>442</v>
      </c>
      <c r="IO72" t="s">
        <v>442</v>
      </c>
      <c r="IP72" t="s">
        <v>442</v>
      </c>
      <c r="IQ72" t="s">
        <v>442</v>
      </c>
      <c r="IR72">
        <v>0</v>
      </c>
      <c r="IS72">
        <v>100</v>
      </c>
      <c r="IT72">
        <v>100</v>
      </c>
      <c r="IU72">
        <v>0.01</v>
      </c>
      <c r="IV72">
        <v>-0.0654</v>
      </c>
      <c r="IW72">
        <v>0.297997702088705</v>
      </c>
      <c r="IX72">
        <v>-0.0005958199232126106</v>
      </c>
      <c r="IY72">
        <v>-6.37178337242435E-08</v>
      </c>
      <c r="IZ72">
        <v>1.993894988486917E-10</v>
      </c>
      <c r="JA72">
        <v>-0.1058024783623949</v>
      </c>
      <c r="JB72">
        <v>-0.00682890468723997</v>
      </c>
      <c r="JC72">
        <v>0.001509929528747337</v>
      </c>
      <c r="JD72">
        <v>-1.662762654557253E-05</v>
      </c>
      <c r="JE72">
        <v>17</v>
      </c>
      <c r="JF72">
        <v>1831</v>
      </c>
      <c r="JG72">
        <v>1</v>
      </c>
      <c r="JH72">
        <v>21</v>
      </c>
      <c r="JI72">
        <v>160.6</v>
      </c>
      <c r="JJ72">
        <v>160.8</v>
      </c>
      <c r="JK72">
        <v>1.23657</v>
      </c>
      <c r="JL72">
        <v>2.56714</v>
      </c>
      <c r="JM72">
        <v>1.54663</v>
      </c>
      <c r="JN72">
        <v>2.14478</v>
      </c>
      <c r="JO72">
        <v>1.49658</v>
      </c>
      <c r="JP72">
        <v>2.49512</v>
      </c>
      <c r="JQ72">
        <v>38.6733</v>
      </c>
      <c r="JR72">
        <v>24.0175</v>
      </c>
      <c r="JS72">
        <v>18</v>
      </c>
      <c r="JT72">
        <v>383.754</v>
      </c>
      <c r="JU72">
        <v>639.564</v>
      </c>
      <c r="JV72">
        <v>11.0145</v>
      </c>
      <c r="JW72">
        <v>24.3446</v>
      </c>
      <c r="JX72">
        <v>30</v>
      </c>
      <c r="JY72">
        <v>24.415</v>
      </c>
      <c r="JZ72">
        <v>24.4345</v>
      </c>
      <c r="KA72">
        <v>24.7714</v>
      </c>
      <c r="KB72">
        <v>28.5158</v>
      </c>
      <c r="KC72">
        <v>10.8837</v>
      </c>
      <c r="KD72">
        <v>11.0216</v>
      </c>
      <c r="KE72">
        <v>500</v>
      </c>
      <c r="KF72">
        <v>8.418509999999999</v>
      </c>
      <c r="KG72">
        <v>100.257</v>
      </c>
      <c r="KH72">
        <v>100.87</v>
      </c>
    </row>
    <row r="73" spans="1:294">
      <c r="A73">
        <v>57</v>
      </c>
      <c r="B73">
        <v>1746725165.1</v>
      </c>
      <c r="C73">
        <v>6749</v>
      </c>
      <c r="D73" t="s">
        <v>553</v>
      </c>
      <c r="E73" t="s">
        <v>554</v>
      </c>
      <c r="F73" t="s">
        <v>432</v>
      </c>
      <c r="G73" t="s">
        <v>433</v>
      </c>
      <c r="I73" t="s">
        <v>435</v>
      </c>
      <c r="J73">
        <v>1746725165.1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(EB73+(V73+2*0.95*5.67E-8*(((EB73+$B$7)+273)^4-(EB73+273)^4)-44100*K73)/(1.84*29.3*S73+8*0.95*5.67E-8*(EB73+273)^3))</f>
        <v>0</v>
      </c>
      <c r="X73">
        <f>($C$7*EC73+$D$7*ED73+$E$7*W73)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2*0.95*5.67E-8*(((EB73+$B$7)+273)^4-(X73+273)^4)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605.1291006716982</v>
      </c>
      <c r="AL73">
        <v>604.3926909090907</v>
      </c>
      <c r="AM73">
        <v>0.000533582485189715</v>
      </c>
      <c r="AN73">
        <v>65.83343786014218</v>
      </c>
      <c r="AO73">
        <f>(AQ73 - AP73 + DZ73*1E3/(8.314*(EB73+273.15)) * AS73/DY73 * AR73) * DY73/(100*DM73) * 1000/(1000 - AQ73)</f>
        <v>0</v>
      </c>
      <c r="AP73">
        <v>8.452224242961066</v>
      </c>
      <c r="AQ73">
        <v>8.423275333333329</v>
      </c>
      <c r="AR73">
        <v>-2.096413118097132E-07</v>
      </c>
      <c r="AS73">
        <v>77.39234867321849</v>
      </c>
      <c r="AT73">
        <v>0</v>
      </c>
      <c r="AU73">
        <v>0</v>
      </c>
      <c r="AV73">
        <f>IF(AT73*$H$13&gt;=AX73,1.0,(AX73/(AX73-AT73*$H$13)))</f>
        <v>0</v>
      </c>
      <c r="AW73">
        <f>(AV73-1)*100</f>
        <v>0</v>
      </c>
      <c r="AX73">
        <f>MAX(0,($B$13+$C$13*EG73)/(1+$D$13*EG73)*DZ73/(EB73+273)*$E$13)</f>
        <v>0</v>
      </c>
      <c r="AY73" t="s">
        <v>436</v>
      </c>
      <c r="AZ73" t="s">
        <v>436</v>
      </c>
      <c r="BA73">
        <v>0</v>
      </c>
      <c r="BB73">
        <v>0</v>
      </c>
      <c r="BC73">
        <f>1-BA73/BB73</f>
        <v>0</v>
      </c>
      <c r="BD73">
        <v>0</v>
      </c>
      <c r="BE73" t="s">
        <v>436</v>
      </c>
      <c r="BF73" t="s">
        <v>436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436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$B$11*EH73+$C$11*EI73+$F$11*ET73*(1-EW73)</f>
        <v>0</v>
      </c>
      <c r="DJ73">
        <f>DI73*DK73</f>
        <v>0</v>
      </c>
      <c r="DK73">
        <f>($B$11*$D$9+$C$11*$D$9+$F$11*((FG73+EY73)/MAX(FG73+EY73+FH73, 0.1)*$I$9+FH73/MAX(FG73+EY73+FH73, 0.1)*$J$9))/($B$11+$C$11+$F$11)</f>
        <v>0</v>
      </c>
      <c r="DL73">
        <f>($B$11*$K$9+$C$11*$K$9+$F$11*((FG73+EY73)/MAX(FG73+EY73+FH73, 0.1)*$P$9+FH73/MAX(FG73+EY73+FH73, 0.1)*$Q$9))/($B$11+$C$11+$F$11)</f>
        <v>0</v>
      </c>
      <c r="DM73">
        <v>6</v>
      </c>
      <c r="DN73">
        <v>0.5</v>
      </c>
      <c r="DO73" t="s">
        <v>437</v>
      </c>
      <c r="DP73">
        <v>2</v>
      </c>
      <c r="DQ73" t="b">
        <v>1</v>
      </c>
      <c r="DR73">
        <v>1746725165.1</v>
      </c>
      <c r="DS73">
        <v>599.28</v>
      </c>
      <c r="DT73">
        <v>600.057</v>
      </c>
      <c r="DU73">
        <v>8.42352</v>
      </c>
      <c r="DV73">
        <v>8.45256</v>
      </c>
      <c r="DW73">
        <v>599.319</v>
      </c>
      <c r="DX73">
        <v>8.488659999999999</v>
      </c>
      <c r="DY73">
        <v>399.904</v>
      </c>
      <c r="DZ73">
        <v>101.923</v>
      </c>
      <c r="EA73">
        <v>0.100018</v>
      </c>
      <c r="EB73">
        <v>15.0033</v>
      </c>
      <c r="EC73">
        <v>15.1122</v>
      </c>
      <c r="ED73">
        <v>999.9</v>
      </c>
      <c r="EE73">
        <v>0</v>
      </c>
      <c r="EF73">
        <v>0</v>
      </c>
      <c r="EG73">
        <v>10056.9</v>
      </c>
      <c r="EH73">
        <v>0</v>
      </c>
      <c r="EI73">
        <v>0.221054</v>
      </c>
      <c r="EJ73">
        <v>-0.777039</v>
      </c>
      <c r="EK73">
        <v>604.371</v>
      </c>
      <c r="EL73">
        <v>605.172</v>
      </c>
      <c r="EM73">
        <v>-0.0290413</v>
      </c>
      <c r="EN73">
        <v>600.057</v>
      </c>
      <c r="EO73">
        <v>8.45256</v>
      </c>
      <c r="EP73">
        <v>0.858546</v>
      </c>
      <c r="EQ73">
        <v>0.861506</v>
      </c>
      <c r="ER73">
        <v>4.71401</v>
      </c>
      <c r="ES73">
        <v>4.76328</v>
      </c>
      <c r="ET73">
        <v>0.0500092</v>
      </c>
      <c r="EU73">
        <v>0</v>
      </c>
      <c r="EV73">
        <v>0</v>
      </c>
      <c r="EW73">
        <v>0</v>
      </c>
      <c r="EX73">
        <v>1.02</v>
      </c>
      <c r="EY73">
        <v>0.0500092</v>
      </c>
      <c r="EZ73">
        <v>-2.4</v>
      </c>
      <c r="FA73">
        <v>1.2</v>
      </c>
      <c r="FB73">
        <v>33.25</v>
      </c>
      <c r="FC73">
        <v>40</v>
      </c>
      <c r="FD73">
        <v>36.437</v>
      </c>
      <c r="FE73">
        <v>39.812</v>
      </c>
      <c r="FF73">
        <v>35.312</v>
      </c>
      <c r="FG73">
        <v>0</v>
      </c>
      <c r="FH73">
        <v>0</v>
      </c>
      <c r="FI73">
        <v>0</v>
      </c>
      <c r="FJ73">
        <v>1746725237.6</v>
      </c>
      <c r="FK73">
        <v>0</v>
      </c>
      <c r="FL73">
        <v>4.0436</v>
      </c>
      <c r="FM73">
        <v>-0.6615384104971326</v>
      </c>
      <c r="FN73">
        <v>5.685384766032718</v>
      </c>
      <c r="FO73">
        <v>-3.9496</v>
      </c>
      <c r="FP73">
        <v>15</v>
      </c>
      <c r="FQ73">
        <v>1746715409.1</v>
      </c>
      <c r="FR73" t="s">
        <v>438</v>
      </c>
      <c r="FS73">
        <v>1746715409.1</v>
      </c>
      <c r="FT73">
        <v>1746715398.6</v>
      </c>
      <c r="FU73">
        <v>2</v>
      </c>
      <c r="FV73">
        <v>-0.229</v>
      </c>
      <c r="FW73">
        <v>-0.046</v>
      </c>
      <c r="FX73">
        <v>-0.035</v>
      </c>
      <c r="FY73">
        <v>0.08699999999999999</v>
      </c>
      <c r="FZ73">
        <v>587</v>
      </c>
      <c r="GA73">
        <v>16</v>
      </c>
      <c r="GB73">
        <v>0.03</v>
      </c>
      <c r="GC73">
        <v>0.16</v>
      </c>
      <c r="GD73">
        <v>0.5109853814398141</v>
      </c>
      <c r="GE73">
        <v>0.127805995521547</v>
      </c>
      <c r="GF73">
        <v>0.04473692468309731</v>
      </c>
      <c r="GG73">
        <v>1</v>
      </c>
      <c r="GH73">
        <v>-0.0022239726263527</v>
      </c>
      <c r="GI73">
        <v>-9.37077617854437E-05</v>
      </c>
      <c r="GJ73">
        <v>5.598594158060668E-05</v>
      </c>
      <c r="GK73">
        <v>1</v>
      </c>
      <c r="GL73">
        <v>2</v>
      </c>
      <c r="GM73">
        <v>2</v>
      </c>
      <c r="GN73" t="s">
        <v>439</v>
      </c>
      <c r="GO73">
        <v>3.01612</v>
      </c>
      <c r="GP73">
        <v>2.77518</v>
      </c>
      <c r="GQ73">
        <v>0.13159</v>
      </c>
      <c r="GR73">
        <v>0.130814</v>
      </c>
      <c r="GS73">
        <v>0.0571081</v>
      </c>
      <c r="GT73">
        <v>0.0569977</v>
      </c>
      <c r="GU73">
        <v>22464.4</v>
      </c>
      <c r="GV73">
        <v>26264.1</v>
      </c>
      <c r="GW73">
        <v>22664.8</v>
      </c>
      <c r="GX73">
        <v>27759.2</v>
      </c>
      <c r="GY73">
        <v>31006.2</v>
      </c>
      <c r="GZ73">
        <v>37412.8</v>
      </c>
      <c r="HA73">
        <v>36325.5</v>
      </c>
      <c r="HB73">
        <v>44065.7</v>
      </c>
      <c r="HC73">
        <v>1.82987</v>
      </c>
      <c r="HD73">
        <v>2.1794</v>
      </c>
      <c r="HE73">
        <v>-0.0540987</v>
      </c>
      <c r="HF73">
        <v>0</v>
      </c>
      <c r="HG73">
        <v>16.0138</v>
      </c>
      <c r="HH73">
        <v>999.9</v>
      </c>
      <c r="HI73">
        <v>23.6</v>
      </c>
      <c r="HJ73">
        <v>32.3</v>
      </c>
      <c r="HK73">
        <v>11.2478</v>
      </c>
      <c r="HL73">
        <v>62.1597</v>
      </c>
      <c r="HM73">
        <v>12.9367</v>
      </c>
      <c r="HN73">
        <v>1</v>
      </c>
      <c r="HO73">
        <v>-0.216977</v>
      </c>
      <c r="HP73">
        <v>5.3308</v>
      </c>
      <c r="HQ73">
        <v>20.2142</v>
      </c>
      <c r="HR73">
        <v>5.19842</v>
      </c>
      <c r="HS73">
        <v>11.956</v>
      </c>
      <c r="HT73">
        <v>4.9475</v>
      </c>
      <c r="HU73">
        <v>3.3</v>
      </c>
      <c r="HV73">
        <v>9999</v>
      </c>
      <c r="HW73">
        <v>9999</v>
      </c>
      <c r="HX73">
        <v>9999</v>
      </c>
      <c r="HY73">
        <v>331.2</v>
      </c>
      <c r="HZ73">
        <v>1.86049</v>
      </c>
      <c r="IA73">
        <v>1.86111</v>
      </c>
      <c r="IB73">
        <v>1.86188</v>
      </c>
      <c r="IC73">
        <v>1.85749</v>
      </c>
      <c r="ID73">
        <v>1.85715</v>
      </c>
      <c r="IE73">
        <v>1.85822</v>
      </c>
      <c r="IF73">
        <v>1.85899</v>
      </c>
      <c r="IG73">
        <v>1.85852</v>
      </c>
      <c r="IH73">
        <v>0</v>
      </c>
      <c r="II73">
        <v>0</v>
      </c>
      <c r="IJ73">
        <v>0</v>
      </c>
      <c r="IK73">
        <v>0</v>
      </c>
      <c r="IL73" t="s">
        <v>440</v>
      </c>
      <c r="IM73" t="s">
        <v>441</v>
      </c>
      <c r="IN73" t="s">
        <v>442</v>
      </c>
      <c r="IO73" t="s">
        <v>442</v>
      </c>
      <c r="IP73" t="s">
        <v>442</v>
      </c>
      <c r="IQ73" t="s">
        <v>442</v>
      </c>
      <c r="IR73">
        <v>0</v>
      </c>
      <c r="IS73">
        <v>100</v>
      </c>
      <c r="IT73">
        <v>100</v>
      </c>
      <c r="IU73">
        <v>-0.039</v>
      </c>
      <c r="IV73">
        <v>-0.06510000000000001</v>
      </c>
      <c r="IW73">
        <v>0.297997702088705</v>
      </c>
      <c r="IX73">
        <v>-0.0005958199232126106</v>
      </c>
      <c r="IY73">
        <v>-6.37178337242435E-08</v>
      </c>
      <c r="IZ73">
        <v>1.993894988486917E-10</v>
      </c>
      <c r="JA73">
        <v>-0.1058024783623949</v>
      </c>
      <c r="JB73">
        <v>-0.00682890468723997</v>
      </c>
      <c r="JC73">
        <v>0.001509929528747337</v>
      </c>
      <c r="JD73">
        <v>-1.662762654557253E-05</v>
      </c>
      <c r="JE73">
        <v>17</v>
      </c>
      <c r="JF73">
        <v>1831</v>
      </c>
      <c r="JG73">
        <v>1</v>
      </c>
      <c r="JH73">
        <v>21</v>
      </c>
      <c r="JI73">
        <v>162.6</v>
      </c>
      <c r="JJ73">
        <v>162.8</v>
      </c>
      <c r="JK73">
        <v>1.43433</v>
      </c>
      <c r="JL73">
        <v>2.5647</v>
      </c>
      <c r="JM73">
        <v>1.54663</v>
      </c>
      <c r="JN73">
        <v>2.14478</v>
      </c>
      <c r="JO73">
        <v>1.49658</v>
      </c>
      <c r="JP73">
        <v>2.41455</v>
      </c>
      <c r="JQ73">
        <v>38.6979</v>
      </c>
      <c r="JR73">
        <v>24.0175</v>
      </c>
      <c r="JS73">
        <v>18</v>
      </c>
      <c r="JT73">
        <v>383.727</v>
      </c>
      <c r="JU73">
        <v>639.901</v>
      </c>
      <c r="JV73">
        <v>11.1024</v>
      </c>
      <c r="JW73">
        <v>24.3364</v>
      </c>
      <c r="JX73">
        <v>30</v>
      </c>
      <c r="JY73">
        <v>24.4109</v>
      </c>
      <c r="JZ73">
        <v>24.4309</v>
      </c>
      <c r="KA73">
        <v>28.7204</v>
      </c>
      <c r="KB73">
        <v>28.5158</v>
      </c>
      <c r="KC73">
        <v>10.8837</v>
      </c>
      <c r="KD73">
        <v>11.1017</v>
      </c>
      <c r="KE73">
        <v>600</v>
      </c>
      <c r="KF73">
        <v>8.41662</v>
      </c>
      <c r="KG73">
        <v>100.258</v>
      </c>
      <c r="KH73">
        <v>100.872</v>
      </c>
    </row>
    <row r="74" spans="1:294">
      <c r="A74">
        <v>58</v>
      </c>
      <c r="B74">
        <v>1746725285.6</v>
      </c>
      <c r="C74">
        <v>6869.5</v>
      </c>
      <c r="D74" t="s">
        <v>555</v>
      </c>
      <c r="E74" t="s">
        <v>556</v>
      </c>
      <c r="F74" t="s">
        <v>432</v>
      </c>
      <c r="G74" t="s">
        <v>433</v>
      </c>
      <c r="I74" t="s">
        <v>435</v>
      </c>
      <c r="J74">
        <v>1746725285.6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(EB74+(V74+2*0.95*5.67E-8*(((EB74+$B$7)+273)^4-(EB74+273)^4)-44100*K74)/(1.84*29.3*S74+8*0.95*5.67E-8*(EB74+273)^3))</f>
        <v>0</v>
      </c>
      <c r="X74">
        <f>($C$7*EC74+$D$7*ED74+$E$7*W74)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2*0.95*5.67E-8*(((EB74+$B$7)+273)^4-(X74+273)^4)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504.2622777133053</v>
      </c>
      <c r="AL74">
        <v>503.599315151515</v>
      </c>
      <c r="AM74">
        <v>-0.00067883700156772</v>
      </c>
      <c r="AN74">
        <v>65.83343786014218</v>
      </c>
      <c r="AO74">
        <f>(AQ74 - AP74 + DZ74*1E3/(8.314*(EB74+273.15)) * AS74/DY74 * AR74) * DY74/(100*DM74) * 1000/(1000 - AQ74)</f>
        <v>0</v>
      </c>
      <c r="AP74">
        <v>8.448121338125567</v>
      </c>
      <c r="AQ74">
        <v>8.419046969696966</v>
      </c>
      <c r="AR74">
        <v>8.580434402886559E-08</v>
      </c>
      <c r="AS74">
        <v>77.39234867321849</v>
      </c>
      <c r="AT74">
        <v>0</v>
      </c>
      <c r="AU74">
        <v>0</v>
      </c>
      <c r="AV74">
        <f>IF(AT74*$H$13&gt;=AX74,1.0,(AX74/(AX74-AT74*$H$13)))</f>
        <v>0</v>
      </c>
      <c r="AW74">
        <f>(AV74-1)*100</f>
        <v>0</v>
      </c>
      <c r="AX74">
        <f>MAX(0,($B$13+$C$13*EG74)/(1+$D$13*EG74)*DZ74/(EB74+273)*$E$13)</f>
        <v>0</v>
      </c>
      <c r="AY74" t="s">
        <v>436</v>
      </c>
      <c r="AZ74" t="s">
        <v>436</v>
      </c>
      <c r="BA74">
        <v>0</v>
      </c>
      <c r="BB74">
        <v>0</v>
      </c>
      <c r="BC74">
        <f>1-BA74/BB74</f>
        <v>0</v>
      </c>
      <c r="BD74">
        <v>0</v>
      </c>
      <c r="BE74" t="s">
        <v>436</v>
      </c>
      <c r="BF74" t="s">
        <v>436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436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$B$11*EH74+$C$11*EI74+$F$11*ET74*(1-EW74)</f>
        <v>0</v>
      </c>
      <c r="DJ74">
        <f>DI74*DK74</f>
        <v>0</v>
      </c>
      <c r="DK74">
        <f>($B$11*$D$9+$C$11*$D$9+$F$11*((FG74+EY74)/MAX(FG74+EY74+FH74, 0.1)*$I$9+FH74/MAX(FG74+EY74+FH74, 0.1)*$J$9))/($B$11+$C$11+$F$11)</f>
        <v>0</v>
      </c>
      <c r="DL74">
        <f>($B$11*$K$9+$C$11*$K$9+$F$11*((FG74+EY74)/MAX(FG74+EY74+FH74, 0.1)*$P$9+FH74/MAX(FG74+EY74+FH74, 0.1)*$Q$9))/($B$11+$C$11+$F$11)</f>
        <v>0</v>
      </c>
      <c r="DM74">
        <v>6</v>
      </c>
      <c r="DN74">
        <v>0.5</v>
      </c>
      <c r="DO74" t="s">
        <v>437</v>
      </c>
      <c r="DP74">
        <v>2</v>
      </c>
      <c r="DQ74" t="b">
        <v>1</v>
      </c>
      <c r="DR74">
        <v>1746725285.6</v>
      </c>
      <c r="DS74">
        <v>499.36</v>
      </c>
      <c r="DT74">
        <v>500.031</v>
      </c>
      <c r="DU74">
        <v>8.41968</v>
      </c>
      <c r="DV74">
        <v>8.44763</v>
      </c>
      <c r="DW74">
        <v>499.351</v>
      </c>
      <c r="DX74">
        <v>8.48488</v>
      </c>
      <c r="DY74">
        <v>399.887</v>
      </c>
      <c r="DZ74">
        <v>101.919</v>
      </c>
      <c r="EA74">
        <v>0.09981089999999999</v>
      </c>
      <c r="EB74">
        <v>15</v>
      </c>
      <c r="EC74">
        <v>15.1207</v>
      </c>
      <c r="ED74">
        <v>999.9</v>
      </c>
      <c r="EE74">
        <v>0</v>
      </c>
      <c r="EF74">
        <v>0</v>
      </c>
      <c r="EG74">
        <v>10057.5</v>
      </c>
      <c r="EH74">
        <v>0</v>
      </c>
      <c r="EI74">
        <v>0.233488</v>
      </c>
      <c r="EJ74">
        <v>-0.670654</v>
      </c>
      <c r="EK74">
        <v>503.6</v>
      </c>
      <c r="EL74">
        <v>504.291</v>
      </c>
      <c r="EM74">
        <v>-0.0279484</v>
      </c>
      <c r="EN74">
        <v>500.031</v>
      </c>
      <c r="EO74">
        <v>8.44763</v>
      </c>
      <c r="EP74">
        <v>0.858127</v>
      </c>
      <c r="EQ74">
        <v>0.860975</v>
      </c>
      <c r="ER74">
        <v>4.70701</v>
      </c>
      <c r="ES74">
        <v>4.75445</v>
      </c>
      <c r="ET74">
        <v>0.0500092</v>
      </c>
      <c r="EU74">
        <v>0</v>
      </c>
      <c r="EV74">
        <v>0</v>
      </c>
      <c r="EW74">
        <v>0</v>
      </c>
      <c r="EX74">
        <v>1.56</v>
      </c>
      <c r="EY74">
        <v>0.0500092</v>
      </c>
      <c r="EZ74">
        <v>-1.42</v>
      </c>
      <c r="FA74">
        <v>-0.17</v>
      </c>
      <c r="FB74">
        <v>33.625</v>
      </c>
      <c r="FC74">
        <v>40.75</v>
      </c>
      <c r="FD74">
        <v>36.937</v>
      </c>
      <c r="FE74">
        <v>41</v>
      </c>
      <c r="FF74">
        <v>35.75</v>
      </c>
      <c r="FG74">
        <v>0</v>
      </c>
      <c r="FH74">
        <v>0</v>
      </c>
      <c r="FI74">
        <v>0</v>
      </c>
      <c r="FJ74">
        <v>1746725358.2</v>
      </c>
      <c r="FK74">
        <v>0</v>
      </c>
      <c r="FL74">
        <v>1.634230769230769</v>
      </c>
      <c r="FM74">
        <v>28.17880335316275</v>
      </c>
      <c r="FN74">
        <v>-2.599316348386992</v>
      </c>
      <c r="FO74">
        <v>-3.028076923076923</v>
      </c>
      <c r="FP74">
        <v>15</v>
      </c>
      <c r="FQ74">
        <v>1746715409.1</v>
      </c>
      <c r="FR74" t="s">
        <v>438</v>
      </c>
      <c r="FS74">
        <v>1746715409.1</v>
      </c>
      <c r="FT74">
        <v>1746715398.6</v>
      </c>
      <c r="FU74">
        <v>2</v>
      </c>
      <c r="FV74">
        <v>-0.229</v>
      </c>
      <c r="FW74">
        <v>-0.046</v>
      </c>
      <c r="FX74">
        <v>-0.035</v>
      </c>
      <c r="FY74">
        <v>0.08699999999999999</v>
      </c>
      <c r="FZ74">
        <v>587</v>
      </c>
      <c r="GA74">
        <v>16</v>
      </c>
      <c r="GB74">
        <v>0.03</v>
      </c>
      <c r="GC74">
        <v>0.16</v>
      </c>
      <c r="GD74">
        <v>0.4211464007147964</v>
      </c>
      <c r="GE74">
        <v>-0.007404667174891881</v>
      </c>
      <c r="GF74">
        <v>0.02635944354520621</v>
      </c>
      <c r="GG74">
        <v>1</v>
      </c>
      <c r="GH74">
        <v>-0.002313327145816571</v>
      </c>
      <c r="GI74">
        <v>0.000108025319377069</v>
      </c>
      <c r="GJ74">
        <v>5.232136915082784E-05</v>
      </c>
      <c r="GK74">
        <v>1</v>
      </c>
      <c r="GL74">
        <v>2</v>
      </c>
      <c r="GM74">
        <v>2</v>
      </c>
      <c r="GN74" t="s">
        <v>439</v>
      </c>
      <c r="GO74">
        <v>3.01609</v>
      </c>
      <c r="GP74">
        <v>2.77498</v>
      </c>
      <c r="GQ74">
        <v>0.115468</v>
      </c>
      <c r="GR74">
        <v>0.114784</v>
      </c>
      <c r="GS74">
        <v>0.0570865</v>
      </c>
      <c r="GT74">
        <v>0.0569704</v>
      </c>
      <c r="GU74">
        <v>22880.1</v>
      </c>
      <c r="GV74">
        <v>26747.8</v>
      </c>
      <c r="GW74">
        <v>22664</v>
      </c>
      <c r="GX74">
        <v>27759.1</v>
      </c>
      <c r="GY74">
        <v>31005.3</v>
      </c>
      <c r="GZ74">
        <v>37413.2</v>
      </c>
      <c r="HA74">
        <v>36324.1</v>
      </c>
      <c r="HB74">
        <v>44065.4</v>
      </c>
      <c r="HC74">
        <v>1.8302</v>
      </c>
      <c r="HD74">
        <v>2.17885</v>
      </c>
      <c r="HE74">
        <v>-0.0562146</v>
      </c>
      <c r="HF74">
        <v>0</v>
      </c>
      <c r="HG74">
        <v>16.0575</v>
      </c>
      <c r="HH74">
        <v>999.9</v>
      </c>
      <c r="HI74">
        <v>23.6</v>
      </c>
      <c r="HJ74">
        <v>32.3</v>
      </c>
      <c r="HK74">
        <v>11.2457</v>
      </c>
      <c r="HL74">
        <v>62.2497</v>
      </c>
      <c r="HM74">
        <v>13.0929</v>
      </c>
      <c r="HN74">
        <v>1</v>
      </c>
      <c r="HO74">
        <v>-0.216946</v>
      </c>
      <c r="HP74">
        <v>5.32826</v>
      </c>
      <c r="HQ74">
        <v>20.215</v>
      </c>
      <c r="HR74">
        <v>5.19887</v>
      </c>
      <c r="HS74">
        <v>11.956</v>
      </c>
      <c r="HT74">
        <v>4.9476</v>
      </c>
      <c r="HU74">
        <v>3.3</v>
      </c>
      <c r="HV74">
        <v>9999</v>
      </c>
      <c r="HW74">
        <v>9999</v>
      </c>
      <c r="HX74">
        <v>9999</v>
      </c>
      <c r="HY74">
        <v>331.2</v>
      </c>
      <c r="HZ74">
        <v>1.86048</v>
      </c>
      <c r="IA74">
        <v>1.86111</v>
      </c>
      <c r="IB74">
        <v>1.86188</v>
      </c>
      <c r="IC74">
        <v>1.85754</v>
      </c>
      <c r="ID74">
        <v>1.85715</v>
      </c>
      <c r="IE74">
        <v>1.85822</v>
      </c>
      <c r="IF74">
        <v>1.85901</v>
      </c>
      <c r="IG74">
        <v>1.85852</v>
      </c>
      <c r="IH74">
        <v>0</v>
      </c>
      <c r="II74">
        <v>0</v>
      </c>
      <c r="IJ74">
        <v>0</v>
      </c>
      <c r="IK74">
        <v>0</v>
      </c>
      <c r="IL74" t="s">
        <v>440</v>
      </c>
      <c r="IM74" t="s">
        <v>441</v>
      </c>
      <c r="IN74" t="s">
        <v>442</v>
      </c>
      <c r="IO74" t="s">
        <v>442</v>
      </c>
      <c r="IP74" t="s">
        <v>442</v>
      </c>
      <c r="IQ74" t="s">
        <v>442</v>
      </c>
      <c r="IR74">
        <v>0</v>
      </c>
      <c r="IS74">
        <v>100</v>
      </c>
      <c r="IT74">
        <v>100</v>
      </c>
      <c r="IU74">
        <v>0.008999999999999999</v>
      </c>
      <c r="IV74">
        <v>-0.06519999999999999</v>
      </c>
      <c r="IW74">
        <v>0.297997702088705</v>
      </c>
      <c r="IX74">
        <v>-0.0005958199232126106</v>
      </c>
      <c r="IY74">
        <v>-6.37178337242435E-08</v>
      </c>
      <c r="IZ74">
        <v>1.993894988486917E-10</v>
      </c>
      <c r="JA74">
        <v>-0.1058024783623949</v>
      </c>
      <c r="JB74">
        <v>-0.00682890468723997</v>
      </c>
      <c r="JC74">
        <v>0.001509929528747337</v>
      </c>
      <c r="JD74">
        <v>-1.662762654557253E-05</v>
      </c>
      <c r="JE74">
        <v>17</v>
      </c>
      <c r="JF74">
        <v>1831</v>
      </c>
      <c r="JG74">
        <v>1</v>
      </c>
      <c r="JH74">
        <v>21</v>
      </c>
      <c r="JI74">
        <v>164.6</v>
      </c>
      <c r="JJ74">
        <v>164.8</v>
      </c>
      <c r="JK74">
        <v>1.23657</v>
      </c>
      <c r="JL74">
        <v>2.54883</v>
      </c>
      <c r="JM74">
        <v>1.54663</v>
      </c>
      <c r="JN74">
        <v>2.14478</v>
      </c>
      <c r="JO74">
        <v>1.49658</v>
      </c>
      <c r="JP74">
        <v>2.4707</v>
      </c>
      <c r="JQ74">
        <v>38.6733</v>
      </c>
      <c r="JR74">
        <v>24.0175</v>
      </c>
      <c r="JS74">
        <v>18</v>
      </c>
      <c r="JT74">
        <v>383.873</v>
      </c>
      <c r="JU74">
        <v>639.433</v>
      </c>
      <c r="JV74">
        <v>11.0914</v>
      </c>
      <c r="JW74">
        <v>24.3353</v>
      </c>
      <c r="JX74">
        <v>30.0001</v>
      </c>
      <c r="JY74">
        <v>24.4089</v>
      </c>
      <c r="JZ74">
        <v>24.4288</v>
      </c>
      <c r="KA74">
        <v>24.7639</v>
      </c>
      <c r="KB74">
        <v>28.5158</v>
      </c>
      <c r="KC74">
        <v>10.8837</v>
      </c>
      <c r="KD74">
        <v>11.0912</v>
      </c>
      <c r="KE74">
        <v>500</v>
      </c>
      <c r="KF74">
        <v>8.41662</v>
      </c>
      <c r="KG74">
        <v>100.254</v>
      </c>
      <c r="KH74">
        <v>100.871</v>
      </c>
    </row>
    <row r="75" spans="1:294">
      <c r="A75">
        <v>59</v>
      </c>
      <c r="B75">
        <v>1746725406.1</v>
      </c>
      <c r="C75">
        <v>6990</v>
      </c>
      <c r="D75" t="s">
        <v>557</v>
      </c>
      <c r="E75" t="s">
        <v>558</v>
      </c>
      <c r="F75" t="s">
        <v>432</v>
      </c>
      <c r="G75" t="s">
        <v>433</v>
      </c>
      <c r="I75" t="s">
        <v>435</v>
      </c>
      <c r="J75">
        <v>1746725406.1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(EB75+(V75+2*0.95*5.67E-8*(((EB75+$B$7)+273)^4-(EB75+273)^4)-44100*K75)/(1.84*29.3*S75+8*0.95*5.67E-8*(EB75+273)^3))</f>
        <v>0</v>
      </c>
      <c r="X75">
        <f>($C$7*EC75+$D$7*ED75+$E$7*W75)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2*0.95*5.67E-8*(((EB75+$B$7)+273)^4-(X75+273)^4)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403.4872594293152</v>
      </c>
      <c r="AL75">
        <v>402.9885454545455</v>
      </c>
      <c r="AM75">
        <v>-0.000465114320794879</v>
      </c>
      <c r="AN75">
        <v>65.83343786014218</v>
      </c>
      <c r="AO75">
        <f>(AQ75 - AP75 + DZ75*1E3/(8.314*(EB75+273.15)) * AS75/DY75 * AR75) * DY75/(100*DM75) * 1000/(1000 - AQ75)</f>
        <v>0</v>
      </c>
      <c r="AP75">
        <v>8.439185304407038</v>
      </c>
      <c r="AQ75">
        <v>8.408350363636362</v>
      </c>
      <c r="AR75">
        <v>8.048021669633371E-08</v>
      </c>
      <c r="AS75">
        <v>77.39234867321849</v>
      </c>
      <c r="AT75">
        <v>0</v>
      </c>
      <c r="AU75">
        <v>0</v>
      </c>
      <c r="AV75">
        <f>IF(AT75*$H$13&gt;=AX75,1.0,(AX75/(AX75-AT75*$H$13)))</f>
        <v>0</v>
      </c>
      <c r="AW75">
        <f>(AV75-1)*100</f>
        <v>0</v>
      </c>
      <c r="AX75">
        <f>MAX(0,($B$13+$C$13*EG75)/(1+$D$13*EG75)*DZ75/(EB75+273)*$E$13)</f>
        <v>0</v>
      </c>
      <c r="AY75" t="s">
        <v>436</v>
      </c>
      <c r="AZ75" t="s">
        <v>436</v>
      </c>
      <c r="BA75">
        <v>0</v>
      </c>
      <c r="BB75">
        <v>0</v>
      </c>
      <c r="BC75">
        <f>1-BA75/BB75</f>
        <v>0</v>
      </c>
      <c r="BD75">
        <v>0</v>
      </c>
      <c r="BE75" t="s">
        <v>436</v>
      </c>
      <c r="BF75" t="s">
        <v>436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436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$B$11*EH75+$C$11*EI75+$F$11*ET75*(1-EW75)</f>
        <v>0</v>
      </c>
      <c r="DJ75">
        <f>DI75*DK75</f>
        <v>0</v>
      </c>
      <c r="DK75">
        <f>($B$11*$D$9+$C$11*$D$9+$F$11*((FG75+EY75)/MAX(FG75+EY75+FH75, 0.1)*$I$9+FH75/MAX(FG75+EY75+FH75, 0.1)*$J$9))/($B$11+$C$11+$F$11)</f>
        <v>0</v>
      </c>
      <c r="DL75">
        <f>($B$11*$K$9+$C$11*$K$9+$F$11*((FG75+EY75)/MAX(FG75+EY75+FH75, 0.1)*$P$9+FH75/MAX(FG75+EY75+FH75, 0.1)*$Q$9))/($B$11+$C$11+$F$11)</f>
        <v>0</v>
      </c>
      <c r="DM75">
        <v>6</v>
      </c>
      <c r="DN75">
        <v>0.5</v>
      </c>
      <c r="DO75" t="s">
        <v>437</v>
      </c>
      <c r="DP75">
        <v>2</v>
      </c>
      <c r="DQ75" t="b">
        <v>1</v>
      </c>
      <c r="DR75">
        <v>1746725406.1</v>
      </c>
      <c r="DS75">
        <v>399.621</v>
      </c>
      <c r="DT75">
        <v>399.987</v>
      </c>
      <c r="DU75">
        <v>8.408530000000001</v>
      </c>
      <c r="DV75">
        <v>8.438610000000001</v>
      </c>
      <c r="DW75">
        <v>399.559</v>
      </c>
      <c r="DX75">
        <v>8.473890000000001</v>
      </c>
      <c r="DY75">
        <v>400.083</v>
      </c>
      <c r="DZ75">
        <v>101.928</v>
      </c>
      <c r="EA75">
        <v>0.0999181</v>
      </c>
      <c r="EB75">
        <v>14.9904</v>
      </c>
      <c r="EC75">
        <v>15.1159</v>
      </c>
      <c r="ED75">
        <v>999.9</v>
      </c>
      <c r="EE75">
        <v>0</v>
      </c>
      <c r="EF75">
        <v>0</v>
      </c>
      <c r="EG75">
        <v>10057.5</v>
      </c>
      <c r="EH75">
        <v>0</v>
      </c>
      <c r="EI75">
        <v>0.221054</v>
      </c>
      <c r="EJ75">
        <v>-0.365814</v>
      </c>
      <c r="EK75">
        <v>403.01</v>
      </c>
      <c r="EL75">
        <v>403.391</v>
      </c>
      <c r="EM75">
        <v>-0.0300789</v>
      </c>
      <c r="EN75">
        <v>399.987</v>
      </c>
      <c r="EO75">
        <v>8.438610000000001</v>
      </c>
      <c r="EP75">
        <v>0.857061</v>
      </c>
      <c r="EQ75">
        <v>0.860127</v>
      </c>
      <c r="ER75">
        <v>4.68923</v>
      </c>
      <c r="ES75">
        <v>4.74033</v>
      </c>
      <c r="ET75">
        <v>0.0500092</v>
      </c>
      <c r="EU75">
        <v>0</v>
      </c>
      <c r="EV75">
        <v>0</v>
      </c>
      <c r="EW75">
        <v>0</v>
      </c>
      <c r="EX75">
        <v>-0.26</v>
      </c>
      <c r="EY75">
        <v>0.0500092</v>
      </c>
      <c r="EZ75">
        <v>1.46</v>
      </c>
      <c r="FA75">
        <v>0.17</v>
      </c>
      <c r="FB75">
        <v>34</v>
      </c>
      <c r="FC75">
        <v>41.25</v>
      </c>
      <c r="FD75">
        <v>37.312</v>
      </c>
      <c r="FE75">
        <v>41.75</v>
      </c>
      <c r="FF75">
        <v>36.125</v>
      </c>
      <c r="FG75">
        <v>0</v>
      </c>
      <c r="FH75">
        <v>0</v>
      </c>
      <c r="FI75">
        <v>0</v>
      </c>
      <c r="FJ75">
        <v>1746725478.8</v>
      </c>
      <c r="FK75">
        <v>0</v>
      </c>
      <c r="FL75">
        <v>2.7012</v>
      </c>
      <c r="FM75">
        <v>-26.97846165436493</v>
      </c>
      <c r="FN75">
        <v>23.8592307032048</v>
      </c>
      <c r="FO75">
        <v>-2.7012</v>
      </c>
      <c r="FP75">
        <v>15</v>
      </c>
      <c r="FQ75">
        <v>1746715409.1</v>
      </c>
      <c r="FR75" t="s">
        <v>438</v>
      </c>
      <c r="FS75">
        <v>1746715409.1</v>
      </c>
      <c r="FT75">
        <v>1746715398.6</v>
      </c>
      <c r="FU75">
        <v>2</v>
      </c>
      <c r="FV75">
        <v>-0.229</v>
      </c>
      <c r="FW75">
        <v>-0.046</v>
      </c>
      <c r="FX75">
        <v>-0.035</v>
      </c>
      <c r="FY75">
        <v>0.08699999999999999</v>
      </c>
      <c r="FZ75">
        <v>587</v>
      </c>
      <c r="GA75">
        <v>16</v>
      </c>
      <c r="GB75">
        <v>0.03</v>
      </c>
      <c r="GC75">
        <v>0.16</v>
      </c>
      <c r="GD75">
        <v>0.2938717388480578</v>
      </c>
      <c r="GE75">
        <v>-0.1979182866490283</v>
      </c>
      <c r="GF75">
        <v>0.05136517572929786</v>
      </c>
      <c r="GG75">
        <v>1</v>
      </c>
      <c r="GH75">
        <v>-0.002388320103527227</v>
      </c>
      <c r="GI75">
        <v>-0.0003700335086598265</v>
      </c>
      <c r="GJ75">
        <v>7.684739392565134E-05</v>
      </c>
      <c r="GK75">
        <v>1</v>
      </c>
      <c r="GL75">
        <v>2</v>
      </c>
      <c r="GM75">
        <v>2</v>
      </c>
      <c r="GN75" t="s">
        <v>439</v>
      </c>
      <c r="GO75">
        <v>3.01632</v>
      </c>
      <c r="GP75">
        <v>2.77509</v>
      </c>
      <c r="GQ75">
        <v>0.0977459</v>
      </c>
      <c r="GR75">
        <v>0.0971302</v>
      </c>
      <c r="GS75">
        <v>0.0570329</v>
      </c>
      <c r="GT75">
        <v>0.0569279</v>
      </c>
      <c r="GU75">
        <v>23338.5</v>
      </c>
      <c r="GV75">
        <v>27279.7</v>
      </c>
      <c r="GW75">
        <v>22664.4</v>
      </c>
      <c r="GX75">
        <v>27758</v>
      </c>
      <c r="GY75">
        <v>31006.8</v>
      </c>
      <c r="GZ75">
        <v>37413.2</v>
      </c>
      <c r="HA75">
        <v>36324.3</v>
      </c>
      <c r="HB75">
        <v>44064.1</v>
      </c>
      <c r="HC75">
        <v>1.83018</v>
      </c>
      <c r="HD75">
        <v>2.17845</v>
      </c>
      <c r="HE75">
        <v>-0.0573769</v>
      </c>
      <c r="HF75">
        <v>0</v>
      </c>
      <c r="HG75">
        <v>16.0721</v>
      </c>
      <c r="HH75">
        <v>999.9</v>
      </c>
      <c r="HI75">
        <v>23.5</v>
      </c>
      <c r="HJ75">
        <v>32.3</v>
      </c>
      <c r="HK75">
        <v>11.1978</v>
      </c>
      <c r="HL75">
        <v>62.0298</v>
      </c>
      <c r="HM75">
        <v>12.8526</v>
      </c>
      <c r="HN75">
        <v>1</v>
      </c>
      <c r="HO75">
        <v>-0.216778</v>
      </c>
      <c r="HP75">
        <v>5.35755</v>
      </c>
      <c r="HQ75">
        <v>20.2138</v>
      </c>
      <c r="HR75">
        <v>5.19767</v>
      </c>
      <c r="HS75">
        <v>11.956</v>
      </c>
      <c r="HT75">
        <v>4.9476</v>
      </c>
      <c r="HU75">
        <v>3.3</v>
      </c>
      <c r="HV75">
        <v>9999</v>
      </c>
      <c r="HW75">
        <v>9999</v>
      </c>
      <c r="HX75">
        <v>9999</v>
      </c>
      <c r="HY75">
        <v>331.3</v>
      </c>
      <c r="HZ75">
        <v>1.86045</v>
      </c>
      <c r="IA75">
        <v>1.86111</v>
      </c>
      <c r="IB75">
        <v>1.86188</v>
      </c>
      <c r="IC75">
        <v>1.85752</v>
      </c>
      <c r="ID75">
        <v>1.85715</v>
      </c>
      <c r="IE75">
        <v>1.85822</v>
      </c>
      <c r="IF75">
        <v>1.85901</v>
      </c>
      <c r="IG75">
        <v>1.85852</v>
      </c>
      <c r="IH75">
        <v>0</v>
      </c>
      <c r="II75">
        <v>0</v>
      </c>
      <c r="IJ75">
        <v>0</v>
      </c>
      <c r="IK75">
        <v>0</v>
      </c>
      <c r="IL75" t="s">
        <v>440</v>
      </c>
      <c r="IM75" t="s">
        <v>441</v>
      </c>
      <c r="IN75" t="s">
        <v>442</v>
      </c>
      <c r="IO75" t="s">
        <v>442</v>
      </c>
      <c r="IP75" t="s">
        <v>442</v>
      </c>
      <c r="IQ75" t="s">
        <v>442</v>
      </c>
      <c r="IR75">
        <v>0</v>
      </c>
      <c r="IS75">
        <v>100</v>
      </c>
      <c r="IT75">
        <v>100</v>
      </c>
      <c r="IU75">
        <v>0.062</v>
      </c>
      <c r="IV75">
        <v>-0.0654</v>
      </c>
      <c r="IW75">
        <v>0.297997702088705</v>
      </c>
      <c r="IX75">
        <v>-0.0005958199232126106</v>
      </c>
      <c r="IY75">
        <v>-6.37178337242435E-08</v>
      </c>
      <c r="IZ75">
        <v>1.993894988486917E-10</v>
      </c>
      <c r="JA75">
        <v>-0.1058024783623949</v>
      </c>
      <c r="JB75">
        <v>-0.00682890468723997</v>
      </c>
      <c r="JC75">
        <v>0.001509929528747337</v>
      </c>
      <c r="JD75">
        <v>-1.662762654557253E-05</v>
      </c>
      <c r="JE75">
        <v>17</v>
      </c>
      <c r="JF75">
        <v>1831</v>
      </c>
      <c r="JG75">
        <v>1</v>
      </c>
      <c r="JH75">
        <v>21</v>
      </c>
      <c r="JI75">
        <v>166.6</v>
      </c>
      <c r="JJ75">
        <v>166.8</v>
      </c>
      <c r="JK75">
        <v>1.03149</v>
      </c>
      <c r="JL75">
        <v>2.56104</v>
      </c>
      <c r="JM75">
        <v>1.54663</v>
      </c>
      <c r="JN75">
        <v>2.14478</v>
      </c>
      <c r="JO75">
        <v>1.49658</v>
      </c>
      <c r="JP75">
        <v>2.34985</v>
      </c>
      <c r="JQ75">
        <v>38.6733</v>
      </c>
      <c r="JR75">
        <v>24.0175</v>
      </c>
      <c r="JS75">
        <v>18</v>
      </c>
      <c r="JT75">
        <v>383.861</v>
      </c>
      <c r="JU75">
        <v>639.111</v>
      </c>
      <c r="JV75">
        <v>11.0242</v>
      </c>
      <c r="JW75">
        <v>24.3364</v>
      </c>
      <c r="JX75">
        <v>30.0001</v>
      </c>
      <c r="JY75">
        <v>24.4089</v>
      </c>
      <c r="JZ75">
        <v>24.4288</v>
      </c>
      <c r="KA75">
        <v>20.6865</v>
      </c>
      <c r="KB75">
        <v>28.5158</v>
      </c>
      <c r="KC75">
        <v>10.8837</v>
      </c>
      <c r="KD75">
        <v>11.0271</v>
      </c>
      <c r="KE75">
        <v>400</v>
      </c>
      <c r="KF75">
        <v>8.41662</v>
      </c>
      <c r="KG75">
        <v>100.255</v>
      </c>
      <c r="KH75">
        <v>100.868</v>
      </c>
    </row>
    <row r="76" spans="1:294">
      <c r="A76">
        <v>60</v>
      </c>
      <c r="B76">
        <v>1746725526.6</v>
      </c>
      <c r="C76">
        <v>7110.5</v>
      </c>
      <c r="D76" t="s">
        <v>559</v>
      </c>
      <c r="E76" t="s">
        <v>560</v>
      </c>
      <c r="F76" t="s">
        <v>432</v>
      </c>
      <c r="G76" t="s">
        <v>433</v>
      </c>
      <c r="I76" t="s">
        <v>435</v>
      </c>
      <c r="J76">
        <v>1746725526.6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(EB76+(V76+2*0.95*5.67E-8*(((EB76+$B$7)+273)^4-(EB76+273)^4)-44100*K76)/(1.84*29.3*S76+8*0.95*5.67E-8*(EB76+273)^3))</f>
        <v>0</v>
      </c>
      <c r="X76">
        <f>($C$7*EC76+$D$7*ED76+$E$7*W76)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2*0.95*5.67E-8*(((EB76+$B$7)+273)^4-(X76+273)^4)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302.5847856384041</v>
      </c>
      <c r="AL76">
        <v>302.3286969696969</v>
      </c>
      <c r="AM76">
        <v>-0.0001333978400462269</v>
      </c>
      <c r="AN76">
        <v>65.83343786014218</v>
      </c>
      <c r="AO76">
        <f>(AQ76 - AP76 + DZ76*1E3/(8.314*(EB76+273.15)) * AS76/DY76 * AR76) * DY76/(100*DM76) * 1000/(1000 - AQ76)</f>
        <v>0</v>
      </c>
      <c r="AP76">
        <v>8.441540521697128</v>
      </c>
      <c r="AQ76">
        <v>8.41117703030303</v>
      </c>
      <c r="AR76">
        <v>2.107302716944127E-08</v>
      </c>
      <c r="AS76">
        <v>77.39234867321849</v>
      </c>
      <c r="AT76">
        <v>0</v>
      </c>
      <c r="AU76">
        <v>0</v>
      </c>
      <c r="AV76">
        <f>IF(AT76*$H$13&gt;=AX76,1.0,(AX76/(AX76-AT76*$H$13)))</f>
        <v>0</v>
      </c>
      <c r="AW76">
        <f>(AV76-1)*100</f>
        <v>0</v>
      </c>
      <c r="AX76">
        <f>MAX(0,($B$13+$C$13*EG76)/(1+$D$13*EG76)*DZ76/(EB76+273)*$E$13)</f>
        <v>0</v>
      </c>
      <c r="AY76" t="s">
        <v>436</v>
      </c>
      <c r="AZ76" t="s">
        <v>436</v>
      </c>
      <c r="BA76">
        <v>0</v>
      </c>
      <c r="BB76">
        <v>0</v>
      </c>
      <c r="BC76">
        <f>1-BA76/BB76</f>
        <v>0</v>
      </c>
      <c r="BD76">
        <v>0</v>
      </c>
      <c r="BE76" t="s">
        <v>436</v>
      </c>
      <c r="BF76" t="s">
        <v>436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436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$B$11*EH76+$C$11*EI76+$F$11*ET76*(1-EW76)</f>
        <v>0</v>
      </c>
      <c r="DJ76">
        <f>DI76*DK76</f>
        <v>0</v>
      </c>
      <c r="DK76">
        <f>($B$11*$D$9+$C$11*$D$9+$F$11*((FG76+EY76)/MAX(FG76+EY76+FH76, 0.1)*$I$9+FH76/MAX(FG76+EY76+FH76, 0.1)*$J$9))/($B$11+$C$11+$F$11)</f>
        <v>0</v>
      </c>
      <c r="DL76">
        <f>($B$11*$K$9+$C$11*$K$9+$F$11*((FG76+EY76)/MAX(FG76+EY76+FH76, 0.1)*$P$9+FH76/MAX(FG76+EY76+FH76, 0.1)*$Q$9))/($B$11+$C$11+$F$11)</f>
        <v>0</v>
      </c>
      <c r="DM76">
        <v>6</v>
      </c>
      <c r="DN76">
        <v>0.5</v>
      </c>
      <c r="DO76" t="s">
        <v>437</v>
      </c>
      <c r="DP76">
        <v>2</v>
      </c>
      <c r="DQ76" t="b">
        <v>1</v>
      </c>
      <c r="DR76">
        <v>1746725526.6</v>
      </c>
      <c r="DS76">
        <v>299.788</v>
      </c>
      <c r="DT76">
        <v>300.002</v>
      </c>
      <c r="DU76">
        <v>8.411899999999999</v>
      </c>
      <c r="DV76">
        <v>8.44145</v>
      </c>
      <c r="DW76">
        <v>299.668</v>
      </c>
      <c r="DX76">
        <v>8.477220000000001</v>
      </c>
      <c r="DY76">
        <v>399.82</v>
      </c>
      <c r="DZ76">
        <v>101.932</v>
      </c>
      <c r="EA76">
        <v>0.100148</v>
      </c>
      <c r="EB76">
        <v>15.0013</v>
      </c>
      <c r="EC76">
        <v>15.1319</v>
      </c>
      <c r="ED76">
        <v>999.9</v>
      </c>
      <c r="EE76">
        <v>0</v>
      </c>
      <c r="EF76">
        <v>0</v>
      </c>
      <c r="EG76">
        <v>10038.8</v>
      </c>
      <c r="EH76">
        <v>0</v>
      </c>
      <c r="EI76">
        <v>0.221054</v>
      </c>
      <c r="EJ76">
        <v>-0.214661</v>
      </c>
      <c r="EK76">
        <v>302.331</v>
      </c>
      <c r="EL76">
        <v>302.556</v>
      </c>
      <c r="EM76">
        <v>-0.0295525</v>
      </c>
      <c r="EN76">
        <v>300.002</v>
      </c>
      <c r="EO76">
        <v>8.44145</v>
      </c>
      <c r="EP76">
        <v>0.857439</v>
      </c>
      <c r="EQ76">
        <v>0.860451</v>
      </c>
      <c r="ER76">
        <v>4.69554</v>
      </c>
      <c r="ES76">
        <v>4.74573</v>
      </c>
      <c r="ET76">
        <v>0.0500092</v>
      </c>
      <c r="EU76">
        <v>0</v>
      </c>
      <c r="EV76">
        <v>0</v>
      </c>
      <c r="EW76">
        <v>0</v>
      </c>
      <c r="EX76">
        <v>10.22</v>
      </c>
      <c r="EY76">
        <v>0.0500092</v>
      </c>
      <c r="EZ76">
        <v>-2.36</v>
      </c>
      <c r="FA76">
        <v>1.47</v>
      </c>
      <c r="FB76">
        <v>33.312</v>
      </c>
      <c r="FC76">
        <v>38.812</v>
      </c>
      <c r="FD76">
        <v>36</v>
      </c>
      <c r="FE76">
        <v>38.125</v>
      </c>
      <c r="FF76">
        <v>34.875</v>
      </c>
      <c r="FG76">
        <v>0</v>
      </c>
      <c r="FH76">
        <v>0</v>
      </c>
      <c r="FI76">
        <v>0</v>
      </c>
      <c r="FJ76">
        <v>1746725599.4</v>
      </c>
      <c r="FK76">
        <v>0</v>
      </c>
      <c r="FL76">
        <v>5.243076923076924</v>
      </c>
      <c r="FM76">
        <v>26.2707689511</v>
      </c>
      <c r="FN76">
        <v>-11.0560681264703</v>
      </c>
      <c r="FO76">
        <v>-2.321153846153846</v>
      </c>
      <c r="FP76">
        <v>15</v>
      </c>
      <c r="FQ76">
        <v>1746715409.1</v>
      </c>
      <c r="FR76" t="s">
        <v>438</v>
      </c>
      <c r="FS76">
        <v>1746715409.1</v>
      </c>
      <c r="FT76">
        <v>1746715398.6</v>
      </c>
      <c r="FU76">
        <v>2</v>
      </c>
      <c r="FV76">
        <v>-0.229</v>
      </c>
      <c r="FW76">
        <v>-0.046</v>
      </c>
      <c r="FX76">
        <v>-0.035</v>
      </c>
      <c r="FY76">
        <v>0.08699999999999999</v>
      </c>
      <c r="FZ76">
        <v>587</v>
      </c>
      <c r="GA76">
        <v>16</v>
      </c>
      <c r="GB76">
        <v>0.03</v>
      </c>
      <c r="GC76">
        <v>0.16</v>
      </c>
      <c r="GD76">
        <v>0.1449501825270258</v>
      </c>
      <c r="GE76">
        <v>0.01921368180259967</v>
      </c>
      <c r="GF76">
        <v>0.01629857972014199</v>
      </c>
      <c r="GG76">
        <v>1</v>
      </c>
      <c r="GH76">
        <v>-0.002275183623427256</v>
      </c>
      <c r="GI76">
        <v>-0.0003666335754589612</v>
      </c>
      <c r="GJ76">
        <v>7.760510913775906E-05</v>
      </c>
      <c r="GK76">
        <v>1</v>
      </c>
      <c r="GL76">
        <v>2</v>
      </c>
      <c r="GM76">
        <v>2</v>
      </c>
      <c r="GN76" t="s">
        <v>439</v>
      </c>
      <c r="GO76">
        <v>3.01602</v>
      </c>
      <c r="GP76">
        <v>2.77515</v>
      </c>
      <c r="GQ76">
        <v>0.0778611</v>
      </c>
      <c r="GR76">
        <v>0.0773581</v>
      </c>
      <c r="GS76">
        <v>0.0570529</v>
      </c>
      <c r="GT76">
        <v>0.0569452</v>
      </c>
      <c r="GU76">
        <v>23852.6</v>
      </c>
      <c r="GV76">
        <v>27877.7</v>
      </c>
      <c r="GW76">
        <v>22664.4</v>
      </c>
      <c r="GX76">
        <v>27758.9</v>
      </c>
      <c r="GY76">
        <v>31005.5</v>
      </c>
      <c r="GZ76">
        <v>37413.2</v>
      </c>
      <c r="HA76">
        <v>36324.1</v>
      </c>
      <c r="HB76">
        <v>44065.5</v>
      </c>
      <c r="HC76">
        <v>1.8296</v>
      </c>
      <c r="HD76">
        <v>2.17843</v>
      </c>
      <c r="HE76">
        <v>-0.0571199</v>
      </c>
      <c r="HF76">
        <v>0</v>
      </c>
      <c r="HG76">
        <v>16.0837</v>
      </c>
      <c r="HH76">
        <v>999.9</v>
      </c>
      <c r="HI76">
        <v>23.5</v>
      </c>
      <c r="HJ76">
        <v>32.3</v>
      </c>
      <c r="HK76">
        <v>11.1989</v>
      </c>
      <c r="HL76">
        <v>62.2998</v>
      </c>
      <c r="HM76">
        <v>13.2732</v>
      </c>
      <c r="HN76">
        <v>1</v>
      </c>
      <c r="HO76">
        <v>-0.215816</v>
      </c>
      <c r="HP76">
        <v>5.5284</v>
      </c>
      <c r="HQ76">
        <v>20.2066</v>
      </c>
      <c r="HR76">
        <v>5.19872</v>
      </c>
      <c r="HS76">
        <v>11.956</v>
      </c>
      <c r="HT76">
        <v>4.9476</v>
      </c>
      <c r="HU76">
        <v>3.3</v>
      </c>
      <c r="HV76">
        <v>9999</v>
      </c>
      <c r="HW76">
        <v>9999</v>
      </c>
      <c r="HX76">
        <v>9999</v>
      </c>
      <c r="HY76">
        <v>331.3</v>
      </c>
      <c r="HZ76">
        <v>1.8605</v>
      </c>
      <c r="IA76">
        <v>1.86111</v>
      </c>
      <c r="IB76">
        <v>1.86188</v>
      </c>
      <c r="IC76">
        <v>1.85749</v>
      </c>
      <c r="ID76">
        <v>1.85715</v>
      </c>
      <c r="IE76">
        <v>1.85822</v>
      </c>
      <c r="IF76">
        <v>1.85899</v>
      </c>
      <c r="IG76">
        <v>1.85852</v>
      </c>
      <c r="IH76">
        <v>0</v>
      </c>
      <c r="II76">
        <v>0</v>
      </c>
      <c r="IJ76">
        <v>0</v>
      </c>
      <c r="IK76">
        <v>0</v>
      </c>
      <c r="IL76" t="s">
        <v>440</v>
      </c>
      <c r="IM76" t="s">
        <v>441</v>
      </c>
      <c r="IN76" t="s">
        <v>442</v>
      </c>
      <c r="IO76" t="s">
        <v>442</v>
      </c>
      <c r="IP76" t="s">
        <v>442</v>
      </c>
      <c r="IQ76" t="s">
        <v>442</v>
      </c>
      <c r="IR76">
        <v>0</v>
      </c>
      <c r="IS76">
        <v>100</v>
      </c>
      <c r="IT76">
        <v>100</v>
      </c>
      <c r="IU76">
        <v>0.12</v>
      </c>
      <c r="IV76">
        <v>-0.0653</v>
      </c>
      <c r="IW76">
        <v>0.297997702088705</v>
      </c>
      <c r="IX76">
        <v>-0.0005958199232126106</v>
      </c>
      <c r="IY76">
        <v>-6.37178337242435E-08</v>
      </c>
      <c r="IZ76">
        <v>1.993894988486917E-10</v>
      </c>
      <c r="JA76">
        <v>-0.1058024783623949</v>
      </c>
      <c r="JB76">
        <v>-0.00682890468723997</v>
      </c>
      <c r="JC76">
        <v>0.001509929528747337</v>
      </c>
      <c r="JD76">
        <v>-1.662762654557253E-05</v>
      </c>
      <c r="JE76">
        <v>17</v>
      </c>
      <c r="JF76">
        <v>1831</v>
      </c>
      <c r="JG76">
        <v>1</v>
      </c>
      <c r="JH76">
        <v>21</v>
      </c>
      <c r="JI76">
        <v>168.6</v>
      </c>
      <c r="JJ76">
        <v>168.8</v>
      </c>
      <c r="JK76">
        <v>0.820312</v>
      </c>
      <c r="JL76">
        <v>2.55981</v>
      </c>
      <c r="JM76">
        <v>1.54663</v>
      </c>
      <c r="JN76">
        <v>2.14478</v>
      </c>
      <c r="JO76">
        <v>1.49658</v>
      </c>
      <c r="JP76">
        <v>2.46582</v>
      </c>
      <c r="JQ76">
        <v>38.6733</v>
      </c>
      <c r="JR76">
        <v>24.0175</v>
      </c>
      <c r="JS76">
        <v>18</v>
      </c>
      <c r="JT76">
        <v>383.565</v>
      </c>
      <c r="JU76">
        <v>639.067</v>
      </c>
      <c r="JV76">
        <v>10.9231</v>
      </c>
      <c r="JW76">
        <v>24.3364</v>
      </c>
      <c r="JX76">
        <v>30</v>
      </c>
      <c r="JY76">
        <v>24.4068</v>
      </c>
      <c r="JZ76">
        <v>24.4268</v>
      </c>
      <c r="KA76">
        <v>16.4446</v>
      </c>
      <c r="KB76">
        <v>28.5158</v>
      </c>
      <c r="KC76">
        <v>10.8837</v>
      </c>
      <c r="KD76">
        <v>10.9257</v>
      </c>
      <c r="KE76">
        <v>300</v>
      </c>
      <c r="KF76">
        <v>8.41662</v>
      </c>
      <c r="KG76">
        <v>100.255</v>
      </c>
      <c r="KH76">
        <v>100.871</v>
      </c>
    </row>
    <row r="77" spans="1:294">
      <c r="A77">
        <v>61</v>
      </c>
      <c r="B77">
        <v>1746725647.1</v>
      </c>
      <c r="C77">
        <v>7231</v>
      </c>
      <c r="D77" t="s">
        <v>561</v>
      </c>
      <c r="E77" t="s">
        <v>562</v>
      </c>
      <c r="F77" t="s">
        <v>432</v>
      </c>
      <c r="G77" t="s">
        <v>433</v>
      </c>
      <c r="I77" t="s">
        <v>435</v>
      </c>
      <c r="J77">
        <v>1746725647.1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(EB77+(V77+2*0.95*5.67E-8*(((EB77+$B$7)+273)^4-(EB77+273)^4)-44100*K77)/(1.84*29.3*S77+8*0.95*5.67E-8*(EB77+273)^3))</f>
        <v>0</v>
      </c>
      <c r="X77">
        <f>($C$7*EC77+$D$7*ED77+$E$7*W77)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2*0.95*5.67E-8*(((EB77+$B$7)+273)^4-(X77+273)^4)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201.6972962409341</v>
      </c>
      <c r="AL77">
        <v>201.4949333333334</v>
      </c>
      <c r="AM77">
        <v>4.33662191853389E-05</v>
      </c>
      <c r="AN77">
        <v>65.83343786014218</v>
      </c>
      <c r="AO77">
        <f>(AQ77 - AP77 + DZ77*1E3/(8.314*(EB77+273.15)) * AS77/DY77 * AR77) * DY77/(100*DM77) * 1000/(1000 - AQ77)</f>
        <v>0</v>
      </c>
      <c r="AP77">
        <v>8.438043879479022</v>
      </c>
      <c r="AQ77">
        <v>8.408817393939392</v>
      </c>
      <c r="AR77">
        <v>-1.910347455793368E-07</v>
      </c>
      <c r="AS77">
        <v>77.39234867321849</v>
      </c>
      <c r="AT77">
        <v>0</v>
      </c>
      <c r="AU77">
        <v>0</v>
      </c>
      <c r="AV77">
        <f>IF(AT77*$H$13&gt;=AX77,1.0,(AX77/(AX77-AT77*$H$13)))</f>
        <v>0</v>
      </c>
      <c r="AW77">
        <f>(AV77-1)*100</f>
        <v>0</v>
      </c>
      <c r="AX77">
        <f>MAX(0,($B$13+$C$13*EG77)/(1+$D$13*EG77)*DZ77/(EB77+273)*$E$13)</f>
        <v>0</v>
      </c>
      <c r="AY77" t="s">
        <v>436</v>
      </c>
      <c r="AZ77" t="s">
        <v>436</v>
      </c>
      <c r="BA77">
        <v>0</v>
      </c>
      <c r="BB77">
        <v>0</v>
      </c>
      <c r="BC77">
        <f>1-BA77/BB77</f>
        <v>0</v>
      </c>
      <c r="BD77">
        <v>0</v>
      </c>
      <c r="BE77" t="s">
        <v>436</v>
      </c>
      <c r="BF77" t="s">
        <v>436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436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$B$11*EH77+$C$11*EI77+$F$11*ET77*(1-EW77)</f>
        <v>0</v>
      </c>
      <c r="DJ77">
        <f>DI77*DK77</f>
        <v>0</v>
      </c>
      <c r="DK77">
        <f>($B$11*$D$9+$C$11*$D$9+$F$11*((FG77+EY77)/MAX(FG77+EY77+FH77, 0.1)*$I$9+FH77/MAX(FG77+EY77+FH77, 0.1)*$J$9))/($B$11+$C$11+$F$11)</f>
        <v>0</v>
      </c>
      <c r="DL77">
        <f>($B$11*$K$9+$C$11*$K$9+$F$11*((FG77+EY77)/MAX(FG77+EY77+FH77, 0.1)*$P$9+FH77/MAX(FG77+EY77+FH77, 0.1)*$Q$9))/($B$11+$C$11+$F$11)</f>
        <v>0</v>
      </c>
      <c r="DM77">
        <v>6</v>
      </c>
      <c r="DN77">
        <v>0.5</v>
      </c>
      <c r="DO77" t="s">
        <v>437</v>
      </c>
      <c r="DP77">
        <v>2</v>
      </c>
      <c r="DQ77" t="b">
        <v>1</v>
      </c>
      <c r="DR77">
        <v>1746725647.1</v>
      </c>
      <c r="DS77">
        <v>199.807</v>
      </c>
      <c r="DT77">
        <v>199.989</v>
      </c>
      <c r="DU77">
        <v>8.409050000000001</v>
      </c>
      <c r="DV77">
        <v>8.43877</v>
      </c>
      <c r="DW77">
        <v>199.628</v>
      </c>
      <c r="DX77">
        <v>8.474399999999999</v>
      </c>
      <c r="DY77">
        <v>400.082</v>
      </c>
      <c r="DZ77">
        <v>101.929</v>
      </c>
      <c r="EA77">
        <v>0.100004</v>
      </c>
      <c r="EB77">
        <v>14.9977</v>
      </c>
      <c r="EC77">
        <v>15.1214</v>
      </c>
      <c r="ED77">
        <v>999.9</v>
      </c>
      <c r="EE77">
        <v>0</v>
      </c>
      <c r="EF77">
        <v>0</v>
      </c>
      <c r="EG77">
        <v>10042.5</v>
      </c>
      <c r="EH77">
        <v>0</v>
      </c>
      <c r="EI77">
        <v>0.244541</v>
      </c>
      <c r="EJ77">
        <v>-0.182983</v>
      </c>
      <c r="EK77">
        <v>201.501</v>
      </c>
      <c r="EL77">
        <v>201.692</v>
      </c>
      <c r="EM77">
        <v>-0.0297213</v>
      </c>
      <c r="EN77">
        <v>199.989</v>
      </c>
      <c r="EO77">
        <v>8.43877</v>
      </c>
      <c r="EP77">
        <v>0.8571299999999999</v>
      </c>
      <c r="EQ77">
        <v>0.860159</v>
      </c>
      <c r="ER77">
        <v>4.69038</v>
      </c>
      <c r="ES77">
        <v>4.74088</v>
      </c>
      <c r="ET77">
        <v>0.0500092</v>
      </c>
      <c r="EU77">
        <v>0</v>
      </c>
      <c r="EV77">
        <v>0</v>
      </c>
      <c r="EW77">
        <v>0</v>
      </c>
      <c r="EX77">
        <v>18.85</v>
      </c>
      <c r="EY77">
        <v>0.0500092</v>
      </c>
      <c r="EZ77">
        <v>-10.99</v>
      </c>
      <c r="FA77">
        <v>1.11</v>
      </c>
      <c r="FB77">
        <v>33.187</v>
      </c>
      <c r="FC77">
        <v>39.5</v>
      </c>
      <c r="FD77">
        <v>36.187</v>
      </c>
      <c r="FE77">
        <v>39.062</v>
      </c>
      <c r="FF77">
        <v>35.125</v>
      </c>
      <c r="FG77">
        <v>0</v>
      </c>
      <c r="FH77">
        <v>0</v>
      </c>
      <c r="FI77">
        <v>0</v>
      </c>
      <c r="FJ77">
        <v>1746725719.4</v>
      </c>
      <c r="FK77">
        <v>0</v>
      </c>
      <c r="FL77">
        <v>0.5296153846153847</v>
      </c>
      <c r="FM77">
        <v>40.18974342743293</v>
      </c>
      <c r="FN77">
        <v>-34.49641010327058</v>
      </c>
      <c r="FO77">
        <v>-4.360769230769231</v>
      </c>
      <c r="FP77">
        <v>15</v>
      </c>
      <c r="FQ77">
        <v>1746715409.1</v>
      </c>
      <c r="FR77" t="s">
        <v>438</v>
      </c>
      <c r="FS77">
        <v>1746715409.1</v>
      </c>
      <c r="FT77">
        <v>1746715398.6</v>
      </c>
      <c r="FU77">
        <v>2</v>
      </c>
      <c r="FV77">
        <v>-0.229</v>
      </c>
      <c r="FW77">
        <v>-0.046</v>
      </c>
      <c r="FX77">
        <v>-0.035</v>
      </c>
      <c r="FY77">
        <v>0.08699999999999999</v>
      </c>
      <c r="FZ77">
        <v>587</v>
      </c>
      <c r="GA77">
        <v>16</v>
      </c>
      <c r="GB77">
        <v>0.03</v>
      </c>
      <c r="GC77">
        <v>0.16</v>
      </c>
      <c r="GD77">
        <v>0.1304349723975477</v>
      </c>
      <c r="GE77">
        <v>0.04826821304794385</v>
      </c>
      <c r="GF77">
        <v>0.01733902447274455</v>
      </c>
      <c r="GG77">
        <v>1</v>
      </c>
      <c r="GH77">
        <v>-0.002218618260095971</v>
      </c>
      <c r="GI77">
        <v>-0.0003992578674497326</v>
      </c>
      <c r="GJ77">
        <v>7.415102859764333E-05</v>
      </c>
      <c r="GK77">
        <v>1</v>
      </c>
      <c r="GL77">
        <v>2</v>
      </c>
      <c r="GM77">
        <v>2</v>
      </c>
      <c r="GN77" t="s">
        <v>439</v>
      </c>
      <c r="GO77">
        <v>3.01632</v>
      </c>
      <c r="GP77">
        <v>2.77504</v>
      </c>
      <c r="GQ77">
        <v>0.0551358</v>
      </c>
      <c r="GR77">
        <v>0.0548026</v>
      </c>
      <c r="GS77">
        <v>0.0570374</v>
      </c>
      <c r="GT77">
        <v>0.0569306</v>
      </c>
      <c r="GU77">
        <v>24439.9</v>
      </c>
      <c r="GV77">
        <v>28559.7</v>
      </c>
      <c r="GW77">
        <v>22664</v>
      </c>
      <c r="GX77">
        <v>27759.6</v>
      </c>
      <c r="GY77">
        <v>31005.2</v>
      </c>
      <c r="GZ77">
        <v>37413.7</v>
      </c>
      <c r="HA77">
        <v>36323.8</v>
      </c>
      <c r="HB77">
        <v>44066.2</v>
      </c>
      <c r="HC77">
        <v>1.83008</v>
      </c>
      <c r="HD77">
        <v>2.1781</v>
      </c>
      <c r="HE77">
        <v>-0.0580214</v>
      </c>
      <c r="HF77">
        <v>0</v>
      </c>
      <c r="HG77">
        <v>16.0882</v>
      </c>
      <c r="HH77">
        <v>999.9</v>
      </c>
      <c r="HI77">
        <v>23.5</v>
      </c>
      <c r="HJ77">
        <v>32.3</v>
      </c>
      <c r="HK77">
        <v>11.1975</v>
      </c>
      <c r="HL77">
        <v>62.1698</v>
      </c>
      <c r="HM77">
        <v>13.113</v>
      </c>
      <c r="HN77">
        <v>1</v>
      </c>
      <c r="HO77">
        <v>-0.218125</v>
      </c>
      <c r="HP77">
        <v>5.16891</v>
      </c>
      <c r="HQ77">
        <v>20.2195</v>
      </c>
      <c r="HR77">
        <v>5.19917</v>
      </c>
      <c r="HS77">
        <v>11.956</v>
      </c>
      <c r="HT77">
        <v>4.94765</v>
      </c>
      <c r="HU77">
        <v>3.3</v>
      </c>
      <c r="HV77">
        <v>9999</v>
      </c>
      <c r="HW77">
        <v>9999</v>
      </c>
      <c r="HX77">
        <v>9999</v>
      </c>
      <c r="HY77">
        <v>331.3</v>
      </c>
      <c r="HZ77">
        <v>1.86045</v>
      </c>
      <c r="IA77">
        <v>1.86111</v>
      </c>
      <c r="IB77">
        <v>1.86188</v>
      </c>
      <c r="IC77">
        <v>1.85749</v>
      </c>
      <c r="ID77">
        <v>1.85715</v>
      </c>
      <c r="IE77">
        <v>1.85822</v>
      </c>
      <c r="IF77">
        <v>1.85899</v>
      </c>
      <c r="IG77">
        <v>1.85852</v>
      </c>
      <c r="IH77">
        <v>0</v>
      </c>
      <c r="II77">
        <v>0</v>
      </c>
      <c r="IJ77">
        <v>0</v>
      </c>
      <c r="IK77">
        <v>0</v>
      </c>
      <c r="IL77" t="s">
        <v>440</v>
      </c>
      <c r="IM77" t="s">
        <v>441</v>
      </c>
      <c r="IN77" t="s">
        <v>442</v>
      </c>
      <c r="IO77" t="s">
        <v>442</v>
      </c>
      <c r="IP77" t="s">
        <v>442</v>
      </c>
      <c r="IQ77" t="s">
        <v>442</v>
      </c>
      <c r="IR77">
        <v>0</v>
      </c>
      <c r="IS77">
        <v>100</v>
      </c>
      <c r="IT77">
        <v>100</v>
      </c>
      <c r="IU77">
        <v>0.179</v>
      </c>
      <c r="IV77">
        <v>-0.0653</v>
      </c>
      <c r="IW77">
        <v>0.297997702088705</v>
      </c>
      <c r="IX77">
        <v>-0.0005958199232126106</v>
      </c>
      <c r="IY77">
        <v>-6.37178337242435E-08</v>
      </c>
      <c r="IZ77">
        <v>1.993894988486917E-10</v>
      </c>
      <c r="JA77">
        <v>-0.1058024783623949</v>
      </c>
      <c r="JB77">
        <v>-0.00682890468723997</v>
      </c>
      <c r="JC77">
        <v>0.001509929528747337</v>
      </c>
      <c r="JD77">
        <v>-1.662762654557253E-05</v>
      </c>
      <c r="JE77">
        <v>17</v>
      </c>
      <c r="JF77">
        <v>1831</v>
      </c>
      <c r="JG77">
        <v>1</v>
      </c>
      <c r="JH77">
        <v>21</v>
      </c>
      <c r="JI77">
        <v>170.6</v>
      </c>
      <c r="JJ77">
        <v>170.8</v>
      </c>
      <c r="JK77">
        <v>0.600586</v>
      </c>
      <c r="JL77">
        <v>2.57446</v>
      </c>
      <c r="JM77">
        <v>1.54663</v>
      </c>
      <c r="JN77">
        <v>2.14478</v>
      </c>
      <c r="JO77">
        <v>1.49658</v>
      </c>
      <c r="JP77">
        <v>2.47925</v>
      </c>
      <c r="JQ77">
        <v>38.6733</v>
      </c>
      <c r="JR77">
        <v>24.0175</v>
      </c>
      <c r="JS77">
        <v>18</v>
      </c>
      <c r="JT77">
        <v>383.771</v>
      </c>
      <c r="JU77">
        <v>638.755</v>
      </c>
      <c r="JV77">
        <v>11.1829</v>
      </c>
      <c r="JW77">
        <v>24.3303</v>
      </c>
      <c r="JX77">
        <v>30</v>
      </c>
      <c r="JY77">
        <v>24.4028</v>
      </c>
      <c r="JZ77">
        <v>24.4227</v>
      </c>
      <c r="KA77">
        <v>12.0312</v>
      </c>
      <c r="KB77">
        <v>28.5158</v>
      </c>
      <c r="KC77">
        <v>10.8837</v>
      </c>
      <c r="KD77">
        <v>11.187</v>
      </c>
      <c r="KE77">
        <v>200</v>
      </c>
      <c r="KF77">
        <v>8.41662</v>
      </c>
      <c r="KG77">
        <v>100.254</v>
      </c>
      <c r="KH77">
        <v>100.873</v>
      </c>
    </row>
    <row r="78" spans="1:294">
      <c r="A78">
        <v>62</v>
      </c>
      <c r="B78">
        <v>1746725767.6</v>
      </c>
      <c r="C78">
        <v>7351.5</v>
      </c>
      <c r="D78" t="s">
        <v>563</v>
      </c>
      <c r="E78" t="s">
        <v>564</v>
      </c>
      <c r="F78" t="s">
        <v>432</v>
      </c>
      <c r="G78" t="s">
        <v>433</v>
      </c>
      <c r="I78" t="s">
        <v>435</v>
      </c>
      <c r="J78">
        <v>1746725767.6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(EB78+(V78+2*0.95*5.67E-8*(((EB78+$B$7)+273)^4-(EB78+273)^4)-44100*K78)/(1.84*29.3*S78+8*0.95*5.67E-8*(EB78+273)^3))</f>
        <v>0</v>
      </c>
      <c r="X78">
        <f>($C$7*EC78+$D$7*ED78+$E$7*W78)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2*0.95*5.67E-8*(((EB78+$B$7)+273)^4-(X78+273)^4)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100.8686224561503</v>
      </c>
      <c r="AL78">
        <v>100.8849515151515</v>
      </c>
      <c r="AM78">
        <v>-0.0001043987597733107</v>
      </c>
      <c r="AN78">
        <v>65.83343786014218</v>
      </c>
      <c r="AO78">
        <f>(AQ78 - AP78 + DZ78*1E3/(8.314*(EB78+273.15)) * AS78/DY78 * AR78) * DY78/(100*DM78) * 1000/(1000 - AQ78)</f>
        <v>0</v>
      </c>
      <c r="AP78">
        <v>8.456873605970403</v>
      </c>
      <c r="AQ78">
        <v>8.426137757575754</v>
      </c>
      <c r="AR78">
        <v>-2.289115896574364E-08</v>
      </c>
      <c r="AS78">
        <v>77.39234867321849</v>
      </c>
      <c r="AT78">
        <v>0</v>
      </c>
      <c r="AU78">
        <v>0</v>
      </c>
      <c r="AV78">
        <f>IF(AT78*$H$13&gt;=AX78,1.0,(AX78/(AX78-AT78*$H$13)))</f>
        <v>0</v>
      </c>
      <c r="AW78">
        <f>(AV78-1)*100</f>
        <v>0</v>
      </c>
      <c r="AX78">
        <f>MAX(0,($B$13+$C$13*EG78)/(1+$D$13*EG78)*DZ78/(EB78+273)*$E$13)</f>
        <v>0</v>
      </c>
      <c r="AY78" t="s">
        <v>436</v>
      </c>
      <c r="AZ78" t="s">
        <v>436</v>
      </c>
      <c r="BA78">
        <v>0</v>
      </c>
      <c r="BB78">
        <v>0</v>
      </c>
      <c r="BC78">
        <f>1-BA78/BB78</f>
        <v>0</v>
      </c>
      <c r="BD78">
        <v>0</v>
      </c>
      <c r="BE78" t="s">
        <v>436</v>
      </c>
      <c r="BF78" t="s">
        <v>436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436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$B$11*EH78+$C$11*EI78+$F$11*ET78*(1-EW78)</f>
        <v>0</v>
      </c>
      <c r="DJ78">
        <f>DI78*DK78</f>
        <v>0</v>
      </c>
      <c r="DK78">
        <f>($B$11*$D$9+$C$11*$D$9+$F$11*((FG78+EY78)/MAX(FG78+EY78+FH78, 0.1)*$I$9+FH78/MAX(FG78+EY78+FH78, 0.1)*$J$9))/($B$11+$C$11+$F$11)</f>
        <v>0</v>
      </c>
      <c r="DL78">
        <f>($B$11*$K$9+$C$11*$K$9+$F$11*((FG78+EY78)/MAX(FG78+EY78+FH78, 0.1)*$P$9+FH78/MAX(FG78+EY78+FH78, 0.1)*$Q$9))/($B$11+$C$11+$F$11)</f>
        <v>0</v>
      </c>
      <c r="DM78">
        <v>6</v>
      </c>
      <c r="DN78">
        <v>0.5</v>
      </c>
      <c r="DO78" t="s">
        <v>437</v>
      </c>
      <c r="DP78">
        <v>2</v>
      </c>
      <c r="DQ78" t="b">
        <v>1</v>
      </c>
      <c r="DR78">
        <v>1746725767.6</v>
      </c>
      <c r="DS78">
        <v>100.054</v>
      </c>
      <c r="DT78">
        <v>100.026</v>
      </c>
      <c r="DU78">
        <v>8.42628</v>
      </c>
      <c r="DV78">
        <v>8.45856</v>
      </c>
      <c r="DW78">
        <v>99.81619999999999</v>
      </c>
      <c r="DX78">
        <v>8.491379999999999</v>
      </c>
      <c r="DY78">
        <v>400.13</v>
      </c>
      <c r="DZ78">
        <v>101.927</v>
      </c>
      <c r="EA78">
        <v>0.099982</v>
      </c>
      <c r="EB78">
        <v>15.001</v>
      </c>
      <c r="EC78">
        <v>15.1263</v>
      </c>
      <c r="ED78">
        <v>999.9</v>
      </c>
      <c r="EE78">
        <v>0</v>
      </c>
      <c r="EF78">
        <v>0</v>
      </c>
      <c r="EG78">
        <v>10050.6</v>
      </c>
      <c r="EH78">
        <v>0</v>
      </c>
      <c r="EI78">
        <v>0.245922</v>
      </c>
      <c r="EJ78">
        <v>0.0278473</v>
      </c>
      <c r="EK78">
        <v>100.905</v>
      </c>
      <c r="EL78">
        <v>100.88</v>
      </c>
      <c r="EM78">
        <v>-0.0322809</v>
      </c>
      <c r="EN78">
        <v>100.026</v>
      </c>
      <c r="EO78">
        <v>8.45856</v>
      </c>
      <c r="EP78">
        <v>0.858869</v>
      </c>
      <c r="EQ78">
        <v>0.862159</v>
      </c>
      <c r="ER78">
        <v>4.71939</v>
      </c>
      <c r="ES78">
        <v>4.77413</v>
      </c>
      <c r="ET78">
        <v>0.0500092</v>
      </c>
      <c r="EU78">
        <v>0</v>
      </c>
      <c r="EV78">
        <v>0</v>
      </c>
      <c r="EW78">
        <v>0</v>
      </c>
      <c r="EX78">
        <v>14.42</v>
      </c>
      <c r="EY78">
        <v>0.0500092</v>
      </c>
      <c r="EZ78">
        <v>-4.84</v>
      </c>
      <c r="FA78">
        <v>-0.14</v>
      </c>
      <c r="FB78">
        <v>33.5</v>
      </c>
      <c r="FC78">
        <v>40.5</v>
      </c>
      <c r="FD78">
        <v>36.75</v>
      </c>
      <c r="FE78">
        <v>40.562</v>
      </c>
      <c r="FF78">
        <v>35.562</v>
      </c>
      <c r="FG78">
        <v>0</v>
      </c>
      <c r="FH78">
        <v>0</v>
      </c>
      <c r="FI78">
        <v>0</v>
      </c>
      <c r="FJ78">
        <v>1746725840</v>
      </c>
      <c r="FK78">
        <v>0</v>
      </c>
      <c r="FL78">
        <v>4.0712</v>
      </c>
      <c r="FM78">
        <v>-41.10846087184181</v>
      </c>
      <c r="FN78">
        <v>28.19538419364241</v>
      </c>
      <c r="FO78">
        <v>-3.6696</v>
      </c>
      <c r="FP78">
        <v>15</v>
      </c>
      <c r="FQ78">
        <v>1746715409.1</v>
      </c>
      <c r="FR78" t="s">
        <v>438</v>
      </c>
      <c r="FS78">
        <v>1746715409.1</v>
      </c>
      <c r="FT78">
        <v>1746715398.6</v>
      </c>
      <c r="FU78">
        <v>2</v>
      </c>
      <c r="FV78">
        <v>-0.229</v>
      </c>
      <c r="FW78">
        <v>-0.046</v>
      </c>
      <c r="FX78">
        <v>-0.035</v>
      </c>
      <c r="FY78">
        <v>0.08699999999999999</v>
      </c>
      <c r="FZ78">
        <v>587</v>
      </c>
      <c r="GA78">
        <v>16</v>
      </c>
      <c r="GB78">
        <v>0.03</v>
      </c>
      <c r="GC78">
        <v>0.16</v>
      </c>
      <c r="GD78">
        <v>-0.0508250885200878</v>
      </c>
      <c r="GE78">
        <v>0.08781848286321797</v>
      </c>
      <c r="GF78">
        <v>0.01766131513830416</v>
      </c>
      <c r="GG78">
        <v>1</v>
      </c>
      <c r="GH78">
        <v>-0.002433673622956726</v>
      </c>
      <c r="GI78">
        <v>-0.0003394645587246324</v>
      </c>
      <c r="GJ78">
        <v>7.085045520890523E-05</v>
      </c>
      <c r="GK78">
        <v>1</v>
      </c>
      <c r="GL78">
        <v>2</v>
      </c>
      <c r="GM78">
        <v>2</v>
      </c>
      <c r="GN78" t="s">
        <v>439</v>
      </c>
      <c r="GO78">
        <v>3.01638</v>
      </c>
      <c r="GP78">
        <v>2.77509</v>
      </c>
      <c r="GQ78">
        <v>0.0290448</v>
      </c>
      <c r="GR78">
        <v>0.0288775</v>
      </c>
      <c r="GS78">
        <v>0.0571271</v>
      </c>
      <c r="GT78">
        <v>0.0570332</v>
      </c>
      <c r="GU78">
        <v>25115.2</v>
      </c>
      <c r="GV78">
        <v>29343.2</v>
      </c>
      <c r="GW78">
        <v>22664.3</v>
      </c>
      <c r="GX78">
        <v>27759.4</v>
      </c>
      <c r="GY78">
        <v>31002</v>
      </c>
      <c r="GZ78">
        <v>37408.9</v>
      </c>
      <c r="HA78">
        <v>36324.4</v>
      </c>
      <c r="HB78">
        <v>44066.3</v>
      </c>
      <c r="HC78">
        <v>1.82997</v>
      </c>
      <c r="HD78">
        <v>2.17777</v>
      </c>
      <c r="HE78">
        <v>-0.0588968</v>
      </c>
      <c r="HF78">
        <v>0</v>
      </c>
      <c r="HG78">
        <v>16.1077</v>
      </c>
      <c r="HH78">
        <v>999.9</v>
      </c>
      <c r="HI78">
        <v>23.6</v>
      </c>
      <c r="HJ78">
        <v>32.3</v>
      </c>
      <c r="HK78">
        <v>11.2455</v>
      </c>
      <c r="HL78">
        <v>62.2299</v>
      </c>
      <c r="HM78">
        <v>12.9848</v>
      </c>
      <c r="HN78">
        <v>1</v>
      </c>
      <c r="HO78">
        <v>-0.217226</v>
      </c>
      <c r="HP78">
        <v>5.38281</v>
      </c>
      <c r="HQ78">
        <v>20.213</v>
      </c>
      <c r="HR78">
        <v>5.19528</v>
      </c>
      <c r="HS78">
        <v>11.956</v>
      </c>
      <c r="HT78">
        <v>4.94655</v>
      </c>
      <c r="HU78">
        <v>3.29998</v>
      </c>
      <c r="HV78">
        <v>9999</v>
      </c>
      <c r="HW78">
        <v>9999</v>
      </c>
      <c r="HX78">
        <v>9999</v>
      </c>
      <c r="HY78">
        <v>331.4</v>
      </c>
      <c r="HZ78">
        <v>1.86049</v>
      </c>
      <c r="IA78">
        <v>1.86111</v>
      </c>
      <c r="IB78">
        <v>1.86188</v>
      </c>
      <c r="IC78">
        <v>1.85755</v>
      </c>
      <c r="ID78">
        <v>1.85715</v>
      </c>
      <c r="IE78">
        <v>1.85822</v>
      </c>
      <c r="IF78">
        <v>1.85899</v>
      </c>
      <c r="IG78">
        <v>1.85852</v>
      </c>
      <c r="IH78">
        <v>0</v>
      </c>
      <c r="II78">
        <v>0</v>
      </c>
      <c r="IJ78">
        <v>0</v>
      </c>
      <c r="IK78">
        <v>0</v>
      </c>
      <c r="IL78" t="s">
        <v>440</v>
      </c>
      <c r="IM78" t="s">
        <v>441</v>
      </c>
      <c r="IN78" t="s">
        <v>442</v>
      </c>
      <c r="IO78" t="s">
        <v>442</v>
      </c>
      <c r="IP78" t="s">
        <v>442</v>
      </c>
      <c r="IQ78" t="s">
        <v>442</v>
      </c>
      <c r="IR78">
        <v>0</v>
      </c>
      <c r="IS78">
        <v>100</v>
      </c>
      <c r="IT78">
        <v>100</v>
      </c>
      <c r="IU78">
        <v>0.238</v>
      </c>
      <c r="IV78">
        <v>-0.06510000000000001</v>
      </c>
      <c r="IW78">
        <v>0.297997702088705</v>
      </c>
      <c r="IX78">
        <v>-0.0005958199232126106</v>
      </c>
      <c r="IY78">
        <v>-6.37178337242435E-08</v>
      </c>
      <c r="IZ78">
        <v>1.993894988486917E-10</v>
      </c>
      <c r="JA78">
        <v>-0.1058024783623949</v>
      </c>
      <c r="JB78">
        <v>-0.00682890468723997</v>
      </c>
      <c r="JC78">
        <v>0.001509929528747337</v>
      </c>
      <c r="JD78">
        <v>-1.662762654557253E-05</v>
      </c>
      <c r="JE78">
        <v>17</v>
      </c>
      <c r="JF78">
        <v>1831</v>
      </c>
      <c r="JG78">
        <v>1</v>
      </c>
      <c r="JH78">
        <v>21</v>
      </c>
      <c r="JI78">
        <v>172.6</v>
      </c>
      <c r="JJ78">
        <v>172.8</v>
      </c>
      <c r="JK78">
        <v>0.372314</v>
      </c>
      <c r="JL78">
        <v>2.58911</v>
      </c>
      <c r="JM78">
        <v>1.54663</v>
      </c>
      <c r="JN78">
        <v>2.14478</v>
      </c>
      <c r="JO78">
        <v>1.49658</v>
      </c>
      <c r="JP78">
        <v>2.45728</v>
      </c>
      <c r="JQ78">
        <v>38.6733</v>
      </c>
      <c r="JR78">
        <v>24.0175</v>
      </c>
      <c r="JS78">
        <v>18</v>
      </c>
      <c r="JT78">
        <v>383.695</v>
      </c>
      <c r="JU78">
        <v>638.4690000000001</v>
      </c>
      <c r="JV78">
        <v>11.0293</v>
      </c>
      <c r="JW78">
        <v>24.3242</v>
      </c>
      <c r="JX78">
        <v>30.0002</v>
      </c>
      <c r="JY78">
        <v>24.3986</v>
      </c>
      <c r="JZ78">
        <v>24.4207</v>
      </c>
      <c r="KA78">
        <v>7.48061</v>
      </c>
      <c r="KB78">
        <v>28.7909</v>
      </c>
      <c r="KC78">
        <v>11.2538</v>
      </c>
      <c r="KD78">
        <v>11.0273</v>
      </c>
      <c r="KE78">
        <v>100</v>
      </c>
      <c r="KF78">
        <v>8.41662</v>
      </c>
      <c r="KG78">
        <v>100.255</v>
      </c>
      <c r="KH78">
        <v>100.873</v>
      </c>
    </row>
    <row r="79" spans="1:294">
      <c r="A79">
        <v>63</v>
      </c>
      <c r="B79">
        <v>1746725888.1</v>
      </c>
      <c r="C79">
        <v>7472</v>
      </c>
      <c r="D79" t="s">
        <v>565</v>
      </c>
      <c r="E79" t="s">
        <v>566</v>
      </c>
      <c r="F79" t="s">
        <v>432</v>
      </c>
      <c r="G79" t="s">
        <v>433</v>
      </c>
      <c r="I79" t="s">
        <v>435</v>
      </c>
      <c r="J79">
        <v>1746725888.1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(EB79+(V79+2*0.95*5.67E-8*(((EB79+$B$7)+273)^4-(EB79+273)^4)-44100*K79)/(1.84*29.3*S79+8*0.95*5.67E-8*(EB79+273)^3))</f>
        <v>0</v>
      </c>
      <c r="X79">
        <f>($C$7*EC79+$D$7*ED79+$E$7*W79)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2*0.95*5.67E-8*(((EB79+$B$7)+273)^4-(X79+273)^4)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50.43644230078915</v>
      </c>
      <c r="AL79">
        <v>50.45268848484846</v>
      </c>
      <c r="AM79">
        <v>7.396830103157348E-05</v>
      </c>
      <c r="AN79">
        <v>65.83343786014218</v>
      </c>
      <c r="AO79">
        <f>(AQ79 - AP79 + DZ79*1E3/(8.314*(EB79+273.15)) * AS79/DY79 * AR79) * DY79/(100*DM79) * 1000/(1000 - AQ79)</f>
        <v>0</v>
      </c>
      <c r="AP79">
        <v>8.452982114960681</v>
      </c>
      <c r="AQ79">
        <v>8.424474909090907</v>
      </c>
      <c r="AR79">
        <v>5.44917946861534E-08</v>
      </c>
      <c r="AS79">
        <v>77.39234867321849</v>
      </c>
      <c r="AT79">
        <v>0</v>
      </c>
      <c r="AU79">
        <v>0</v>
      </c>
      <c r="AV79">
        <f>IF(AT79*$H$13&gt;=AX79,1.0,(AX79/(AX79-AT79*$H$13)))</f>
        <v>0</v>
      </c>
      <c r="AW79">
        <f>(AV79-1)*100</f>
        <v>0</v>
      </c>
      <c r="AX79">
        <f>MAX(0,($B$13+$C$13*EG79)/(1+$D$13*EG79)*DZ79/(EB79+273)*$E$13)</f>
        <v>0</v>
      </c>
      <c r="AY79" t="s">
        <v>436</v>
      </c>
      <c r="AZ79" t="s">
        <v>436</v>
      </c>
      <c r="BA79">
        <v>0</v>
      </c>
      <c r="BB79">
        <v>0</v>
      </c>
      <c r="BC79">
        <f>1-BA79/BB79</f>
        <v>0</v>
      </c>
      <c r="BD79">
        <v>0</v>
      </c>
      <c r="BE79" t="s">
        <v>436</v>
      </c>
      <c r="BF79" t="s">
        <v>436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436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$B$11*EH79+$C$11*EI79+$F$11*ET79*(1-EW79)</f>
        <v>0</v>
      </c>
      <c r="DJ79">
        <f>DI79*DK79</f>
        <v>0</v>
      </c>
      <c r="DK79">
        <f>($B$11*$D$9+$C$11*$D$9+$F$11*((FG79+EY79)/MAX(FG79+EY79+FH79, 0.1)*$I$9+FH79/MAX(FG79+EY79+FH79, 0.1)*$J$9))/($B$11+$C$11+$F$11)</f>
        <v>0</v>
      </c>
      <c r="DL79">
        <f>($B$11*$K$9+$C$11*$K$9+$F$11*((FG79+EY79)/MAX(FG79+EY79+FH79, 0.1)*$P$9+FH79/MAX(FG79+EY79+FH79, 0.1)*$Q$9))/($B$11+$C$11+$F$11)</f>
        <v>0</v>
      </c>
      <c r="DM79">
        <v>6</v>
      </c>
      <c r="DN79">
        <v>0.5</v>
      </c>
      <c r="DO79" t="s">
        <v>437</v>
      </c>
      <c r="DP79">
        <v>2</v>
      </c>
      <c r="DQ79" t="b">
        <v>1</v>
      </c>
      <c r="DR79">
        <v>1746725888.1</v>
      </c>
      <c r="DS79">
        <v>50.0322</v>
      </c>
      <c r="DT79">
        <v>49.9886</v>
      </c>
      <c r="DU79">
        <v>8.424609999999999</v>
      </c>
      <c r="DV79">
        <v>8.45369</v>
      </c>
      <c r="DW79">
        <v>49.764</v>
      </c>
      <c r="DX79">
        <v>8.48973</v>
      </c>
      <c r="DY79">
        <v>400.087</v>
      </c>
      <c r="DZ79">
        <v>101.932</v>
      </c>
      <c r="EA79">
        <v>0.100077</v>
      </c>
      <c r="EB79">
        <v>15.0101</v>
      </c>
      <c r="EC79">
        <v>15.1209</v>
      </c>
      <c r="ED79">
        <v>999.9</v>
      </c>
      <c r="EE79">
        <v>0</v>
      </c>
      <c r="EF79">
        <v>0</v>
      </c>
      <c r="EG79">
        <v>10046.9</v>
      </c>
      <c r="EH79">
        <v>0</v>
      </c>
      <c r="EI79">
        <v>0.225198</v>
      </c>
      <c r="EJ79">
        <v>0.0436058</v>
      </c>
      <c r="EK79">
        <v>50.4573</v>
      </c>
      <c r="EL79">
        <v>50.4148</v>
      </c>
      <c r="EM79">
        <v>-0.0290861</v>
      </c>
      <c r="EN79">
        <v>49.9886</v>
      </c>
      <c r="EO79">
        <v>8.45369</v>
      </c>
      <c r="EP79">
        <v>0.858737</v>
      </c>
      <c r="EQ79">
        <v>0.861702</v>
      </c>
      <c r="ER79">
        <v>4.7172</v>
      </c>
      <c r="ES79">
        <v>4.76653</v>
      </c>
      <c r="ET79">
        <v>0.0500092</v>
      </c>
      <c r="EU79">
        <v>0</v>
      </c>
      <c r="EV79">
        <v>0</v>
      </c>
      <c r="EW79">
        <v>0</v>
      </c>
      <c r="EX79">
        <v>-7.89</v>
      </c>
      <c r="EY79">
        <v>0.0500092</v>
      </c>
      <c r="EZ79">
        <v>12.49</v>
      </c>
      <c r="FA79">
        <v>0.62</v>
      </c>
      <c r="FB79">
        <v>33.812</v>
      </c>
      <c r="FC79">
        <v>41.125</v>
      </c>
      <c r="FD79">
        <v>37.187</v>
      </c>
      <c r="FE79">
        <v>41.437</v>
      </c>
      <c r="FF79">
        <v>35.937</v>
      </c>
      <c r="FG79">
        <v>0</v>
      </c>
      <c r="FH79">
        <v>0</v>
      </c>
      <c r="FI79">
        <v>0</v>
      </c>
      <c r="FJ79">
        <v>1746725960.6</v>
      </c>
      <c r="FK79">
        <v>0</v>
      </c>
      <c r="FL79">
        <v>0.9753846153846156</v>
      </c>
      <c r="FM79">
        <v>-26.75418785899035</v>
      </c>
      <c r="FN79">
        <v>13.79726456818339</v>
      </c>
      <c r="FO79">
        <v>-3.610384615384616</v>
      </c>
      <c r="FP79">
        <v>15</v>
      </c>
      <c r="FQ79">
        <v>1746715409.1</v>
      </c>
      <c r="FR79" t="s">
        <v>438</v>
      </c>
      <c r="FS79">
        <v>1746715409.1</v>
      </c>
      <c r="FT79">
        <v>1746715398.6</v>
      </c>
      <c r="FU79">
        <v>2</v>
      </c>
      <c r="FV79">
        <v>-0.229</v>
      </c>
      <c r="FW79">
        <v>-0.046</v>
      </c>
      <c r="FX79">
        <v>-0.035</v>
      </c>
      <c r="FY79">
        <v>0.08699999999999999</v>
      </c>
      <c r="FZ79">
        <v>587</v>
      </c>
      <c r="GA79">
        <v>16</v>
      </c>
      <c r="GB79">
        <v>0.03</v>
      </c>
      <c r="GC79">
        <v>0.16</v>
      </c>
      <c r="GD79">
        <v>-0.02018779702496913</v>
      </c>
      <c r="GE79">
        <v>0.009166201172877891</v>
      </c>
      <c r="GF79">
        <v>0.01540395228154795</v>
      </c>
      <c r="GG79">
        <v>1</v>
      </c>
      <c r="GH79">
        <v>-0.002323004846953703</v>
      </c>
      <c r="GI79">
        <v>3.447891557909606E-05</v>
      </c>
      <c r="GJ79">
        <v>7.951744962678791E-05</v>
      </c>
      <c r="GK79">
        <v>1</v>
      </c>
      <c r="GL79">
        <v>2</v>
      </c>
      <c r="GM79">
        <v>2</v>
      </c>
      <c r="GN79" t="s">
        <v>439</v>
      </c>
      <c r="GO79">
        <v>3.01632</v>
      </c>
      <c r="GP79">
        <v>2.77515</v>
      </c>
      <c r="GQ79">
        <v>0.0147227</v>
      </c>
      <c r="GR79">
        <v>0.0146752</v>
      </c>
      <c r="GS79">
        <v>0.0571212</v>
      </c>
      <c r="GT79">
        <v>0.0570109</v>
      </c>
      <c r="GU79">
        <v>25485.8</v>
      </c>
      <c r="GV79">
        <v>29772.6</v>
      </c>
      <c r="GW79">
        <v>22664.2</v>
      </c>
      <c r="GX79">
        <v>27759.4</v>
      </c>
      <c r="GY79">
        <v>31001.9</v>
      </c>
      <c r="GZ79">
        <v>37409.7</v>
      </c>
      <c r="HA79">
        <v>36324.5</v>
      </c>
      <c r="HB79">
        <v>44066.6</v>
      </c>
      <c r="HC79">
        <v>1.82992</v>
      </c>
      <c r="HD79">
        <v>2.1778</v>
      </c>
      <c r="HE79">
        <v>-0.05804</v>
      </c>
      <c r="HF79">
        <v>0</v>
      </c>
      <c r="HG79">
        <v>16.0881</v>
      </c>
      <c r="HH79">
        <v>999.9</v>
      </c>
      <c r="HI79">
        <v>23.6</v>
      </c>
      <c r="HJ79">
        <v>32.3</v>
      </c>
      <c r="HK79">
        <v>11.2438</v>
      </c>
      <c r="HL79">
        <v>62.3399</v>
      </c>
      <c r="HM79">
        <v>12.8045</v>
      </c>
      <c r="HN79">
        <v>1</v>
      </c>
      <c r="HO79">
        <v>-0.217449</v>
      </c>
      <c r="HP79">
        <v>5.42681</v>
      </c>
      <c r="HQ79">
        <v>20.2117</v>
      </c>
      <c r="HR79">
        <v>5.19737</v>
      </c>
      <c r="HS79">
        <v>11.956</v>
      </c>
      <c r="HT79">
        <v>4.94715</v>
      </c>
      <c r="HU79">
        <v>3.3</v>
      </c>
      <c r="HV79">
        <v>9999</v>
      </c>
      <c r="HW79">
        <v>9999</v>
      </c>
      <c r="HX79">
        <v>9999</v>
      </c>
      <c r="HY79">
        <v>331.4</v>
      </c>
      <c r="HZ79">
        <v>1.86049</v>
      </c>
      <c r="IA79">
        <v>1.86111</v>
      </c>
      <c r="IB79">
        <v>1.86189</v>
      </c>
      <c r="IC79">
        <v>1.85751</v>
      </c>
      <c r="ID79">
        <v>1.85715</v>
      </c>
      <c r="IE79">
        <v>1.85822</v>
      </c>
      <c r="IF79">
        <v>1.85898</v>
      </c>
      <c r="IG79">
        <v>1.85852</v>
      </c>
      <c r="IH79">
        <v>0</v>
      </c>
      <c r="II79">
        <v>0</v>
      </c>
      <c r="IJ79">
        <v>0</v>
      </c>
      <c r="IK79">
        <v>0</v>
      </c>
      <c r="IL79" t="s">
        <v>440</v>
      </c>
      <c r="IM79" t="s">
        <v>441</v>
      </c>
      <c r="IN79" t="s">
        <v>442</v>
      </c>
      <c r="IO79" t="s">
        <v>442</v>
      </c>
      <c r="IP79" t="s">
        <v>442</v>
      </c>
      <c r="IQ79" t="s">
        <v>442</v>
      </c>
      <c r="IR79">
        <v>0</v>
      </c>
      <c r="IS79">
        <v>100</v>
      </c>
      <c r="IT79">
        <v>100</v>
      </c>
      <c r="IU79">
        <v>0.268</v>
      </c>
      <c r="IV79">
        <v>-0.06510000000000001</v>
      </c>
      <c r="IW79">
        <v>0.297997702088705</v>
      </c>
      <c r="IX79">
        <v>-0.0005958199232126106</v>
      </c>
      <c r="IY79">
        <v>-6.37178337242435E-08</v>
      </c>
      <c r="IZ79">
        <v>1.993894988486917E-10</v>
      </c>
      <c r="JA79">
        <v>-0.1058024783623949</v>
      </c>
      <c r="JB79">
        <v>-0.00682890468723997</v>
      </c>
      <c r="JC79">
        <v>0.001509929528747337</v>
      </c>
      <c r="JD79">
        <v>-1.662762654557253E-05</v>
      </c>
      <c r="JE79">
        <v>17</v>
      </c>
      <c r="JF79">
        <v>1831</v>
      </c>
      <c r="JG79">
        <v>1</v>
      </c>
      <c r="JH79">
        <v>21</v>
      </c>
      <c r="JI79">
        <v>174.7</v>
      </c>
      <c r="JJ79">
        <v>174.8</v>
      </c>
      <c r="JK79">
        <v>0.258789</v>
      </c>
      <c r="JL79">
        <v>2.61597</v>
      </c>
      <c r="JM79">
        <v>1.54663</v>
      </c>
      <c r="JN79">
        <v>2.14478</v>
      </c>
      <c r="JO79">
        <v>1.49658</v>
      </c>
      <c r="JP79">
        <v>2.3584</v>
      </c>
      <c r="JQ79">
        <v>38.6733</v>
      </c>
      <c r="JR79">
        <v>24.0087</v>
      </c>
      <c r="JS79">
        <v>18</v>
      </c>
      <c r="JT79">
        <v>383.657</v>
      </c>
      <c r="JU79">
        <v>638.439</v>
      </c>
      <c r="JV79">
        <v>11.0229</v>
      </c>
      <c r="JW79">
        <v>24.3221</v>
      </c>
      <c r="JX79">
        <v>30.0002</v>
      </c>
      <c r="JY79">
        <v>24.3966</v>
      </c>
      <c r="JZ79">
        <v>24.4166</v>
      </c>
      <c r="KA79">
        <v>5.20508</v>
      </c>
      <c r="KB79">
        <v>28.7909</v>
      </c>
      <c r="KC79">
        <v>11.2538</v>
      </c>
      <c r="KD79">
        <v>11.0132</v>
      </c>
      <c r="KE79">
        <v>50</v>
      </c>
      <c r="KF79">
        <v>8.41662</v>
      </c>
      <c r="KG79">
        <v>100.255</v>
      </c>
      <c r="KH79">
        <v>100.873</v>
      </c>
    </row>
    <row r="80" spans="1:294">
      <c r="A80">
        <v>64</v>
      </c>
      <c r="B80">
        <v>1746726008.6</v>
      </c>
      <c r="C80">
        <v>7592.5</v>
      </c>
      <c r="D80" t="s">
        <v>567</v>
      </c>
      <c r="E80" t="s">
        <v>568</v>
      </c>
      <c r="F80" t="s">
        <v>432</v>
      </c>
      <c r="G80" t="s">
        <v>433</v>
      </c>
      <c r="I80" t="s">
        <v>435</v>
      </c>
      <c r="J80">
        <v>1746726008.6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(EB80+(V80+2*0.95*5.67E-8*(((EB80+$B$7)+273)^4-(EB80+273)^4)-44100*K80)/(1.84*29.3*S80+8*0.95*5.67E-8*(EB80+273)^3))</f>
        <v>0</v>
      </c>
      <c r="X80">
        <f>($C$7*EC80+$D$7*ED80+$E$7*W80)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2*0.95*5.67E-8*(((EB80+$B$7)+273)^4-(X80+273)^4)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-1.605374944730254</v>
      </c>
      <c r="AL80">
        <v>-1.437220848484848</v>
      </c>
      <c r="AM80">
        <v>-6.647540604517088E-05</v>
      </c>
      <c r="AN80">
        <v>65.83343786014218</v>
      </c>
      <c r="AO80">
        <f>(AQ80 - AP80 + DZ80*1E3/(8.314*(EB80+273.15)) * AS80/DY80 * AR80) * DY80/(100*DM80) * 1000/(1000 - AQ80)</f>
        <v>0</v>
      </c>
      <c r="AP80">
        <v>8.440001860857747</v>
      </c>
      <c r="AQ80">
        <v>8.409736727272728</v>
      </c>
      <c r="AR80">
        <v>-5.239586471233166E-08</v>
      </c>
      <c r="AS80">
        <v>77.39234867321849</v>
      </c>
      <c r="AT80">
        <v>0</v>
      </c>
      <c r="AU80">
        <v>0</v>
      </c>
      <c r="AV80">
        <f>IF(AT80*$H$13&gt;=AX80,1.0,(AX80/(AX80-AT80*$H$13)))</f>
        <v>0</v>
      </c>
      <c r="AW80">
        <f>(AV80-1)*100</f>
        <v>0</v>
      </c>
      <c r="AX80">
        <f>MAX(0,($B$13+$C$13*EG80)/(1+$D$13*EG80)*DZ80/(EB80+273)*$E$13)</f>
        <v>0</v>
      </c>
      <c r="AY80" t="s">
        <v>436</v>
      </c>
      <c r="AZ80" t="s">
        <v>436</v>
      </c>
      <c r="BA80">
        <v>0</v>
      </c>
      <c r="BB80">
        <v>0</v>
      </c>
      <c r="BC80">
        <f>1-BA80/BB80</f>
        <v>0</v>
      </c>
      <c r="BD80">
        <v>0</v>
      </c>
      <c r="BE80" t="s">
        <v>436</v>
      </c>
      <c r="BF80" t="s">
        <v>436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436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$B$11*EH80+$C$11*EI80+$F$11*ET80*(1-EW80)</f>
        <v>0</v>
      </c>
      <c r="DJ80">
        <f>DI80*DK80</f>
        <v>0</v>
      </c>
      <c r="DK80">
        <f>($B$11*$D$9+$C$11*$D$9+$F$11*((FG80+EY80)/MAX(FG80+EY80+FH80, 0.1)*$I$9+FH80/MAX(FG80+EY80+FH80, 0.1)*$J$9))/($B$11+$C$11+$F$11)</f>
        <v>0</v>
      </c>
      <c r="DL80">
        <f>($B$11*$K$9+$C$11*$K$9+$F$11*((FG80+EY80)/MAX(FG80+EY80+FH80, 0.1)*$P$9+FH80/MAX(FG80+EY80+FH80, 0.1)*$Q$9))/($B$11+$C$11+$F$11)</f>
        <v>0</v>
      </c>
      <c r="DM80">
        <v>6</v>
      </c>
      <c r="DN80">
        <v>0.5</v>
      </c>
      <c r="DO80" t="s">
        <v>437</v>
      </c>
      <c r="DP80">
        <v>2</v>
      </c>
      <c r="DQ80" t="b">
        <v>1</v>
      </c>
      <c r="DR80">
        <v>1746726008.6</v>
      </c>
      <c r="DS80">
        <v>-1.43348</v>
      </c>
      <c r="DT80">
        <v>-1.57413</v>
      </c>
      <c r="DU80">
        <v>8.409660000000001</v>
      </c>
      <c r="DV80">
        <v>8.438280000000001</v>
      </c>
      <c r="DW80">
        <v>-1.73251</v>
      </c>
      <c r="DX80">
        <v>8.475009999999999</v>
      </c>
      <c r="DY80">
        <v>400.099</v>
      </c>
      <c r="DZ80">
        <v>101.933</v>
      </c>
      <c r="EA80">
        <v>0.0998855</v>
      </c>
      <c r="EB80">
        <v>15.0073</v>
      </c>
      <c r="EC80">
        <v>15.1278</v>
      </c>
      <c r="ED80">
        <v>999.9</v>
      </c>
      <c r="EE80">
        <v>0</v>
      </c>
      <c r="EF80">
        <v>0</v>
      </c>
      <c r="EG80">
        <v>10054.4</v>
      </c>
      <c r="EH80">
        <v>0</v>
      </c>
      <c r="EI80">
        <v>0.221054</v>
      </c>
      <c r="EJ80">
        <v>0.140648</v>
      </c>
      <c r="EK80">
        <v>-1.44564</v>
      </c>
      <c r="EL80">
        <v>-1.58753</v>
      </c>
      <c r="EM80">
        <v>-0.028616</v>
      </c>
      <c r="EN80">
        <v>-1.57413</v>
      </c>
      <c r="EO80">
        <v>8.438280000000001</v>
      </c>
      <c r="EP80">
        <v>0.857219</v>
      </c>
      <c r="EQ80">
        <v>0.860136</v>
      </c>
      <c r="ER80">
        <v>4.69187</v>
      </c>
      <c r="ES80">
        <v>4.74049</v>
      </c>
      <c r="ET80">
        <v>0.0500092</v>
      </c>
      <c r="EU80">
        <v>0</v>
      </c>
      <c r="EV80">
        <v>0</v>
      </c>
      <c r="EW80">
        <v>0</v>
      </c>
      <c r="EX80">
        <v>-4.19</v>
      </c>
      <c r="EY80">
        <v>0.0500092</v>
      </c>
      <c r="EZ80">
        <v>7.52</v>
      </c>
      <c r="FA80">
        <v>-0.09</v>
      </c>
      <c r="FB80">
        <v>34.125</v>
      </c>
      <c r="FC80">
        <v>41.312</v>
      </c>
      <c r="FD80">
        <v>37.437</v>
      </c>
      <c r="FE80">
        <v>41.625</v>
      </c>
      <c r="FF80">
        <v>36.125</v>
      </c>
      <c r="FG80">
        <v>0</v>
      </c>
      <c r="FH80">
        <v>0</v>
      </c>
      <c r="FI80">
        <v>0</v>
      </c>
      <c r="FJ80">
        <v>1746726081.2</v>
      </c>
      <c r="FK80">
        <v>0</v>
      </c>
      <c r="FL80">
        <v>3.9584</v>
      </c>
      <c r="FM80">
        <v>2.908461643182316</v>
      </c>
      <c r="FN80">
        <v>-10.29461529957942</v>
      </c>
      <c r="FO80">
        <v>-5.449999999999999</v>
      </c>
      <c r="FP80">
        <v>15</v>
      </c>
      <c r="FQ80">
        <v>1746715409.1</v>
      </c>
      <c r="FR80" t="s">
        <v>438</v>
      </c>
      <c r="FS80">
        <v>1746715409.1</v>
      </c>
      <c r="FT80">
        <v>1746715398.6</v>
      </c>
      <c r="FU80">
        <v>2</v>
      </c>
      <c r="FV80">
        <v>-0.229</v>
      </c>
      <c r="FW80">
        <v>-0.046</v>
      </c>
      <c r="FX80">
        <v>-0.035</v>
      </c>
      <c r="FY80">
        <v>0.08699999999999999</v>
      </c>
      <c r="FZ80">
        <v>587</v>
      </c>
      <c r="GA80">
        <v>16</v>
      </c>
      <c r="GB80">
        <v>0.03</v>
      </c>
      <c r="GC80">
        <v>0.16</v>
      </c>
      <c r="GD80">
        <v>-0.1086903688531267</v>
      </c>
      <c r="GE80">
        <v>-0.009866539762230214</v>
      </c>
      <c r="GF80">
        <v>0.01086879182755777</v>
      </c>
      <c r="GG80">
        <v>1</v>
      </c>
      <c r="GH80">
        <v>-0.00219936516891333</v>
      </c>
      <c r="GI80">
        <v>-8.734662834267195E-05</v>
      </c>
      <c r="GJ80">
        <v>6.824600879716685E-05</v>
      </c>
      <c r="GK80">
        <v>1</v>
      </c>
      <c r="GL80">
        <v>2</v>
      </c>
      <c r="GM80">
        <v>2</v>
      </c>
      <c r="GN80" t="s">
        <v>439</v>
      </c>
      <c r="GO80">
        <v>3.01634</v>
      </c>
      <c r="GP80">
        <v>2.77503</v>
      </c>
      <c r="GQ80">
        <v>-0.000515305</v>
      </c>
      <c r="GR80">
        <v>-0.00046476</v>
      </c>
      <c r="GS80">
        <v>0.0570439</v>
      </c>
      <c r="GT80">
        <v>0.056931</v>
      </c>
      <c r="GU80">
        <v>25881.1</v>
      </c>
      <c r="GV80">
        <v>30230.3</v>
      </c>
      <c r="GW80">
        <v>22664.8</v>
      </c>
      <c r="GX80">
        <v>27759.1</v>
      </c>
      <c r="GY80">
        <v>31005</v>
      </c>
      <c r="GZ80">
        <v>37411.6</v>
      </c>
      <c r="HA80">
        <v>36325.5</v>
      </c>
      <c r="HB80">
        <v>44065.6</v>
      </c>
      <c r="HC80">
        <v>1.82995</v>
      </c>
      <c r="HD80">
        <v>2.17763</v>
      </c>
      <c r="HE80">
        <v>-0.0576302</v>
      </c>
      <c r="HF80">
        <v>0</v>
      </c>
      <c r="HG80">
        <v>16.0881</v>
      </c>
      <c r="HH80">
        <v>999.9</v>
      </c>
      <c r="HI80">
        <v>23.5</v>
      </c>
      <c r="HJ80">
        <v>32.3</v>
      </c>
      <c r="HK80">
        <v>11.1956</v>
      </c>
      <c r="HL80">
        <v>62.2499</v>
      </c>
      <c r="HM80">
        <v>12.9447</v>
      </c>
      <c r="HN80">
        <v>1</v>
      </c>
      <c r="HO80">
        <v>-0.217752</v>
      </c>
      <c r="HP80">
        <v>5.45632</v>
      </c>
      <c r="HQ80">
        <v>20.2086</v>
      </c>
      <c r="HR80">
        <v>5.19752</v>
      </c>
      <c r="HS80">
        <v>11.956</v>
      </c>
      <c r="HT80">
        <v>4.94725</v>
      </c>
      <c r="HU80">
        <v>3.3</v>
      </c>
      <c r="HV80">
        <v>9999</v>
      </c>
      <c r="HW80">
        <v>9999</v>
      </c>
      <c r="HX80">
        <v>9999</v>
      </c>
      <c r="HY80">
        <v>331.4</v>
      </c>
      <c r="HZ80">
        <v>1.8605</v>
      </c>
      <c r="IA80">
        <v>1.86111</v>
      </c>
      <c r="IB80">
        <v>1.8619</v>
      </c>
      <c r="IC80">
        <v>1.85759</v>
      </c>
      <c r="ID80">
        <v>1.85715</v>
      </c>
      <c r="IE80">
        <v>1.85822</v>
      </c>
      <c r="IF80">
        <v>1.85905</v>
      </c>
      <c r="IG80">
        <v>1.85852</v>
      </c>
      <c r="IH80">
        <v>0</v>
      </c>
      <c r="II80">
        <v>0</v>
      </c>
      <c r="IJ80">
        <v>0</v>
      </c>
      <c r="IK80">
        <v>0</v>
      </c>
      <c r="IL80" t="s">
        <v>440</v>
      </c>
      <c r="IM80" t="s">
        <v>441</v>
      </c>
      <c r="IN80" t="s">
        <v>442</v>
      </c>
      <c r="IO80" t="s">
        <v>442</v>
      </c>
      <c r="IP80" t="s">
        <v>442</v>
      </c>
      <c r="IQ80" t="s">
        <v>442</v>
      </c>
      <c r="IR80">
        <v>0</v>
      </c>
      <c r="IS80">
        <v>100</v>
      </c>
      <c r="IT80">
        <v>100</v>
      </c>
      <c r="IU80">
        <v>0.299</v>
      </c>
      <c r="IV80">
        <v>-0.0653</v>
      </c>
      <c r="IW80">
        <v>0.297997702088705</v>
      </c>
      <c r="IX80">
        <v>-0.0005958199232126106</v>
      </c>
      <c r="IY80">
        <v>-6.37178337242435E-08</v>
      </c>
      <c r="IZ80">
        <v>1.993894988486917E-10</v>
      </c>
      <c r="JA80">
        <v>-0.1058024783623949</v>
      </c>
      <c r="JB80">
        <v>-0.00682890468723997</v>
      </c>
      <c r="JC80">
        <v>0.001509929528747337</v>
      </c>
      <c r="JD80">
        <v>-1.662762654557253E-05</v>
      </c>
      <c r="JE80">
        <v>17</v>
      </c>
      <c r="JF80">
        <v>1831</v>
      </c>
      <c r="JG80">
        <v>1</v>
      </c>
      <c r="JH80">
        <v>21</v>
      </c>
      <c r="JI80">
        <v>176.7</v>
      </c>
      <c r="JJ80">
        <v>176.8</v>
      </c>
      <c r="JK80">
        <v>0.0292969</v>
      </c>
      <c r="JL80">
        <v>4.99634</v>
      </c>
      <c r="JM80">
        <v>1.54663</v>
      </c>
      <c r="JN80">
        <v>2.14478</v>
      </c>
      <c r="JO80">
        <v>1.49658</v>
      </c>
      <c r="JP80">
        <v>2.38403</v>
      </c>
      <c r="JQ80">
        <v>38.6979</v>
      </c>
      <c r="JR80">
        <v>23.9999</v>
      </c>
      <c r="JS80">
        <v>18</v>
      </c>
      <c r="JT80">
        <v>383.642</v>
      </c>
      <c r="JU80">
        <v>638.273</v>
      </c>
      <c r="JV80">
        <v>10.9964</v>
      </c>
      <c r="JW80">
        <v>24.32</v>
      </c>
      <c r="JX80">
        <v>30.0001</v>
      </c>
      <c r="JY80">
        <v>24.3925</v>
      </c>
      <c r="JZ80">
        <v>24.4146</v>
      </c>
      <c r="KA80">
        <v>0</v>
      </c>
      <c r="KB80">
        <v>28.7909</v>
      </c>
      <c r="KC80">
        <v>11.2538</v>
      </c>
      <c r="KD80">
        <v>10.9911</v>
      </c>
      <c r="KE80">
        <v>0</v>
      </c>
      <c r="KF80">
        <v>8.41662</v>
      </c>
      <c r="KG80">
        <v>100.258</v>
      </c>
      <c r="KH80">
        <v>100.872</v>
      </c>
    </row>
    <row r="81" spans="1:294">
      <c r="A81">
        <v>65</v>
      </c>
      <c r="B81">
        <v>1746726129.1</v>
      </c>
      <c r="C81">
        <v>7713</v>
      </c>
      <c r="D81" t="s">
        <v>569</v>
      </c>
      <c r="E81" t="s">
        <v>570</v>
      </c>
      <c r="F81" t="s">
        <v>432</v>
      </c>
      <c r="G81" t="s">
        <v>433</v>
      </c>
      <c r="I81" t="s">
        <v>435</v>
      </c>
      <c r="J81">
        <v>1746726129.1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(EB81+(V81+2*0.95*5.67E-8*(((EB81+$B$7)+273)^4-(EB81+273)^4)-44100*K81)/(1.84*29.3*S81+8*0.95*5.67E-8*(EB81+273)^3))</f>
        <v>0</v>
      </c>
      <c r="X81">
        <f>($C$7*EC81+$D$7*ED81+$E$7*W81)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2*0.95*5.67E-8*(((EB81+$B$7)+273)^4-(X81+273)^4)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51.04137207309564</v>
      </c>
      <c r="AL81">
        <v>51.13958363636362</v>
      </c>
      <c r="AM81">
        <v>-0.02811536587321074</v>
      </c>
      <c r="AN81">
        <v>65.83343786014218</v>
      </c>
      <c r="AO81">
        <f>(AQ81 - AP81 + DZ81*1E3/(8.314*(EB81+273.15)) * AS81/DY81 * AR81) * DY81/(100*DM81) * 1000/(1000 - AQ81)</f>
        <v>0</v>
      </c>
      <c r="AP81">
        <v>8.435844598313071</v>
      </c>
      <c r="AQ81">
        <v>8.405824969696965</v>
      </c>
      <c r="AR81">
        <v>9.748676293896026E-08</v>
      </c>
      <c r="AS81">
        <v>77.39234867321849</v>
      </c>
      <c r="AT81">
        <v>0</v>
      </c>
      <c r="AU81">
        <v>0</v>
      </c>
      <c r="AV81">
        <f>IF(AT81*$H$13&gt;=AX81,1.0,(AX81/(AX81-AT81*$H$13)))</f>
        <v>0</v>
      </c>
      <c r="AW81">
        <f>(AV81-1)*100</f>
        <v>0</v>
      </c>
      <c r="AX81">
        <f>MAX(0,($B$13+$C$13*EG81)/(1+$D$13*EG81)*DZ81/(EB81+273)*$E$13)</f>
        <v>0</v>
      </c>
      <c r="AY81" t="s">
        <v>436</v>
      </c>
      <c r="AZ81" t="s">
        <v>436</v>
      </c>
      <c r="BA81">
        <v>0</v>
      </c>
      <c r="BB81">
        <v>0</v>
      </c>
      <c r="BC81">
        <f>1-BA81/BB81</f>
        <v>0</v>
      </c>
      <c r="BD81">
        <v>0</v>
      </c>
      <c r="BE81" t="s">
        <v>436</v>
      </c>
      <c r="BF81" t="s">
        <v>436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436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$B$11*EH81+$C$11*EI81+$F$11*ET81*(1-EW81)</f>
        <v>0</v>
      </c>
      <c r="DJ81">
        <f>DI81*DK81</f>
        <v>0</v>
      </c>
      <c r="DK81">
        <f>($B$11*$D$9+$C$11*$D$9+$F$11*((FG81+EY81)/MAX(FG81+EY81+FH81, 0.1)*$I$9+FH81/MAX(FG81+EY81+FH81, 0.1)*$J$9))/($B$11+$C$11+$F$11)</f>
        <v>0</v>
      </c>
      <c r="DL81">
        <f>($B$11*$K$9+$C$11*$K$9+$F$11*((FG81+EY81)/MAX(FG81+EY81+FH81, 0.1)*$P$9+FH81/MAX(FG81+EY81+FH81, 0.1)*$Q$9))/($B$11+$C$11+$F$11)</f>
        <v>0</v>
      </c>
      <c r="DM81">
        <v>6</v>
      </c>
      <c r="DN81">
        <v>0.5</v>
      </c>
      <c r="DO81" t="s">
        <v>437</v>
      </c>
      <c r="DP81">
        <v>2</v>
      </c>
      <c r="DQ81" t="b">
        <v>1</v>
      </c>
      <c r="DR81">
        <v>1746726129.1</v>
      </c>
      <c r="DS81">
        <v>50.697</v>
      </c>
      <c r="DT81">
        <v>50.557</v>
      </c>
      <c r="DU81">
        <v>8.405849999999999</v>
      </c>
      <c r="DV81">
        <v>8.43479</v>
      </c>
      <c r="DW81">
        <v>50.4291</v>
      </c>
      <c r="DX81">
        <v>8.47125</v>
      </c>
      <c r="DY81">
        <v>399.987</v>
      </c>
      <c r="DZ81">
        <v>101.931</v>
      </c>
      <c r="EA81">
        <v>0.0999767</v>
      </c>
      <c r="EB81">
        <v>14.9834</v>
      </c>
      <c r="EC81">
        <v>15.1088</v>
      </c>
      <c r="ED81">
        <v>999.9</v>
      </c>
      <c r="EE81">
        <v>0</v>
      </c>
      <c r="EF81">
        <v>0</v>
      </c>
      <c r="EG81">
        <v>10046.9</v>
      </c>
      <c r="EH81">
        <v>0</v>
      </c>
      <c r="EI81">
        <v>0.221054</v>
      </c>
      <c r="EJ81">
        <v>0.139992</v>
      </c>
      <c r="EK81">
        <v>51.1267</v>
      </c>
      <c r="EL81">
        <v>50.987</v>
      </c>
      <c r="EM81">
        <v>-0.0289392</v>
      </c>
      <c r="EN81">
        <v>50.557</v>
      </c>
      <c r="EO81">
        <v>8.43479</v>
      </c>
      <c r="EP81">
        <v>0.8568210000000001</v>
      </c>
      <c r="EQ81">
        <v>0.85977</v>
      </c>
      <c r="ER81">
        <v>4.68522</v>
      </c>
      <c r="ES81">
        <v>4.7344</v>
      </c>
      <c r="ET81">
        <v>0.0500092</v>
      </c>
      <c r="EU81">
        <v>0</v>
      </c>
      <c r="EV81">
        <v>0</v>
      </c>
      <c r="EW81">
        <v>0</v>
      </c>
      <c r="EX81">
        <v>-2.83</v>
      </c>
      <c r="EY81">
        <v>0.0500092</v>
      </c>
      <c r="EZ81">
        <v>2.78</v>
      </c>
      <c r="FA81">
        <v>1.7</v>
      </c>
      <c r="FB81">
        <v>33</v>
      </c>
      <c r="FC81">
        <v>38.687</v>
      </c>
      <c r="FD81">
        <v>35.812</v>
      </c>
      <c r="FE81">
        <v>38</v>
      </c>
      <c r="FF81">
        <v>34.812</v>
      </c>
      <c r="FG81">
        <v>0</v>
      </c>
      <c r="FH81">
        <v>0</v>
      </c>
      <c r="FI81">
        <v>0</v>
      </c>
      <c r="FJ81">
        <v>1746726201.8</v>
      </c>
      <c r="FK81">
        <v>0</v>
      </c>
      <c r="FL81">
        <v>5.221923076923076</v>
      </c>
      <c r="FM81">
        <v>-12.58837546403004</v>
      </c>
      <c r="FN81">
        <v>8.2485467172292</v>
      </c>
      <c r="FO81">
        <v>-3.171923076923077</v>
      </c>
      <c r="FP81">
        <v>15</v>
      </c>
      <c r="FQ81">
        <v>1746715409.1</v>
      </c>
      <c r="FR81" t="s">
        <v>438</v>
      </c>
      <c r="FS81">
        <v>1746715409.1</v>
      </c>
      <c r="FT81">
        <v>1746715398.6</v>
      </c>
      <c r="FU81">
        <v>2</v>
      </c>
      <c r="FV81">
        <v>-0.229</v>
      </c>
      <c r="FW81">
        <v>-0.046</v>
      </c>
      <c r="FX81">
        <v>-0.035</v>
      </c>
      <c r="FY81">
        <v>0.08699999999999999</v>
      </c>
      <c r="FZ81">
        <v>587</v>
      </c>
      <c r="GA81">
        <v>16</v>
      </c>
      <c r="GB81">
        <v>0.03</v>
      </c>
      <c r="GC81">
        <v>0.16</v>
      </c>
      <c r="GD81">
        <v>0.04285325064161384</v>
      </c>
      <c r="GE81">
        <v>0.01785852879278267</v>
      </c>
      <c r="GF81">
        <v>0.03216787808140451</v>
      </c>
      <c r="GG81">
        <v>1</v>
      </c>
      <c r="GH81">
        <v>-0.002226822733739216</v>
      </c>
      <c r="GI81">
        <v>6.560066553214339E-06</v>
      </c>
      <c r="GJ81">
        <v>2.977375473826036E-05</v>
      </c>
      <c r="GK81">
        <v>1</v>
      </c>
      <c r="GL81">
        <v>2</v>
      </c>
      <c r="GM81">
        <v>2</v>
      </c>
      <c r="GN81" t="s">
        <v>439</v>
      </c>
      <c r="GO81">
        <v>3.01621</v>
      </c>
      <c r="GP81">
        <v>2.77505</v>
      </c>
      <c r="GQ81">
        <v>0.0149172</v>
      </c>
      <c r="GR81">
        <v>0.0148401</v>
      </c>
      <c r="GS81">
        <v>0.0570233</v>
      </c>
      <c r="GT81">
        <v>0.0569124</v>
      </c>
      <c r="GU81">
        <v>25481.6</v>
      </c>
      <c r="GV81">
        <v>29768.5</v>
      </c>
      <c r="GW81">
        <v>22664.9</v>
      </c>
      <c r="GX81">
        <v>27760.2</v>
      </c>
      <c r="GY81">
        <v>31006.3</v>
      </c>
      <c r="GZ81">
        <v>37414.5</v>
      </c>
      <c r="HA81">
        <v>36325.7</v>
      </c>
      <c r="HB81">
        <v>44067.7</v>
      </c>
      <c r="HC81">
        <v>1.83</v>
      </c>
      <c r="HD81">
        <v>2.17782</v>
      </c>
      <c r="HE81">
        <v>-0.0592321</v>
      </c>
      <c r="HF81">
        <v>0</v>
      </c>
      <c r="HG81">
        <v>16.0958</v>
      </c>
      <c r="HH81">
        <v>999.9</v>
      </c>
      <c r="HI81">
        <v>23.5</v>
      </c>
      <c r="HJ81">
        <v>32.3</v>
      </c>
      <c r="HK81">
        <v>11.1981</v>
      </c>
      <c r="HL81">
        <v>62.18</v>
      </c>
      <c r="HM81">
        <v>13.1811</v>
      </c>
      <c r="HN81">
        <v>1</v>
      </c>
      <c r="HO81">
        <v>-0.218476</v>
      </c>
      <c r="HP81">
        <v>5.28159</v>
      </c>
      <c r="HQ81">
        <v>20.2163</v>
      </c>
      <c r="HR81">
        <v>5.19737</v>
      </c>
      <c r="HS81">
        <v>11.956</v>
      </c>
      <c r="HT81">
        <v>4.9471</v>
      </c>
      <c r="HU81">
        <v>3.3</v>
      </c>
      <c r="HV81">
        <v>9999</v>
      </c>
      <c r="HW81">
        <v>9999</v>
      </c>
      <c r="HX81">
        <v>9999</v>
      </c>
      <c r="HY81">
        <v>331.5</v>
      </c>
      <c r="HZ81">
        <v>1.86049</v>
      </c>
      <c r="IA81">
        <v>1.86111</v>
      </c>
      <c r="IB81">
        <v>1.86189</v>
      </c>
      <c r="IC81">
        <v>1.85751</v>
      </c>
      <c r="ID81">
        <v>1.85715</v>
      </c>
      <c r="IE81">
        <v>1.85822</v>
      </c>
      <c r="IF81">
        <v>1.85901</v>
      </c>
      <c r="IG81">
        <v>1.85852</v>
      </c>
      <c r="IH81">
        <v>0</v>
      </c>
      <c r="II81">
        <v>0</v>
      </c>
      <c r="IJ81">
        <v>0</v>
      </c>
      <c r="IK81">
        <v>0</v>
      </c>
      <c r="IL81" t="s">
        <v>440</v>
      </c>
      <c r="IM81" t="s">
        <v>441</v>
      </c>
      <c r="IN81" t="s">
        <v>442</v>
      </c>
      <c r="IO81" t="s">
        <v>442</v>
      </c>
      <c r="IP81" t="s">
        <v>442</v>
      </c>
      <c r="IQ81" t="s">
        <v>442</v>
      </c>
      <c r="IR81">
        <v>0</v>
      </c>
      <c r="IS81">
        <v>100</v>
      </c>
      <c r="IT81">
        <v>100</v>
      </c>
      <c r="IU81">
        <v>0.268</v>
      </c>
      <c r="IV81">
        <v>-0.0654</v>
      </c>
      <c r="IW81">
        <v>0.297997702088705</v>
      </c>
      <c r="IX81">
        <v>-0.0005958199232126106</v>
      </c>
      <c r="IY81">
        <v>-6.37178337242435E-08</v>
      </c>
      <c r="IZ81">
        <v>1.993894988486917E-10</v>
      </c>
      <c r="JA81">
        <v>-0.1058024783623949</v>
      </c>
      <c r="JB81">
        <v>-0.00682890468723997</v>
      </c>
      <c r="JC81">
        <v>0.001509929528747337</v>
      </c>
      <c r="JD81">
        <v>-1.662762654557253E-05</v>
      </c>
      <c r="JE81">
        <v>17</v>
      </c>
      <c r="JF81">
        <v>1831</v>
      </c>
      <c r="JG81">
        <v>1</v>
      </c>
      <c r="JH81">
        <v>21</v>
      </c>
      <c r="JI81">
        <v>178.7</v>
      </c>
      <c r="JJ81">
        <v>178.8</v>
      </c>
      <c r="JK81">
        <v>0.2771</v>
      </c>
      <c r="JL81">
        <v>2.62451</v>
      </c>
      <c r="JM81">
        <v>1.54663</v>
      </c>
      <c r="JN81">
        <v>2.14478</v>
      </c>
      <c r="JO81">
        <v>1.49658</v>
      </c>
      <c r="JP81">
        <v>2.48657</v>
      </c>
      <c r="JQ81">
        <v>38.7225</v>
      </c>
      <c r="JR81">
        <v>24.0175</v>
      </c>
      <c r="JS81">
        <v>18</v>
      </c>
      <c r="JT81">
        <v>383.666</v>
      </c>
      <c r="JU81">
        <v>638.408</v>
      </c>
      <c r="JV81">
        <v>11.0585</v>
      </c>
      <c r="JW81">
        <v>24.3221</v>
      </c>
      <c r="JX81">
        <v>29.9999</v>
      </c>
      <c r="JY81">
        <v>24.3925</v>
      </c>
      <c r="JZ81">
        <v>24.4125</v>
      </c>
      <c r="KA81">
        <v>5.57146</v>
      </c>
      <c r="KB81">
        <v>28.7909</v>
      </c>
      <c r="KC81">
        <v>11.2538</v>
      </c>
      <c r="KD81">
        <v>11.0686</v>
      </c>
      <c r="KE81">
        <v>50</v>
      </c>
      <c r="KF81">
        <v>8.41662</v>
      </c>
      <c r="KG81">
        <v>100.259</v>
      </c>
      <c r="KH81">
        <v>100.876</v>
      </c>
    </row>
    <row r="82" spans="1:294">
      <c r="A82">
        <v>66</v>
      </c>
      <c r="B82">
        <v>1746726249.6</v>
      </c>
      <c r="C82">
        <v>7833.5</v>
      </c>
      <c r="D82" t="s">
        <v>571</v>
      </c>
      <c r="E82" t="s">
        <v>572</v>
      </c>
      <c r="F82" t="s">
        <v>432</v>
      </c>
      <c r="G82" t="s">
        <v>433</v>
      </c>
      <c r="I82" t="s">
        <v>435</v>
      </c>
      <c r="J82">
        <v>1746726249.6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(EB82+(V82+2*0.95*5.67E-8*(((EB82+$B$7)+273)^4-(EB82+273)^4)-44100*K82)/(1.84*29.3*S82+8*0.95*5.67E-8*(EB82+273)^3))</f>
        <v>0</v>
      </c>
      <c r="X82">
        <f>($C$7*EC82+$D$7*ED82+$E$7*W82)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2*0.95*5.67E-8*(((EB82+$B$7)+273)^4-(X82+273)^4)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100.9851867554258</v>
      </c>
      <c r="AL82">
        <v>100.9335636363636</v>
      </c>
      <c r="AM82">
        <v>-4.494670454724411E-05</v>
      </c>
      <c r="AN82">
        <v>65.83343786014218</v>
      </c>
      <c r="AO82">
        <f>(AQ82 - AP82 + DZ82*1E3/(8.314*(EB82+273.15)) * AS82/DY82 * AR82) * DY82/(100*DM82) * 1000/(1000 - AQ82)</f>
        <v>0</v>
      </c>
      <c r="AP82">
        <v>8.430746129897223</v>
      </c>
      <c r="AQ82">
        <v>8.403204303030302</v>
      </c>
      <c r="AR82">
        <v>-1.835848314523056E-08</v>
      </c>
      <c r="AS82">
        <v>77.39234867321849</v>
      </c>
      <c r="AT82">
        <v>0</v>
      </c>
      <c r="AU82">
        <v>0</v>
      </c>
      <c r="AV82">
        <f>IF(AT82*$H$13&gt;=AX82,1.0,(AX82/(AX82-AT82*$H$13)))</f>
        <v>0</v>
      </c>
      <c r="AW82">
        <f>(AV82-1)*100</f>
        <v>0</v>
      </c>
      <c r="AX82">
        <f>MAX(0,($B$13+$C$13*EG82)/(1+$D$13*EG82)*DZ82/(EB82+273)*$E$13)</f>
        <v>0</v>
      </c>
      <c r="AY82" t="s">
        <v>436</v>
      </c>
      <c r="AZ82" t="s">
        <v>436</v>
      </c>
      <c r="BA82">
        <v>0</v>
      </c>
      <c r="BB82">
        <v>0</v>
      </c>
      <c r="BC82">
        <f>1-BA82/BB82</f>
        <v>0</v>
      </c>
      <c r="BD82">
        <v>0</v>
      </c>
      <c r="BE82" t="s">
        <v>436</v>
      </c>
      <c r="BF82" t="s">
        <v>436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436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$B$11*EH82+$C$11*EI82+$F$11*ET82*(1-EW82)</f>
        <v>0</v>
      </c>
      <c r="DJ82">
        <f>DI82*DK82</f>
        <v>0</v>
      </c>
      <c r="DK82">
        <f>($B$11*$D$9+$C$11*$D$9+$F$11*((FG82+EY82)/MAX(FG82+EY82+FH82, 0.1)*$I$9+FH82/MAX(FG82+EY82+FH82, 0.1)*$J$9))/($B$11+$C$11+$F$11)</f>
        <v>0</v>
      </c>
      <c r="DL82">
        <f>($B$11*$K$9+$C$11*$K$9+$F$11*((FG82+EY82)/MAX(FG82+EY82+FH82, 0.1)*$P$9+FH82/MAX(FG82+EY82+FH82, 0.1)*$Q$9))/($B$11+$C$11+$F$11)</f>
        <v>0</v>
      </c>
      <c r="DM82">
        <v>6</v>
      </c>
      <c r="DN82">
        <v>0.5</v>
      </c>
      <c r="DO82" t="s">
        <v>437</v>
      </c>
      <c r="DP82">
        <v>2</v>
      </c>
      <c r="DQ82" t="b">
        <v>1</v>
      </c>
      <c r="DR82">
        <v>1746726249.6</v>
      </c>
      <c r="DS82">
        <v>100.093</v>
      </c>
      <c r="DT82">
        <v>100.177</v>
      </c>
      <c r="DU82">
        <v>8.403639999999999</v>
      </c>
      <c r="DV82">
        <v>8.4314</v>
      </c>
      <c r="DW82">
        <v>99.8544</v>
      </c>
      <c r="DX82">
        <v>8.46908</v>
      </c>
      <c r="DY82">
        <v>400.074</v>
      </c>
      <c r="DZ82">
        <v>101.928</v>
      </c>
      <c r="EA82">
        <v>0.100049</v>
      </c>
      <c r="EB82">
        <v>14.9975</v>
      </c>
      <c r="EC82">
        <v>15.1258</v>
      </c>
      <c r="ED82">
        <v>999.9</v>
      </c>
      <c r="EE82">
        <v>0</v>
      </c>
      <c r="EF82">
        <v>0</v>
      </c>
      <c r="EG82">
        <v>10043.1</v>
      </c>
      <c r="EH82">
        <v>0</v>
      </c>
      <c r="EI82">
        <v>0.221054</v>
      </c>
      <c r="EJ82">
        <v>-0.0843964</v>
      </c>
      <c r="EK82">
        <v>100.941</v>
      </c>
      <c r="EL82">
        <v>101.029</v>
      </c>
      <c r="EM82">
        <v>-0.0277576</v>
      </c>
      <c r="EN82">
        <v>100.177</v>
      </c>
      <c r="EO82">
        <v>8.4314</v>
      </c>
      <c r="EP82">
        <v>0.856563</v>
      </c>
      <c r="EQ82">
        <v>0.859392</v>
      </c>
      <c r="ER82">
        <v>4.68091</v>
      </c>
      <c r="ES82">
        <v>4.7281</v>
      </c>
      <c r="ET82">
        <v>0.0500092</v>
      </c>
      <c r="EU82">
        <v>0</v>
      </c>
      <c r="EV82">
        <v>0</v>
      </c>
      <c r="EW82">
        <v>0</v>
      </c>
      <c r="EX82">
        <v>-8.949999999999999</v>
      </c>
      <c r="EY82">
        <v>0.0500092</v>
      </c>
      <c r="EZ82">
        <v>2.54</v>
      </c>
      <c r="FA82">
        <v>1.12</v>
      </c>
      <c r="FB82">
        <v>33.312</v>
      </c>
      <c r="FC82">
        <v>40.125</v>
      </c>
      <c r="FD82">
        <v>36.5</v>
      </c>
      <c r="FE82">
        <v>39.937</v>
      </c>
      <c r="FF82">
        <v>35.375</v>
      </c>
      <c r="FG82">
        <v>0</v>
      </c>
      <c r="FH82">
        <v>0</v>
      </c>
      <c r="FI82">
        <v>0</v>
      </c>
      <c r="FJ82">
        <v>1746726322.4</v>
      </c>
      <c r="FK82">
        <v>0</v>
      </c>
      <c r="FL82">
        <v>4.5416</v>
      </c>
      <c r="FM82">
        <v>-66.4923073769462</v>
      </c>
      <c r="FN82">
        <v>32.42230773167024</v>
      </c>
      <c r="FO82">
        <v>-3.396799999999999</v>
      </c>
      <c r="FP82">
        <v>15</v>
      </c>
      <c r="FQ82">
        <v>1746715409.1</v>
      </c>
      <c r="FR82" t="s">
        <v>438</v>
      </c>
      <c r="FS82">
        <v>1746715409.1</v>
      </c>
      <c r="FT82">
        <v>1746715398.6</v>
      </c>
      <c r="FU82">
        <v>2</v>
      </c>
      <c r="FV82">
        <v>-0.229</v>
      </c>
      <c r="FW82">
        <v>-0.046</v>
      </c>
      <c r="FX82">
        <v>-0.035</v>
      </c>
      <c r="FY82">
        <v>0.08699999999999999</v>
      </c>
      <c r="FZ82">
        <v>587</v>
      </c>
      <c r="GA82">
        <v>16</v>
      </c>
      <c r="GB82">
        <v>0.03</v>
      </c>
      <c r="GC82">
        <v>0.16</v>
      </c>
      <c r="GD82">
        <v>0.04982741417701361</v>
      </c>
      <c r="GE82">
        <v>0.002233545472385912</v>
      </c>
      <c r="GF82">
        <v>0.01111433731326576</v>
      </c>
      <c r="GG82">
        <v>1</v>
      </c>
      <c r="GH82">
        <v>-0.002186158181623883</v>
      </c>
      <c r="GI82">
        <v>-2.17683758766149E-05</v>
      </c>
      <c r="GJ82">
        <v>8.163861326429482E-05</v>
      </c>
      <c r="GK82">
        <v>1</v>
      </c>
      <c r="GL82">
        <v>2</v>
      </c>
      <c r="GM82">
        <v>2</v>
      </c>
      <c r="GN82" t="s">
        <v>439</v>
      </c>
      <c r="GO82">
        <v>3.01631</v>
      </c>
      <c r="GP82">
        <v>2.77509</v>
      </c>
      <c r="GQ82">
        <v>0.0290563</v>
      </c>
      <c r="GR82">
        <v>0.0289201</v>
      </c>
      <c r="GS82">
        <v>0.0570099</v>
      </c>
      <c r="GT82">
        <v>0.0568929</v>
      </c>
      <c r="GU82">
        <v>25115.9</v>
      </c>
      <c r="GV82">
        <v>29342.1</v>
      </c>
      <c r="GW82">
        <v>22665.2</v>
      </c>
      <c r="GX82">
        <v>27759.5</v>
      </c>
      <c r="GY82">
        <v>31007.3</v>
      </c>
      <c r="GZ82">
        <v>37414.9</v>
      </c>
      <c r="HA82">
        <v>36325.9</v>
      </c>
      <c r="HB82">
        <v>44066.7</v>
      </c>
      <c r="HC82">
        <v>1.8302</v>
      </c>
      <c r="HD82">
        <v>2.17773</v>
      </c>
      <c r="HE82">
        <v>-0.0587106</v>
      </c>
      <c r="HF82">
        <v>0</v>
      </c>
      <c r="HG82">
        <v>16.1041</v>
      </c>
      <c r="HH82">
        <v>999.9</v>
      </c>
      <c r="HI82">
        <v>23.4</v>
      </c>
      <c r="HJ82">
        <v>32.3</v>
      </c>
      <c r="HK82">
        <v>11.1503</v>
      </c>
      <c r="HL82">
        <v>62.27</v>
      </c>
      <c r="HM82">
        <v>12.8165</v>
      </c>
      <c r="HN82">
        <v>1</v>
      </c>
      <c r="HO82">
        <v>-0.218519</v>
      </c>
      <c r="HP82">
        <v>5.2726</v>
      </c>
      <c r="HQ82">
        <v>20.2162</v>
      </c>
      <c r="HR82">
        <v>5.19707</v>
      </c>
      <c r="HS82">
        <v>11.956</v>
      </c>
      <c r="HT82">
        <v>4.94665</v>
      </c>
      <c r="HU82">
        <v>3.3</v>
      </c>
      <c r="HV82">
        <v>9999</v>
      </c>
      <c r="HW82">
        <v>9999</v>
      </c>
      <c r="HX82">
        <v>9999</v>
      </c>
      <c r="HY82">
        <v>331.5</v>
      </c>
      <c r="HZ82">
        <v>1.86049</v>
      </c>
      <c r="IA82">
        <v>1.86111</v>
      </c>
      <c r="IB82">
        <v>1.86189</v>
      </c>
      <c r="IC82">
        <v>1.8575</v>
      </c>
      <c r="ID82">
        <v>1.85715</v>
      </c>
      <c r="IE82">
        <v>1.85822</v>
      </c>
      <c r="IF82">
        <v>1.859</v>
      </c>
      <c r="IG82">
        <v>1.85852</v>
      </c>
      <c r="IH82">
        <v>0</v>
      </c>
      <c r="II82">
        <v>0</v>
      </c>
      <c r="IJ82">
        <v>0</v>
      </c>
      <c r="IK82">
        <v>0</v>
      </c>
      <c r="IL82" t="s">
        <v>440</v>
      </c>
      <c r="IM82" t="s">
        <v>441</v>
      </c>
      <c r="IN82" t="s">
        <v>442</v>
      </c>
      <c r="IO82" t="s">
        <v>442</v>
      </c>
      <c r="IP82" t="s">
        <v>442</v>
      </c>
      <c r="IQ82" t="s">
        <v>442</v>
      </c>
      <c r="IR82">
        <v>0</v>
      </c>
      <c r="IS82">
        <v>100</v>
      </c>
      <c r="IT82">
        <v>100</v>
      </c>
      <c r="IU82">
        <v>0.239</v>
      </c>
      <c r="IV82">
        <v>-0.0654</v>
      </c>
      <c r="IW82">
        <v>0.297997702088705</v>
      </c>
      <c r="IX82">
        <v>-0.0005958199232126106</v>
      </c>
      <c r="IY82">
        <v>-6.37178337242435E-08</v>
      </c>
      <c r="IZ82">
        <v>1.993894988486917E-10</v>
      </c>
      <c r="JA82">
        <v>-0.1058024783623949</v>
      </c>
      <c r="JB82">
        <v>-0.00682890468723997</v>
      </c>
      <c r="JC82">
        <v>0.001509929528747337</v>
      </c>
      <c r="JD82">
        <v>-1.662762654557253E-05</v>
      </c>
      <c r="JE82">
        <v>17</v>
      </c>
      <c r="JF82">
        <v>1831</v>
      </c>
      <c r="JG82">
        <v>1</v>
      </c>
      <c r="JH82">
        <v>21</v>
      </c>
      <c r="JI82">
        <v>180.7</v>
      </c>
      <c r="JJ82">
        <v>180.8</v>
      </c>
      <c r="JK82">
        <v>0.378418</v>
      </c>
      <c r="JL82">
        <v>2.62939</v>
      </c>
      <c r="JM82">
        <v>1.54663</v>
      </c>
      <c r="JN82">
        <v>2.14478</v>
      </c>
      <c r="JO82">
        <v>1.49658</v>
      </c>
      <c r="JP82">
        <v>2.35474</v>
      </c>
      <c r="JQ82">
        <v>38.7471</v>
      </c>
      <c r="JR82">
        <v>24.0175</v>
      </c>
      <c r="JS82">
        <v>18</v>
      </c>
      <c r="JT82">
        <v>383.752</v>
      </c>
      <c r="JU82">
        <v>638.304</v>
      </c>
      <c r="JV82">
        <v>11.1028</v>
      </c>
      <c r="JW82">
        <v>24.318</v>
      </c>
      <c r="JX82">
        <v>30.0001</v>
      </c>
      <c r="JY82">
        <v>24.3905</v>
      </c>
      <c r="JZ82">
        <v>24.4105</v>
      </c>
      <c r="KA82">
        <v>7.59757</v>
      </c>
      <c r="KB82">
        <v>28.7909</v>
      </c>
      <c r="KC82">
        <v>11.2538</v>
      </c>
      <c r="KD82">
        <v>11.1044</v>
      </c>
      <c r="KE82">
        <v>100</v>
      </c>
      <c r="KF82">
        <v>8.41662</v>
      </c>
      <c r="KG82">
        <v>100.26</v>
      </c>
      <c r="KH82">
        <v>100.874</v>
      </c>
    </row>
    <row r="83" spans="1:294">
      <c r="A83">
        <v>67</v>
      </c>
      <c r="B83">
        <v>1746726370.1</v>
      </c>
      <c r="C83">
        <v>7954</v>
      </c>
      <c r="D83" t="s">
        <v>573</v>
      </c>
      <c r="E83" t="s">
        <v>574</v>
      </c>
      <c r="F83" t="s">
        <v>432</v>
      </c>
      <c r="G83" t="s">
        <v>433</v>
      </c>
      <c r="I83" t="s">
        <v>435</v>
      </c>
      <c r="J83">
        <v>1746726370.1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(EB83+(V83+2*0.95*5.67E-8*(((EB83+$B$7)+273)^4-(EB83+273)^4)-44100*K83)/(1.84*29.3*S83+8*0.95*5.67E-8*(EB83+273)^3))</f>
        <v>0</v>
      </c>
      <c r="X83">
        <f>($C$7*EC83+$D$7*ED83+$E$7*W83)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2*0.95*5.67E-8*(((EB83+$B$7)+273)^4-(X83+273)^4)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201.7058235060008</v>
      </c>
      <c r="AL83">
        <v>201.357703030303</v>
      </c>
      <c r="AM83">
        <v>0.0009257965081341819</v>
      </c>
      <c r="AN83">
        <v>65.83343786014218</v>
      </c>
      <c r="AO83">
        <f>(AQ83 - AP83 + DZ83*1E3/(8.314*(EB83+273.15)) * AS83/DY83 * AR83) * DY83/(100*DM83) * 1000/(1000 - AQ83)</f>
        <v>0</v>
      </c>
      <c r="AP83">
        <v>8.438526907625979</v>
      </c>
      <c r="AQ83">
        <v>8.410567939393939</v>
      </c>
      <c r="AR83">
        <v>1.333181747419494E-07</v>
      </c>
      <c r="AS83">
        <v>77.39234867321849</v>
      </c>
      <c r="AT83">
        <v>0</v>
      </c>
      <c r="AU83">
        <v>0</v>
      </c>
      <c r="AV83">
        <f>IF(AT83*$H$13&gt;=AX83,1.0,(AX83/(AX83-AT83*$H$13)))</f>
        <v>0</v>
      </c>
      <c r="AW83">
        <f>(AV83-1)*100</f>
        <v>0</v>
      </c>
      <c r="AX83">
        <f>MAX(0,($B$13+$C$13*EG83)/(1+$D$13*EG83)*DZ83/(EB83+273)*$E$13)</f>
        <v>0</v>
      </c>
      <c r="AY83" t="s">
        <v>436</v>
      </c>
      <c r="AZ83" t="s">
        <v>436</v>
      </c>
      <c r="BA83">
        <v>0</v>
      </c>
      <c r="BB83">
        <v>0</v>
      </c>
      <c r="BC83">
        <f>1-BA83/BB83</f>
        <v>0</v>
      </c>
      <c r="BD83">
        <v>0</v>
      </c>
      <c r="BE83" t="s">
        <v>436</v>
      </c>
      <c r="BF83" t="s">
        <v>436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436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$B$11*EH83+$C$11*EI83+$F$11*ET83*(1-EW83)</f>
        <v>0</v>
      </c>
      <c r="DJ83">
        <f>DI83*DK83</f>
        <v>0</v>
      </c>
      <c r="DK83">
        <f>($B$11*$D$9+$C$11*$D$9+$F$11*((FG83+EY83)/MAX(FG83+EY83+FH83, 0.1)*$I$9+FH83/MAX(FG83+EY83+FH83, 0.1)*$J$9))/($B$11+$C$11+$F$11)</f>
        <v>0</v>
      </c>
      <c r="DL83">
        <f>($B$11*$K$9+$C$11*$K$9+$F$11*((FG83+EY83)/MAX(FG83+EY83+FH83, 0.1)*$P$9+FH83/MAX(FG83+EY83+FH83, 0.1)*$Q$9))/($B$11+$C$11+$F$11)</f>
        <v>0</v>
      </c>
      <c r="DM83">
        <v>6</v>
      </c>
      <c r="DN83">
        <v>0.5</v>
      </c>
      <c r="DO83" t="s">
        <v>437</v>
      </c>
      <c r="DP83">
        <v>2</v>
      </c>
      <c r="DQ83" t="b">
        <v>1</v>
      </c>
      <c r="DR83">
        <v>1746726370.1</v>
      </c>
      <c r="DS83">
        <v>199.663</v>
      </c>
      <c r="DT83">
        <v>200.032</v>
      </c>
      <c r="DU83">
        <v>8.410679999999999</v>
      </c>
      <c r="DV83">
        <v>8.43928</v>
      </c>
      <c r="DW83">
        <v>199.485</v>
      </c>
      <c r="DX83">
        <v>8.47601</v>
      </c>
      <c r="DY83">
        <v>399.949</v>
      </c>
      <c r="DZ83">
        <v>101.928</v>
      </c>
      <c r="EA83">
        <v>0.100089</v>
      </c>
      <c r="EB83">
        <v>14.9989</v>
      </c>
      <c r="EC83">
        <v>15.1153</v>
      </c>
      <c r="ED83">
        <v>999.9</v>
      </c>
      <c r="EE83">
        <v>0</v>
      </c>
      <c r="EF83">
        <v>0</v>
      </c>
      <c r="EG83">
        <v>10046.2</v>
      </c>
      <c r="EH83">
        <v>0</v>
      </c>
      <c r="EI83">
        <v>0.221054</v>
      </c>
      <c r="EJ83">
        <v>-0.368484</v>
      </c>
      <c r="EK83">
        <v>201.357</v>
      </c>
      <c r="EL83">
        <v>201.734</v>
      </c>
      <c r="EM83">
        <v>-0.0286026</v>
      </c>
      <c r="EN83">
        <v>200.032</v>
      </c>
      <c r="EO83">
        <v>8.43928</v>
      </c>
      <c r="EP83">
        <v>0.857284</v>
      </c>
      <c r="EQ83">
        <v>0.8602</v>
      </c>
      <c r="ER83">
        <v>4.69296</v>
      </c>
      <c r="ES83">
        <v>4.74155</v>
      </c>
      <c r="ET83">
        <v>0.0500092</v>
      </c>
      <c r="EU83">
        <v>0</v>
      </c>
      <c r="EV83">
        <v>0</v>
      </c>
      <c r="EW83">
        <v>0</v>
      </c>
      <c r="EX83">
        <v>14.42</v>
      </c>
      <c r="EY83">
        <v>0.0500092</v>
      </c>
      <c r="EZ83">
        <v>-7.99</v>
      </c>
      <c r="FA83">
        <v>0.64</v>
      </c>
      <c r="FB83">
        <v>33.687</v>
      </c>
      <c r="FC83">
        <v>40.875</v>
      </c>
      <c r="FD83">
        <v>36.937</v>
      </c>
      <c r="FE83">
        <v>41.062</v>
      </c>
      <c r="FF83">
        <v>35.812</v>
      </c>
      <c r="FG83">
        <v>0</v>
      </c>
      <c r="FH83">
        <v>0</v>
      </c>
      <c r="FI83">
        <v>0</v>
      </c>
      <c r="FJ83">
        <v>1746726442.4</v>
      </c>
      <c r="FK83">
        <v>0</v>
      </c>
      <c r="FL83">
        <v>4.1528</v>
      </c>
      <c r="FM83">
        <v>-6.197692447632724</v>
      </c>
      <c r="FN83">
        <v>14.95846170297503</v>
      </c>
      <c r="FO83">
        <v>-4.5396</v>
      </c>
      <c r="FP83">
        <v>15</v>
      </c>
      <c r="FQ83">
        <v>1746715409.1</v>
      </c>
      <c r="FR83" t="s">
        <v>438</v>
      </c>
      <c r="FS83">
        <v>1746715409.1</v>
      </c>
      <c r="FT83">
        <v>1746715398.6</v>
      </c>
      <c r="FU83">
        <v>2</v>
      </c>
      <c r="FV83">
        <v>-0.229</v>
      </c>
      <c r="FW83">
        <v>-0.046</v>
      </c>
      <c r="FX83">
        <v>-0.035</v>
      </c>
      <c r="FY83">
        <v>0.08699999999999999</v>
      </c>
      <c r="FZ83">
        <v>587</v>
      </c>
      <c r="GA83">
        <v>16</v>
      </c>
      <c r="GB83">
        <v>0.03</v>
      </c>
      <c r="GC83">
        <v>0.16</v>
      </c>
      <c r="GD83">
        <v>0.2665105044516381</v>
      </c>
      <c r="GE83">
        <v>-0.006762893963589735</v>
      </c>
      <c r="GF83">
        <v>0.02708212042223966</v>
      </c>
      <c r="GG83">
        <v>1</v>
      </c>
      <c r="GH83">
        <v>-0.002143472768387275</v>
      </c>
      <c r="GI83">
        <v>-0.000551089519237522</v>
      </c>
      <c r="GJ83">
        <v>0.0001073199352227928</v>
      </c>
      <c r="GK83">
        <v>1</v>
      </c>
      <c r="GL83">
        <v>2</v>
      </c>
      <c r="GM83">
        <v>2</v>
      </c>
      <c r="GN83" t="s">
        <v>439</v>
      </c>
      <c r="GO83">
        <v>3.01617</v>
      </c>
      <c r="GP83">
        <v>2.77516</v>
      </c>
      <c r="GQ83">
        <v>0.0551026</v>
      </c>
      <c r="GR83">
        <v>0.0548145</v>
      </c>
      <c r="GS83">
        <v>0.0570474</v>
      </c>
      <c r="GT83">
        <v>0.0569346</v>
      </c>
      <c r="GU83">
        <v>24441.3</v>
      </c>
      <c r="GV83">
        <v>28559.9</v>
      </c>
      <c r="GW83">
        <v>22664.5</v>
      </c>
      <c r="GX83">
        <v>27760</v>
      </c>
      <c r="GY83">
        <v>31005.5</v>
      </c>
      <c r="GZ83">
        <v>37414.6</v>
      </c>
      <c r="HA83">
        <v>36324.6</v>
      </c>
      <c r="HB83">
        <v>44067.5</v>
      </c>
      <c r="HC83">
        <v>1.8298</v>
      </c>
      <c r="HD83">
        <v>2.17812</v>
      </c>
      <c r="HE83">
        <v>-0.0596046</v>
      </c>
      <c r="HF83">
        <v>0</v>
      </c>
      <c r="HG83">
        <v>16.1085</v>
      </c>
      <c r="HH83">
        <v>999.9</v>
      </c>
      <c r="HI83">
        <v>23.5</v>
      </c>
      <c r="HJ83">
        <v>32.3</v>
      </c>
      <c r="HK83">
        <v>11.1977</v>
      </c>
      <c r="HL83">
        <v>62.3501</v>
      </c>
      <c r="HM83">
        <v>13.2171</v>
      </c>
      <c r="HN83">
        <v>1</v>
      </c>
      <c r="HO83">
        <v>-0.218377</v>
      </c>
      <c r="HP83">
        <v>5.29098</v>
      </c>
      <c r="HQ83">
        <v>20.2162</v>
      </c>
      <c r="HR83">
        <v>5.19677</v>
      </c>
      <c r="HS83">
        <v>11.956</v>
      </c>
      <c r="HT83">
        <v>4.94705</v>
      </c>
      <c r="HU83">
        <v>3.3</v>
      </c>
      <c r="HV83">
        <v>9999</v>
      </c>
      <c r="HW83">
        <v>9999</v>
      </c>
      <c r="HX83">
        <v>9999</v>
      </c>
      <c r="HY83">
        <v>331.5</v>
      </c>
      <c r="HZ83">
        <v>1.8605</v>
      </c>
      <c r="IA83">
        <v>1.86111</v>
      </c>
      <c r="IB83">
        <v>1.86188</v>
      </c>
      <c r="IC83">
        <v>1.85749</v>
      </c>
      <c r="ID83">
        <v>1.85715</v>
      </c>
      <c r="IE83">
        <v>1.85822</v>
      </c>
      <c r="IF83">
        <v>1.85898</v>
      </c>
      <c r="IG83">
        <v>1.85852</v>
      </c>
      <c r="IH83">
        <v>0</v>
      </c>
      <c r="II83">
        <v>0</v>
      </c>
      <c r="IJ83">
        <v>0</v>
      </c>
      <c r="IK83">
        <v>0</v>
      </c>
      <c r="IL83" t="s">
        <v>440</v>
      </c>
      <c r="IM83" t="s">
        <v>441</v>
      </c>
      <c r="IN83" t="s">
        <v>442</v>
      </c>
      <c r="IO83" t="s">
        <v>442</v>
      </c>
      <c r="IP83" t="s">
        <v>442</v>
      </c>
      <c r="IQ83" t="s">
        <v>442</v>
      </c>
      <c r="IR83">
        <v>0</v>
      </c>
      <c r="IS83">
        <v>100</v>
      </c>
      <c r="IT83">
        <v>100</v>
      </c>
      <c r="IU83">
        <v>0.178</v>
      </c>
      <c r="IV83">
        <v>-0.0653</v>
      </c>
      <c r="IW83">
        <v>0.297997702088705</v>
      </c>
      <c r="IX83">
        <v>-0.0005958199232126106</v>
      </c>
      <c r="IY83">
        <v>-6.37178337242435E-08</v>
      </c>
      <c r="IZ83">
        <v>1.993894988486917E-10</v>
      </c>
      <c r="JA83">
        <v>-0.1058024783623949</v>
      </c>
      <c r="JB83">
        <v>-0.00682890468723997</v>
      </c>
      <c r="JC83">
        <v>0.001509929528747337</v>
      </c>
      <c r="JD83">
        <v>-1.662762654557253E-05</v>
      </c>
      <c r="JE83">
        <v>17</v>
      </c>
      <c r="JF83">
        <v>1831</v>
      </c>
      <c r="JG83">
        <v>1</v>
      </c>
      <c r="JH83">
        <v>21</v>
      </c>
      <c r="JI83">
        <v>182.7</v>
      </c>
      <c r="JJ83">
        <v>182.9</v>
      </c>
      <c r="JK83">
        <v>0.601807</v>
      </c>
      <c r="JL83">
        <v>2.6062</v>
      </c>
      <c r="JM83">
        <v>1.54663</v>
      </c>
      <c r="JN83">
        <v>2.14478</v>
      </c>
      <c r="JO83">
        <v>1.49658</v>
      </c>
      <c r="JP83">
        <v>2.48779</v>
      </c>
      <c r="JQ83">
        <v>38.7225</v>
      </c>
      <c r="JR83">
        <v>24.0175</v>
      </c>
      <c r="JS83">
        <v>18</v>
      </c>
      <c r="JT83">
        <v>383.542</v>
      </c>
      <c r="JU83">
        <v>638.6</v>
      </c>
      <c r="JV83">
        <v>11.0451</v>
      </c>
      <c r="JW83">
        <v>24.318</v>
      </c>
      <c r="JX83">
        <v>29.9998</v>
      </c>
      <c r="JY83">
        <v>24.3884</v>
      </c>
      <c r="JZ83">
        <v>24.4084</v>
      </c>
      <c r="KA83">
        <v>12.0712</v>
      </c>
      <c r="KB83">
        <v>29.0629</v>
      </c>
      <c r="KC83">
        <v>11.6257</v>
      </c>
      <c r="KD83">
        <v>11.0512</v>
      </c>
      <c r="KE83">
        <v>200</v>
      </c>
      <c r="KF83">
        <v>8.414249999999999</v>
      </c>
      <c r="KG83">
        <v>100.256</v>
      </c>
      <c r="KH83">
        <v>100.875</v>
      </c>
    </row>
    <row r="84" spans="1:294">
      <c r="A84">
        <v>68</v>
      </c>
      <c r="B84">
        <v>1746726491</v>
      </c>
      <c r="C84">
        <v>8074.900000095367</v>
      </c>
      <c r="D84" t="s">
        <v>575</v>
      </c>
      <c r="E84" t="s">
        <v>576</v>
      </c>
      <c r="F84" t="s">
        <v>432</v>
      </c>
      <c r="G84" t="s">
        <v>433</v>
      </c>
      <c r="I84" t="s">
        <v>435</v>
      </c>
      <c r="J84">
        <v>1746726491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(EB84+(V84+2*0.95*5.67E-8*(((EB84+$B$7)+273)^4-(EB84+273)^4)-44100*K84)/(1.84*29.3*S84+8*0.95*5.67E-8*(EB84+273)^3))</f>
        <v>0</v>
      </c>
      <c r="X84">
        <f>($C$7*EC84+$D$7*ED84+$E$7*W84)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2*0.95*5.67E-8*(((EB84+$B$7)+273)^4-(X84+273)^4)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302.5568636011988</v>
      </c>
      <c r="AL84">
        <v>302.1837636363636</v>
      </c>
      <c r="AM84">
        <v>0.0001857967241097084</v>
      </c>
      <c r="AN84">
        <v>65.83343786014218</v>
      </c>
      <c r="AO84">
        <f>(AQ84 - AP84 + DZ84*1E3/(8.314*(EB84+273.15)) * AS84/DY84 * AR84) * DY84/(100*DM84) * 1000/(1000 - AQ84)</f>
        <v>0</v>
      </c>
      <c r="AP84">
        <v>8.442910345140593</v>
      </c>
      <c r="AQ84">
        <v>8.411734727272721</v>
      </c>
      <c r="AR84">
        <v>-1.230359272435106E-07</v>
      </c>
      <c r="AS84">
        <v>77.39234867321849</v>
      </c>
      <c r="AT84">
        <v>0</v>
      </c>
      <c r="AU84">
        <v>0</v>
      </c>
      <c r="AV84">
        <f>IF(AT84*$H$13&gt;=AX84,1.0,(AX84/(AX84-AT84*$H$13)))</f>
        <v>0</v>
      </c>
      <c r="AW84">
        <f>(AV84-1)*100</f>
        <v>0</v>
      </c>
      <c r="AX84">
        <f>MAX(0,($B$13+$C$13*EG84)/(1+$D$13*EG84)*DZ84/(EB84+273)*$E$13)</f>
        <v>0</v>
      </c>
      <c r="AY84" t="s">
        <v>436</v>
      </c>
      <c r="AZ84" t="s">
        <v>436</v>
      </c>
      <c r="BA84">
        <v>0</v>
      </c>
      <c r="BB84">
        <v>0</v>
      </c>
      <c r="BC84">
        <f>1-BA84/BB84</f>
        <v>0</v>
      </c>
      <c r="BD84">
        <v>0</v>
      </c>
      <c r="BE84" t="s">
        <v>436</v>
      </c>
      <c r="BF84" t="s">
        <v>436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436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$B$11*EH84+$C$11*EI84+$F$11*ET84*(1-EW84)</f>
        <v>0</v>
      </c>
      <c r="DJ84">
        <f>DI84*DK84</f>
        <v>0</v>
      </c>
      <c r="DK84">
        <f>($B$11*$D$9+$C$11*$D$9+$F$11*((FG84+EY84)/MAX(FG84+EY84+FH84, 0.1)*$I$9+FH84/MAX(FG84+EY84+FH84, 0.1)*$J$9))/($B$11+$C$11+$F$11)</f>
        <v>0</v>
      </c>
      <c r="DL84">
        <f>($B$11*$K$9+$C$11*$K$9+$F$11*((FG84+EY84)/MAX(FG84+EY84+FH84, 0.1)*$P$9+FH84/MAX(FG84+EY84+FH84, 0.1)*$Q$9))/($B$11+$C$11+$F$11)</f>
        <v>0</v>
      </c>
      <c r="DM84">
        <v>6</v>
      </c>
      <c r="DN84">
        <v>0.5</v>
      </c>
      <c r="DO84" t="s">
        <v>437</v>
      </c>
      <c r="DP84">
        <v>2</v>
      </c>
      <c r="DQ84" t="b">
        <v>1</v>
      </c>
      <c r="DR84">
        <v>1746726491</v>
      </c>
      <c r="DS84">
        <v>299.65</v>
      </c>
      <c r="DT84">
        <v>300.047</v>
      </c>
      <c r="DU84">
        <v>8.412940000000001</v>
      </c>
      <c r="DV84">
        <v>8.443009999999999</v>
      </c>
      <c r="DW84">
        <v>299.53</v>
      </c>
      <c r="DX84">
        <v>8.47824</v>
      </c>
      <c r="DY84">
        <v>400.082</v>
      </c>
      <c r="DZ84">
        <v>101.932</v>
      </c>
      <c r="EA84">
        <v>0.0999304</v>
      </c>
      <c r="EB84">
        <v>14.9927</v>
      </c>
      <c r="EC84">
        <v>15.1155</v>
      </c>
      <c r="ED84">
        <v>999.9</v>
      </c>
      <c r="EE84">
        <v>0</v>
      </c>
      <c r="EF84">
        <v>0</v>
      </c>
      <c r="EG84">
        <v>10040.6</v>
      </c>
      <c r="EH84">
        <v>0</v>
      </c>
      <c r="EI84">
        <v>0.221054</v>
      </c>
      <c r="EJ84">
        <v>-0.39743</v>
      </c>
      <c r="EK84">
        <v>302.192</v>
      </c>
      <c r="EL84">
        <v>302.602</v>
      </c>
      <c r="EM84">
        <v>-0.0300636</v>
      </c>
      <c r="EN84">
        <v>300.047</v>
      </c>
      <c r="EO84">
        <v>8.443009999999999</v>
      </c>
      <c r="EP84">
        <v>0.857545</v>
      </c>
      <c r="EQ84">
        <v>0.86061</v>
      </c>
      <c r="ER84">
        <v>4.69731</v>
      </c>
      <c r="ES84">
        <v>4.74837</v>
      </c>
      <c r="ET84">
        <v>0.0500092</v>
      </c>
      <c r="EU84">
        <v>0</v>
      </c>
      <c r="EV84">
        <v>0</v>
      </c>
      <c r="EW84">
        <v>0</v>
      </c>
      <c r="EX84">
        <v>12.6</v>
      </c>
      <c r="EY84">
        <v>0.0500092</v>
      </c>
      <c r="EZ84">
        <v>-10.98</v>
      </c>
      <c r="FA84">
        <v>0.19</v>
      </c>
      <c r="FB84">
        <v>34</v>
      </c>
      <c r="FC84">
        <v>41.375</v>
      </c>
      <c r="FD84">
        <v>37.375</v>
      </c>
      <c r="FE84">
        <v>41.812</v>
      </c>
      <c r="FF84">
        <v>36.125</v>
      </c>
      <c r="FG84">
        <v>0</v>
      </c>
      <c r="FH84">
        <v>0</v>
      </c>
      <c r="FI84">
        <v>0</v>
      </c>
      <c r="FJ84">
        <v>1746726563.6</v>
      </c>
      <c r="FK84">
        <v>0</v>
      </c>
      <c r="FL84">
        <v>4.9692</v>
      </c>
      <c r="FM84">
        <v>5.697692400729646</v>
      </c>
      <c r="FN84">
        <v>-3.822307698672584</v>
      </c>
      <c r="FO84">
        <v>-6.319199999999999</v>
      </c>
      <c r="FP84">
        <v>15</v>
      </c>
      <c r="FQ84">
        <v>1746715409.1</v>
      </c>
      <c r="FR84" t="s">
        <v>438</v>
      </c>
      <c r="FS84">
        <v>1746715409.1</v>
      </c>
      <c r="FT84">
        <v>1746715398.6</v>
      </c>
      <c r="FU84">
        <v>2</v>
      </c>
      <c r="FV84">
        <v>-0.229</v>
      </c>
      <c r="FW84">
        <v>-0.046</v>
      </c>
      <c r="FX84">
        <v>-0.035</v>
      </c>
      <c r="FY84">
        <v>0.08699999999999999</v>
      </c>
      <c r="FZ84">
        <v>587</v>
      </c>
      <c r="GA84">
        <v>16</v>
      </c>
      <c r="GB84">
        <v>0.03</v>
      </c>
      <c r="GC84">
        <v>0.16</v>
      </c>
      <c r="GD84">
        <v>0.2795556785038215</v>
      </c>
      <c r="GE84">
        <v>-0.01278443654030017</v>
      </c>
      <c r="GF84">
        <v>0.01341038479941649</v>
      </c>
      <c r="GG84">
        <v>1</v>
      </c>
      <c r="GH84">
        <v>-0.002272410181747523</v>
      </c>
      <c r="GI84">
        <v>-4.594917490000228E-05</v>
      </c>
      <c r="GJ84">
        <v>6.901492298152248E-05</v>
      </c>
      <c r="GK84">
        <v>1</v>
      </c>
      <c r="GL84">
        <v>2</v>
      </c>
      <c r="GM84">
        <v>2</v>
      </c>
      <c r="GN84" t="s">
        <v>439</v>
      </c>
      <c r="GO84">
        <v>3.01632</v>
      </c>
      <c r="GP84">
        <v>2.77495</v>
      </c>
      <c r="GQ84">
        <v>0.0778353</v>
      </c>
      <c r="GR84">
        <v>0.07737140000000001</v>
      </c>
      <c r="GS84">
        <v>0.0570608</v>
      </c>
      <c r="GT84">
        <v>0.056956</v>
      </c>
      <c r="GU84">
        <v>23853.5</v>
      </c>
      <c r="GV84">
        <v>27878</v>
      </c>
      <c r="GW84">
        <v>22664.6</v>
      </c>
      <c r="GX84">
        <v>27759.6</v>
      </c>
      <c r="GY84">
        <v>31005.5</v>
      </c>
      <c r="GZ84">
        <v>37413.8</v>
      </c>
      <c r="HA84">
        <v>36324.4</v>
      </c>
      <c r="HB84">
        <v>44066.7</v>
      </c>
      <c r="HC84">
        <v>1.83</v>
      </c>
      <c r="HD84">
        <v>2.17843</v>
      </c>
      <c r="HE84">
        <v>-0.0587292</v>
      </c>
      <c r="HF84">
        <v>0</v>
      </c>
      <c r="HG84">
        <v>16.0942</v>
      </c>
      <c r="HH84">
        <v>999.9</v>
      </c>
      <c r="HI84">
        <v>23.5</v>
      </c>
      <c r="HJ84">
        <v>32.3</v>
      </c>
      <c r="HK84">
        <v>11.197</v>
      </c>
      <c r="HL84">
        <v>62.3701</v>
      </c>
      <c r="HM84">
        <v>12.8486</v>
      </c>
      <c r="HN84">
        <v>1</v>
      </c>
      <c r="HO84">
        <v>-0.217988</v>
      </c>
      <c r="HP84">
        <v>5.38634</v>
      </c>
      <c r="HQ84">
        <v>20.2131</v>
      </c>
      <c r="HR84">
        <v>5.19917</v>
      </c>
      <c r="HS84">
        <v>11.956</v>
      </c>
      <c r="HT84">
        <v>4.94695</v>
      </c>
      <c r="HU84">
        <v>3.3</v>
      </c>
      <c r="HV84">
        <v>9999</v>
      </c>
      <c r="HW84">
        <v>9999</v>
      </c>
      <c r="HX84">
        <v>9999</v>
      </c>
      <c r="HY84">
        <v>331.6</v>
      </c>
      <c r="HZ84">
        <v>1.86049</v>
      </c>
      <c r="IA84">
        <v>1.86111</v>
      </c>
      <c r="IB84">
        <v>1.86188</v>
      </c>
      <c r="IC84">
        <v>1.85748</v>
      </c>
      <c r="ID84">
        <v>1.85715</v>
      </c>
      <c r="IE84">
        <v>1.85822</v>
      </c>
      <c r="IF84">
        <v>1.85899</v>
      </c>
      <c r="IG84">
        <v>1.85852</v>
      </c>
      <c r="IH84">
        <v>0</v>
      </c>
      <c r="II84">
        <v>0</v>
      </c>
      <c r="IJ84">
        <v>0</v>
      </c>
      <c r="IK84">
        <v>0</v>
      </c>
      <c r="IL84" t="s">
        <v>440</v>
      </c>
      <c r="IM84" t="s">
        <v>441</v>
      </c>
      <c r="IN84" t="s">
        <v>442</v>
      </c>
      <c r="IO84" t="s">
        <v>442</v>
      </c>
      <c r="IP84" t="s">
        <v>442</v>
      </c>
      <c r="IQ84" t="s">
        <v>442</v>
      </c>
      <c r="IR84">
        <v>0</v>
      </c>
      <c r="IS84">
        <v>100</v>
      </c>
      <c r="IT84">
        <v>100</v>
      </c>
      <c r="IU84">
        <v>0.12</v>
      </c>
      <c r="IV84">
        <v>-0.0653</v>
      </c>
      <c r="IW84">
        <v>0.297997702088705</v>
      </c>
      <c r="IX84">
        <v>-0.0005958199232126106</v>
      </c>
      <c r="IY84">
        <v>-6.37178337242435E-08</v>
      </c>
      <c r="IZ84">
        <v>1.993894988486917E-10</v>
      </c>
      <c r="JA84">
        <v>-0.1058024783623949</v>
      </c>
      <c r="JB84">
        <v>-0.00682890468723997</v>
      </c>
      <c r="JC84">
        <v>0.001509929528747337</v>
      </c>
      <c r="JD84">
        <v>-1.662762654557253E-05</v>
      </c>
      <c r="JE84">
        <v>17</v>
      </c>
      <c r="JF84">
        <v>1831</v>
      </c>
      <c r="JG84">
        <v>1</v>
      </c>
      <c r="JH84">
        <v>21</v>
      </c>
      <c r="JI84">
        <v>184.7</v>
      </c>
      <c r="JJ84">
        <v>184.9</v>
      </c>
      <c r="JK84">
        <v>0.821533</v>
      </c>
      <c r="JL84">
        <v>2.59644</v>
      </c>
      <c r="JM84">
        <v>1.54663</v>
      </c>
      <c r="JN84">
        <v>2.14478</v>
      </c>
      <c r="JO84">
        <v>1.49658</v>
      </c>
      <c r="JP84">
        <v>2.4292</v>
      </c>
      <c r="JQ84">
        <v>38.7225</v>
      </c>
      <c r="JR84">
        <v>24.0175</v>
      </c>
      <c r="JS84">
        <v>18</v>
      </c>
      <c r="JT84">
        <v>383.654</v>
      </c>
      <c r="JU84">
        <v>638.841</v>
      </c>
      <c r="JV84">
        <v>11.0074</v>
      </c>
      <c r="JW84">
        <v>24.32</v>
      </c>
      <c r="JX84">
        <v>30.0001</v>
      </c>
      <c r="JY84">
        <v>24.3905</v>
      </c>
      <c r="JZ84">
        <v>24.4084</v>
      </c>
      <c r="KA84">
        <v>16.4608</v>
      </c>
      <c r="KB84">
        <v>29.0629</v>
      </c>
      <c r="KC84">
        <v>11.6257</v>
      </c>
      <c r="KD84">
        <v>11.0066</v>
      </c>
      <c r="KE84">
        <v>300</v>
      </c>
      <c r="KF84">
        <v>8.414249999999999</v>
      </c>
      <c r="KG84">
        <v>100.256</v>
      </c>
      <c r="KH84">
        <v>100.874</v>
      </c>
    </row>
    <row r="85" spans="1:294">
      <c r="A85">
        <v>69</v>
      </c>
      <c r="B85">
        <v>1746726611.5</v>
      </c>
      <c r="C85">
        <v>8195.400000095367</v>
      </c>
      <c r="D85" t="s">
        <v>577</v>
      </c>
      <c r="E85" t="s">
        <v>578</v>
      </c>
      <c r="F85" t="s">
        <v>432</v>
      </c>
      <c r="G85" t="s">
        <v>433</v>
      </c>
      <c r="I85" t="s">
        <v>435</v>
      </c>
      <c r="J85">
        <v>1746726611.5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(EB85+(V85+2*0.95*5.67E-8*(((EB85+$B$7)+273)^4-(EB85+273)^4)-44100*K85)/(1.84*29.3*S85+8*0.95*5.67E-8*(EB85+273)^3))</f>
        <v>0</v>
      </c>
      <c r="X85">
        <f>($C$7*EC85+$D$7*ED85+$E$7*W85)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2*0.95*5.67E-8*(((EB85+$B$7)+273)^4-(X85+273)^4)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403.4384660776661</v>
      </c>
      <c r="AL85">
        <v>402.7703757575755</v>
      </c>
      <c r="AM85">
        <v>-0.01290264154993646</v>
      </c>
      <c r="AN85">
        <v>65.83343786014218</v>
      </c>
      <c r="AO85">
        <f>(AQ85 - AP85 + DZ85*1E3/(8.314*(EB85+273.15)) * AS85/DY85 * AR85) * DY85/(100*DM85) * 1000/(1000 - AQ85)</f>
        <v>0</v>
      </c>
      <c r="AP85">
        <v>8.445908630656508</v>
      </c>
      <c r="AQ85">
        <v>8.415669515151516</v>
      </c>
      <c r="AR85">
        <v>-2.034024446174588E-07</v>
      </c>
      <c r="AS85">
        <v>77.39234867321849</v>
      </c>
      <c r="AT85">
        <v>0</v>
      </c>
      <c r="AU85">
        <v>0</v>
      </c>
      <c r="AV85">
        <f>IF(AT85*$H$13&gt;=AX85,1.0,(AX85/(AX85-AT85*$H$13)))</f>
        <v>0</v>
      </c>
      <c r="AW85">
        <f>(AV85-1)*100</f>
        <v>0</v>
      </c>
      <c r="AX85">
        <f>MAX(0,($B$13+$C$13*EG85)/(1+$D$13*EG85)*DZ85/(EB85+273)*$E$13)</f>
        <v>0</v>
      </c>
      <c r="AY85" t="s">
        <v>436</v>
      </c>
      <c r="AZ85" t="s">
        <v>436</v>
      </c>
      <c r="BA85">
        <v>0</v>
      </c>
      <c r="BB85">
        <v>0</v>
      </c>
      <c r="BC85">
        <f>1-BA85/BB85</f>
        <v>0</v>
      </c>
      <c r="BD85">
        <v>0</v>
      </c>
      <c r="BE85" t="s">
        <v>436</v>
      </c>
      <c r="BF85" t="s">
        <v>436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436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$B$11*EH85+$C$11*EI85+$F$11*ET85*(1-EW85)</f>
        <v>0</v>
      </c>
      <c r="DJ85">
        <f>DI85*DK85</f>
        <v>0</v>
      </c>
      <c r="DK85">
        <f>($B$11*$D$9+$C$11*$D$9+$F$11*((FG85+EY85)/MAX(FG85+EY85+FH85, 0.1)*$I$9+FH85/MAX(FG85+EY85+FH85, 0.1)*$J$9))/($B$11+$C$11+$F$11)</f>
        <v>0</v>
      </c>
      <c r="DL85">
        <f>($B$11*$K$9+$C$11*$K$9+$F$11*((FG85+EY85)/MAX(FG85+EY85+FH85, 0.1)*$P$9+FH85/MAX(FG85+EY85+FH85, 0.1)*$Q$9))/($B$11+$C$11+$F$11)</f>
        <v>0</v>
      </c>
      <c r="DM85">
        <v>6</v>
      </c>
      <c r="DN85">
        <v>0.5</v>
      </c>
      <c r="DO85" t="s">
        <v>437</v>
      </c>
      <c r="DP85">
        <v>2</v>
      </c>
      <c r="DQ85" t="b">
        <v>1</v>
      </c>
      <c r="DR85">
        <v>1746726611.5</v>
      </c>
      <c r="DS85">
        <v>399.384</v>
      </c>
      <c r="DT85">
        <v>400.009</v>
      </c>
      <c r="DU85">
        <v>8.4156</v>
      </c>
      <c r="DV85">
        <v>8.446199999999999</v>
      </c>
      <c r="DW85">
        <v>399.321</v>
      </c>
      <c r="DX85">
        <v>8.48086</v>
      </c>
      <c r="DY85">
        <v>400.181</v>
      </c>
      <c r="DZ85">
        <v>101.935</v>
      </c>
      <c r="EA85">
        <v>0.100005</v>
      </c>
      <c r="EB85">
        <v>15.0101</v>
      </c>
      <c r="EC85">
        <v>15.136</v>
      </c>
      <c r="ED85">
        <v>999.9</v>
      </c>
      <c r="EE85">
        <v>0</v>
      </c>
      <c r="EF85">
        <v>0</v>
      </c>
      <c r="EG85">
        <v>10046.2</v>
      </c>
      <c r="EH85">
        <v>0</v>
      </c>
      <c r="EI85">
        <v>0.221054</v>
      </c>
      <c r="EJ85">
        <v>-0.625183</v>
      </c>
      <c r="EK85">
        <v>402.773</v>
      </c>
      <c r="EL85">
        <v>403.416</v>
      </c>
      <c r="EM85">
        <v>-0.0305948</v>
      </c>
      <c r="EN85">
        <v>400.009</v>
      </c>
      <c r="EO85">
        <v>8.446199999999999</v>
      </c>
      <c r="EP85">
        <v>0.857846</v>
      </c>
      <c r="EQ85">
        <v>0.860964</v>
      </c>
      <c r="ER85">
        <v>4.70232</v>
      </c>
      <c r="ES85">
        <v>4.75426</v>
      </c>
      <c r="ET85">
        <v>0.0500092</v>
      </c>
      <c r="EU85">
        <v>0</v>
      </c>
      <c r="EV85">
        <v>0</v>
      </c>
      <c r="EW85">
        <v>0</v>
      </c>
      <c r="EX85">
        <v>1.47</v>
      </c>
      <c r="EY85">
        <v>0.0500092</v>
      </c>
      <c r="EZ85">
        <v>-0.31</v>
      </c>
      <c r="FA85">
        <v>1.82</v>
      </c>
      <c r="FB85">
        <v>33.187</v>
      </c>
      <c r="FC85">
        <v>38.562</v>
      </c>
      <c r="FD85">
        <v>35.812</v>
      </c>
      <c r="FE85">
        <v>37.812</v>
      </c>
      <c r="FF85">
        <v>34.75</v>
      </c>
      <c r="FG85">
        <v>0</v>
      </c>
      <c r="FH85">
        <v>0</v>
      </c>
      <c r="FI85">
        <v>0</v>
      </c>
      <c r="FJ85">
        <v>1746726684.2</v>
      </c>
      <c r="FK85">
        <v>0</v>
      </c>
      <c r="FL85">
        <v>4.896923076923077</v>
      </c>
      <c r="FM85">
        <v>28.3405131392096</v>
      </c>
      <c r="FN85">
        <v>-10.32888922302347</v>
      </c>
      <c r="FO85">
        <v>-2.873076923076923</v>
      </c>
      <c r="FP85">
        <v>15</v>
      </c>
      <c r="FQ85">
        <v>1746715409.1</v>
      </c>
      <c r="FR85" t="s">
        <v>438</v>
      </c>
      <c r="FS85">
        <v>1746715409.1</v>
      </c>
      <c r="FT85">
        <v>1746715398.6</v>
      </c>
      <c r="FU85">
        <v>2</v>
      </c>
      <c r="FV85">
        <v>-0.229</v>
      </c>
      <c r="FW85">
        <v>-0.046</v>
      </c>
      <c r="FX85">
        <v>-0.035</v>
      </c>
      <c r="FY85">
        <v>0.08699999999999999</v>
      </c>
      <c r="FZ85">
        <v>587</v>
      </c>
      <c r="GA85">
        <v>16</v>
      </c>
      <c r="GB85">
        <v>0.03</v>
      </c>
      <c r="GC85">
        <v>0.16</v>
      </c>
      <c r="GD85">
        <v>0.4141400084125972</v>
      </c>
      <c r="GE85">
        <v>0.05160197960386621</v>
      </c>
      <c r="GF85">
        <v>0.06099174053515495</v>
      </c>
      <c r="GG85">
        <v>1</v>
      </c>
      <c r="GH85">
        <v>-0.002391616022400863</v>
      </c>
      <c r="GI85">
        <v>0.000139667470467093</v>
      </c>
      <c r="GJ85">
        <v>6.124628054859991E-05</v>
      </c>
      <c r="GK85">
        <v>1</v>
      </c>
      <c r="GL85">
        <v>2</v>
      </c>
      <c r="GM85">
        <v>2</v>
      </c>
      <c r="GN85" t="s">
        <v>439</v>
      </c>
      <c r="GO85">
        <v>3.01643</v>
      </c>
      <c r="GP85">
        <v>2.77508</v>
      </c>
      <c r="GQ85">
        <v>0.09771290000000001</v>
      </c>
      <c r="GR85">
        <v>0.0971462</v>
      </c>
      <c r="GS85">
        <v>0.0570767</v>
      </c>
      <c r="GT85">
        <v>0.0569746</v>
      </c>
      <c r="GU85">
        <v>23339.1</v>
      </c>
      <c r="GV85">
        <v>27280.3</v>
      </c>
      <c r="GW85">
        <v>22664.1</v>
      </c>
      <c r="GX85">
        <v>27759.1</v>
      </c>
      <c r="GY85">
        <v>31005.3</v>
      </c>
      <c r="GZ85">
        <v>37413.2</v>
      </c>
      <c r="HA85">
        <v>36324.2</v>
      </c>
      <c r="HB85">
        <v>44066.2</v>
      </c>
      <c r="HC85">
        <v>1.8303</v>
      </c>
      <c r="HD85">
        <v>2.17845</v>
      </c>
      <c r="HE85">
        <v>-0.0571087</v>
      </c>
      <c r="HF85">
        <v>0</v>
      </c>
      <c r="HG85">
        <v>16.0876</v>
      </c>
      <c r="HH85">
        <v>999.9</v>
      </c>
      <c r="HI85">
        <v>23.5</v>
      </c>
      <c r="HJ85">
        <v>32.3</v>
      </c>
      <c r="HK85">
        <v>11.1974</v>
      </c>
      <c r="HL85">
        <v>62.2801</v>
      </c>
      <c r="HM85">
        <v>12.7123</v>
      </c>
      <c r="HN85">
        <v>1</v>
      </c>
      <c r="HO85">
        <v>-0.216885</v>
      </c>
      <c r="HP85">
        <v>5.58793</v>
      </c>
      <c r="HQ85">
        <v>20.2046</v>
      </c>
      <c r="HR85">
        <v>5.19842</v>
      </c>
      <c r="HS85">
        <v>11.956</v>
      </c>
      <c r="HT85">
        <v>4.94755</v>
      </c>
      <c r="HU85">
        <v>3.3</v>
      </c>
      <c r="HV85">
        <v>9999</v>
      </c>
      <c r="HW85">
        <v>9999</v>
      </c>
      <c r="HX85">
        <v>9999</v>
      </c>
      <c r="HY85">
        <v>331.6</v>
      </c>
      <c r="HZ85">
        <v>1.8605</v>
      </c>
      <c r="IA85">
        <v>1.86111</v>
      </c>
      <c r="IB85">
        <v>1.86188</v>
      </c>
      <c r="IC85">
        <v>1.85745</v>
      </c>
      <c r="ID85">
        <v>1.85715</v>
      </c>
      <c r="IE85">
        <v>1.85822</v>
      </c>
      <c r="IF85">
        <v>1.85898</v>
      </c>
      <c r="IG85">
        <v>1.85852</v>
      </c>
      <c r="IH85">
        <v>0</v>
      </c>
      <c r="II85">
        <v>0</v>
      </c>
      <c r="IJ85">
        <v>0</v>
      </c>
      <c r="IK85">
        <v>0</v>
      </c>
      <c r="IL85" t="s">
        <v>440</v>
      </c>
      <c r="IM85" t="s">
        <v>441</v>
      </c>
      <c r="IN85" t="s">
        <v>442</v>
      </c>
      <c r="IO85" t="s">
        <v>442</v>
      </c>
      <c r="IP85" t="s">
        <v>442</v>
      </c>
      <c r="IQ85" t="s">
        <v>442</v>
      </c>
      <c r="IR85">
        <v>0</v>
      </c>
      <c r="IS85">
        <v>100</v>
      </c>
      <c r="IT85">
        <v>100</v>
      </c>
      <c r="IU85">
        <v>0.063</v>
      </c>
      <c r="IV85">
        <v>-0.0653</v>
      </c>
      <c r="IW85">
        <v>0.297997702088705</v>
      </c>
      <c r="IX85">
        <v>-0.0005958199232126106</v>
      </c>
      <c r="IY85">
        <v>-6.37178337242435E-08</v>
      </c>
      <c r="IZ85">
        <v>1.993894988486917E-10</v>
      </c>
      <c r="JA85">
        <v>-0.1058024783623949</v>
      </c>
      <c r="JB85">
        <v>-0.00682890468723997</v>
      </c>
      <c r="JC85">
        <v>0.001509929528747337</v>
      </c>
      <c r="JD85">
        <v>-1.662762654557253E-05</v>
      </c>
      <c r="JE85">
        <v>17</v>
      </c>
      <c r="JF85">
        <v>1831</v>
      </c>
      <c r="JG85">
        <v>1</v>
      </c>
      <c r="JH85">
        <v>21</v>
      </c>
      <c r="JI85">
        <v>186.7</v>
      </c>
      <c r="JJ85">
        <v>186.9</v>
      </c>
      <c r="JK85">
        <v>1.03271</v>
      </c>
      <c r="JL85">
        <v>2.58789</v>
      </c>
      <c r="JM85">
        <v>1.54663</v>
      </c>
      <c r="JN85">
        <v>2.14355</v>
      </c>
      <c r="JO85">
        <v>1.49658</v>
      </c>
      <c r="JP85">
        <v>2.37183</v>
      </c>
      <c r="JQ85">
        <v>38.7225</v>
      </c>
      <c r="JR85">
        <v>24.0087</v>
      </c>
      <c r="JS85">
        <v>18</v>
      </c>
      <c r="JT85">
        <v>383.8</v>
      </c>
      <c r="JU85">
        <v>638.861</v>
      </c>
      <c r="JV85">
        <v>10.9272</v>
      </c>
      <c r="JW85">
        <v>24.32</v>
      </c>
      <c r="JX85">
        <v>30.0001</v>
      </c>
      <c r="JY85">
        <v>24.3905</v>
      </c>
      <c r="JZ85">
        <v>24.4084</v>
      </c>
      <c r="KA85">
        <v>20.6953</v>
      </c>
      <c r="KB85">
        <v>29.0629</v>
      </c>
      <c r="KC85">
        <v>11.6257</v>
      </c>
      <c r="KD85">
        <v>10.9226</v>
      </c>
      <c r="KE85">
        <v>400</v>
      </c>
      <c r="KF85">
        <v>8.414249999999999</v>
      </c>
      <c r="KG85">
        <v>100.255</v>
      </c>
      <c r="KH85">
        <v>100.872</v>
      </c>
    </row>
    <row r="86" spans="1:294">
      <c r="A86">
        <v>70</v>
      </c>
      <c r="B86">
        <v>1746726732</v>
      </c>
      <c r="C86">
        <v>8315.900000095367</v>
      </c>
      <c r="D86" t="s">
        <v>579</v>
      </c>
      <c r="E86" t="s">
        <v>580</v>
      </c>
      <c r="F86" t="s">
        <v>432</v>
      </c>
      <c r="G86" t="s">
        <v>433</v>
      </c>
      <c r="I86" t="s">
        <v>435</v>
      </c>
      <c r="J86">
        <v>1746726732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(EB86+(V86+2*0.95*5.67E-8*(((EB86+$B$7)+273)^4-(EB86+273)^4)-44100*K86)/(1.84*29.3*S86+8*0.95*5.67E-8*(EB86+273)^3))</f>
        <v>0</v>
      </c>
      <c r="X86">
        <f>($C$7*EC86+$D$7*ED86+$E$7*W86)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2*0.95*5.67E-8*(((EB86+$B$7)+273)^4-(X86+273)^4)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504.2688234023618</v>
      </c>
      <c r="AL86">
        <v>503.5055636363636</v>
      </c>
      <c r="AM86">
        <v>-7.307554799421134E-05</v>
      </c>
      <c r="AN86">
        <v>65.83343786014218</v>
      </c>
      <c r="AO86">
        <f>(AQ86 - AP86 + DZ86*1E3/(8.314*(EB86+273.15)) * AS86/DY86 * AR86) * DY86/(100*DM86) * 1000/(1000 - AQ86)</f>
        <v>0</v>
      </c>
      <c r="AP86">
        <v>8.435862874911153</v>
      </c>
      <c r="AQ86">
        <v>8.411510121212119</v>
      </c>
      <c r="AR86">
        <v>-3.311541071205479E-08</v>
      </c>
      <c r="AS86">
        <v>77.39234867321849</v>
      </c>
      <c r="AT86">
        <v>0</v>
      </c>
      <c r="AU86">
        <v>0</v>
      </c>
      <c r="AV86">
        <f>IF(AT86*$H$13&gt;=AX86,1.0,(AX86/(AX86-AT86*$H$13)))</f>
        <v>0</v>
      </c>
      <c r="AW86">
        <f>(AV86-1)*100</f>
        <v>0</v>
      </c>
      <c r="AX86">
        <f>MAX(0,($B$13+$C$13*EG86)/(1+$D$13*EG86)*DZ86/(EB86+273)*$E$13)</f>
        <v>0</v>
      </c>
      <c r="AY86" t="s">
        <v>436</v>
      </c>
      <c r="AZ86" t="s">
        <v>436</v>
      </c>
      <c r="BA86">
        <v>0</v>
      </c>
      <c r="BB86">
        <v>0</v>
      </c>
      <c r="BC86">
        <f>1-BA86/BB86</f>
        <v>0</v>
      </c>
      <c r="BD86">
        <v>0</v>
      </c>
      <c r="BE86" t="s">
        <v>436</v>
      </c>
      <c r="BF86" t="s">
        <v>436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436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$B$11*EH86+$C$11*EI86+$F$11*ET86*(1-EW86)</f>
        <v>0</v>
      </c>
      <c r="DJ86">
        <f>DI86*DK86</f>
        <v>0</v>
      </c>
      <c r="DK86">
        <f>($B$11*$D$9+$C$11*$D$9+$F$11*((FG86+EY86)/MAX(FG86+EY86+FH86, 0.1)*$I$9+FH86/MAX(FG86+EY86+FH86, 0.1)*$J$9))/($B$11+$C$11+$F$11)</f>
        <v>0</v>
      </c>
      <c r="DL86">
        <f>($B$11*$K$9+$C$11*$K$9+$F$11*((FG86+EY86)/MAX(FG86+EY86+FH86, 0.1)*$P$9+FH86/MAX(FG86+EY86+FH86, 0.1)*$Q$9))/($B$11+$C$11+$F$11)</f>
        <v>0</v>
      </c>
      <c r="DM86">
        <v>6</v>
      </c>
      <c r="DN86">
        <v>0.5</v>
      </c>
      <c r="DO86" t="s">
        <v>437</v>
      </c>
      <c r="DP86">
        <v>2</v>
      </c>
      <c r="DQ86" t="b">
        <v>1</v>
      </c>
      <c r="DR86">
        <v>1746726732</v>
      </c>
      <c r="DS86">
        <v>499.278</v>
      </c>
      <c r="DT86">
        <v>500</v>
      </c>
      <c r="DU86">
        <v>8.41117</v>
      </c>
      <c r="DV86">
        <v>8.43445</v>
      </c>
      <c r="DW86">
        <v>499.268</v>
      </c>
      <c r="DX86">
        <v>8.4765</v>
      </c>
      <c r="DY86">
        <v>399.982</v>
      </c>
      <c r="DZ86">
        <v>101.935</v>
      </c>
      <c r="EA86">
        <v>0.100074</v>
      </c>
      <c r="EB86">
        <v>15.001</v>
      </c>
      <c r="EC86">
        <v>15.1162</v>
      </c>
      <c r="ED86">
        <v>999.9</v>
      </c>
      <c r="EE86">
        <v>0</v>
      </c>
      <c r="EF86">
        <v>0</v>
      </c>
      <c r="EG86">
        <v>10053.8</v>
      </c>
      <c r="EH86">
        <v>0</v>
      </c>
      <c r="EI86">
        <v>0.221054</v>
      </c>
      <c r="EJ86">
        <v>-0.721985</v>
      </c>
      <c r="EK86">
        <v>503.513</v>
      </c>
      <c r="EL86">
        <v>504.253</v>
      </c>
      <c r="EM86">
        <v>-0.0232735</v>
      </c>
      <c r="EN86">
        <v>500</v>
      </c>
      <c r="EO86">
        <v>8.43445</v>
      </c>
      <c r="EP86">
        <v>0.857394</v>
      </c>
      <c r="EQ86">
        <v>0.8597669999999999</v>
      </c>
      <c r="ER86">
        <v>4.69479</v>
      </c>
      <c r="ES86">
        <v>4.73434</v>
      </c>
      <c r="ET86">
        <v>0.0500092</v>
      </c>
      <c r="EU86">
        <v>0</v>
      </c>
      <c r="EV86">
        <v>0</v>
      </c>
      <c r="EW86">
        <v>0</v>
      </c>
      <c r="EX86">
        <v>3.09</v>
      </c>
      <c r="EY86">
        <v>0.0500092</v>
      </c>
      <c r="EZ86">
        <v>-6.66</v>
      </c>
      <c r="FA86">
        <v>0.52</v>
      </c>
      <c r="FB86">
        <v>33.125</v>
      </c>
      <c r="FC86">
        <v>39.562</v>
      </c>
      <c r="FD86">
        <v>36.187</v>
      </c>
      <c r="FE86">
        <v>39.125</v>
      </c>
      <c r="FF86">
        <v>35.125</v>
      </c>
      <c r="FG86">
        <v>0</v>
      </c>
      <c r="FH86">
        <v>0</v>
      </c>
      <c r="FI86">
        <v>0</v>
      </c>
      <c r="FJ86">
        <v>1746726804.8</v>
      </c>
      <c r="FK86">
        <v>0</v>
      </c>
      <c r="FL86">
        <v>5.122000000000001</v>
      </c>
      <c r="FM86">
        <v>5.910769185380356</v>
      </c>
      <c r="FN86">
        <v>10.64923061605976</v>
      </c>
      <c r="FO86">
        <v>-5.763999999999999</v>
      </c>
      <c r="FP86">
        <v>15</v>
      </c>
      <c r="FQ86">
        <v>1746715409.1</v>
      </c>
      <c r="FR86" t="s">
        <v>438</v>
      </c>
      <c r="FS86">
        <v>1746715409.1</v>
      </c>
      <c r="FT86">
        <v>1746715398.6</v>
      </c>
      <c r="FU86">
        <v>2</v>
      </c>
      <c r="FV86">
        <v>-0.229</v>
      </c>
      <c r="FW86">
        <v>-0.046</v>
      </c>
      <c r="FX86">
        <v>-0.035</v>
      </c>
      <c r="FY86">
        <v>0.08699999999999999</v>
      </c>
      <c r="FZ86">
        <v>587</v>
      </c>
      <c r="GA86">
        <v>16</v>
      </c>
      <c r="GB86">
        <v>0.03</v>
      </c>
      <c r="GC86">
        <v>0.16</v>
      </c>
      <c r="GD86">
        <v>0.5111336758298262</v>
      </c>
      <c r="GE86">
        <v>-0.2208308558436548</v>
      </c>
      <c r="GF86">
        <v>0.05922027300428124</v>
      </c>
      <c r="GG86">
        <v>1</v>
      </c>
      <c r="GH86">
        <v>-0.002017762416877071</v>
      </c>
      <c r="GI86">
        <v>0.0004830418102815131</v>
      </c>
      <c r="GJ86">
        <v>8.779590179246603E-05</v>
      </c>
      <c r="GK86">
        <v>1</v>
      </c>
      <c r="GL86">
        <v>2</v>
      </c>
      <c r="GM86">
        <v>2</v>
      </c>
      <c r="GN86" t="s">
        <v>439</v>
      </c>
      <c r="GO86">
        <v>3.0162</v>
      </c>
      <c r="GP86">
        <v>2.77521</v>
      </c>
      <c r="GQ86">
        <v>0.115477</v>
      </c>
      <c r="GR86">
        <v>0.114802</v>
      </c>
      <c r="GS86">
        <v>0.0570537</v>
      </c>
      <c r="GT86">
        <v>0.0569132</v>
      </c>
      <c r="GU86">
        <v>22880.6</v>
      </c>
      <c r="GV86">
        <v>26748</v>
      </c>
      <c r="GW86">
        <v>22664.6</v>
      </c>
      <c r="GX86">
        <v>27759.8</v>
      </c>
      <c r="GY86">
        <v>31007.3</v>
      </c>
      <c r="GZ86">
        <v>37416.6</v>
      </c>
      <c r="HA86">
        <v>36325.2</v>
      </c>
      <c r="HB86">
        <v>44066.7</v>
      </c>
      <c r="HC86">
        <v>1.83005</v>
      </c>
      <c r="HD86">
        <v>2.17893</v>
      </c>
      <c r="HE86">
        <v>-0.0585057</v>
      </c>
      <c r="HF86">
        <v>0</v>
      </c>
      <c r="HG86">
        <v>16.0911</v>
      </c>
      <c r="HH86">
        <v>999.9</v>
      </c>
      <c r="HI86">
        <v>23.5</v>
      </c>
      <c r="HJ86">
        <v>32.3</v>
      </c>
      <c r="HK86">
        <v>11.1972</v>
      </c>
      <c r="HL86">
        <v>62.3302</v>
      </c>
      <c r="HM86">
        <v>12.8045</v>
      </c>
      <c r="HN86">
        <v>1</v>
      </c>
      <c r="HO86">
        <v>-0.219215</v>
      </c>
      <c r="HP86">
        <v>5.13786</v>
      </c>
      <c r="HQ86">
        <v>20.2205</v>
      </c>
      <c r="HR86">
        <v>5.19812</v>
      </c>
      <c r="HS86">
        <v>11.956</v>
      </c>
      <c r="HT86">
        <v>4.94735</v>
      </c>
      <c r="HU86">
        <v>3.3</v>
      </c>
      <c r="HV86">
        <v>9999</v>
      </c>
      <c r="HW86">
        <v>9999</v>
      </c>
      <c r="HX86">
        <v>9999</v>
      </c>
      <c r="HY86">
        <v>331.6</v>
      </c>
      <c r="HZ86">
        <v>1.8605</v>
      </c>
      <c r="IA86">
        <v>1.86111</v>
      </c>
      <c r="IB86">
        <v>1.86191</v>
      </c>
      <c r="IC86">
        <v>1.85749</v>
      </c>
      <c r="ID86">
        <v>1.85716</v>
      </c>
      <c r="IE86">
        <v>1.85822</v>
      </c>
      <c r="IF86">
        <v>1.85901</v>
      </c>
      <c r="IG86">
        <v>1.85852</v>
      </c>
      <c r="IH86">
        <v>0</v>
      </c>
      <c r="II86">
        <v>0</v>
      </c>
      <c r="IJ86">
        <v>0</v>
      </c>
      <c r="IK86">
        <v>0</v>
      </c>
      <c r="IL86" t="s">
        <v>440</v>
      </c>
      <c r="IM86" t="s">
        <v>441</v>
      </c>
      <c r="IN86" t="s">
        <v>442</v>
      </c>
      <c r="IO86" t="s">
        <v>442</v>
      </c>
      <c r="IP86" t="s">
        <v>442</v>
      </c>
      <c r="IQ86" t="s">
        <v>442</v>
      </c>
      <c r="IR86">
        <v>0</v>
      </c>
      <c r="IS86">
        <v>100</v>
      </c>
      <c r="IT86">
        <v>100</v>
      </c>
      <c r="IU86">
        <v>0.01</v>
      </c>
      <c r="IV86">
        <v>-0.0653</v>
      </c>
      <c r="IW86">
        <v>0.297997702088705</v>
      </c>
      <c r="IX86">
        <v>-0.0005958199232126106</v>
      </c>
      <c r="IY86">
        <v>-6.37178337242435E-08</v>
      </c>
      <c r="IZ86">
        <v>1.993894988486917E-10</v>
      </c>
      <c r="JA86">
        <v>-0.1058024783623949</v>
      </c>
      <c r="JB86">
        <v>-0.00682890468723997</v>
      </c>
      <c r="JC86">
        <v>0.001509929528747337</v>
      </c>
      <c r="JD86">
        <v>-1.662762654557253E-05</v>
      </c>
      <c r="JE86">
        <v>17</v>
      </c>
      <c r="JF86">
        <v>1831</v>
      </c>
      <c r="JG86">
        <v>1</v>
      </c>
      <c r="JH86">
        <v>21</v>
      </c>
      <c r="JI86">
        <v>188.7</v>
      </c>
      <c r="JJ86">
        <v>188.9</v>
      </c>
      <c r="JK86">
        <v>1.23657</v>
      </c>
      <c r="JL86">
        <v>2.57812</v>
      </c>
      <c r="JM86">
        <v>1.54663</v>
      </c>
      <c r="JN86">
        <v>2.14478</v>
      </c>
      <c r="JO86">
        <v>1.49658</v>
      </c>
      <c r="JP86">
        <v>2.40601</v>
      </c>
      <c r="JQ86">
        <v>38.7225</v>
      </c>
      <c r="JR86">
        <v>24.0175</v>
      </c>
      <c r="JS86">
        <v>18</v>
      </c>
      <c r="JT86">
        <v>383.67</v>
      </c>
      <c r="JU86">
        <v>639.2430000000001</v>
      </c>
      <c r="JV86">
        <v>11.2301</v>
      </c>
      <c r="JW86">
        <v>24.32</v>
      </c>
      <c r="JX86">
        <v>30.0001</v>
      </c>
      <c r="JY86">
        <v>24.3892</v>
      </c>
      <c r="JZ86">
        <v>24.4084</v>
      </c>
      <c r="KA86">
        <v>24.7667</v>
      </c>
      <c r="KB86">
        <v>29.0629</v>
      </c>
      <c r="KC86">
        <v>11.6257</v>
      </c>
      <c r="KD86">
        <v>11.2302</v>
      </c>
      <c r="KE86">
        <v>500</v>
      </c>
      <c r="KF86">
        <v>8.414249999999999</v>
      </c>
      <c r="KG86">
        <v>100.257</v>
      </c>
      <c r="KH86">
        <v>100.874</v>
      </c>
    </row>
    <row r="87" spans="1:294">
      <c r="A87">
        <v>71</v>
      </c>
      <c r="B87">
        <v>1746726852.5</v>
      </c>
      <c r="C87">
        <v>8436.400000095367</v>
      </c>
      <c r="D87" t="s">
        <v>581</v>
      </c>
      <c r="E87" t="s">
        <v>582</v>
      </c>
      <c r="F87" t="s">
        <v>432</v>
      </c>
      <c r="G87" t="s">
        <v>433</v>
      </c>
      <c r="I87" t="s">
        <v>435</v>
      </c>
      <c r="J87">
        <v>1746726852.5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(EB87+(V87+2*0.95*5.67E-8*(((EB87+$B$7)+273)^4-(EB87+273)^4)-44100*K87)/(1.84*29.3*S87+8*0.95*5.67E-8*(EB87+273)^3))</f>
        <v>0</v>
      </c>
      <c r="X87">
        <f>($C$7*EC87+$D$7*ED87+$E$7*W87)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2*0.95*5.67E-8*(((EB87+$B$7)+273)^4-(X87+273)^4)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605.1817680987534</v>
      </c>
      <c r="AL87">
        <v>604.3179878787877</v>
      </c>
      <c r="AM87">
        <v>-0.004346746928516571</v>
      </c>
      <c r="AN87">
        <v>65.83343786014218</v>
      </c>
      <c r="AO87">
        <f>(AQ87 - AP87 + DZ87*1E3/(8.314*(EB87+273.15)) * AS87/DY87 * AR87) * DY87/(100*DM87) * 1000/(1000 - AQ87)</f>
        <v>0</v>
      </c>
      <c r="AP87">
        <v>8.466905869316058</v>
      </c>
      <c r="AQ87">
        <v>8.433462363636366</v>
      </c>
      <c r="AR87">
        <v>-2.008599544242371E-07</v>
      </c>
      <c r="AS87">
        <v>77.39234867321849</v>
      </c>
      <c r="AT87">
        <v>0</v>
      </c>
      <c r="AU87">
        <v>0</v>
      </c>
      <c r="AV87">
        <f>IF(AT87*$H$13&gt;=AX87,1.0,(AX87/(AX87-AT87*$H$13)))</f>
        <v>0</v>
      </c>
      <c r="AW87">
        <f>(AV87-1)*100</f>
        <v>0</v>
      </c>
      <c r="AX87">
        <f>MAX(0,($B$13+$C$13*EG87)/(1+$D$13*EG87)*DZ87/(EB87+273)*$E$13)</f>
        <v>0</v>
      </c>
      <c r="AY87" t="s">
        <v>436</v>
      </c>
      <c r="AZ87" t="s">
        <v>436</v>
      </c>
      <c r="BA87">
        <v>0</v>
      </c>
      <c r="BB87">
        <v>0</v>
      </c>
      <c r="BC87">
        <f>1-BA87/BB87</f>
        <v>0</v>
      </c>
      <c r="BD87">
        <v>0</v>
      </c>
      <c r="BE87" t="s">
        <v>436</v>
      </c>
      <c r="BF87" t="s">
        <v>436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436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$B$11*EH87+$C$11*EI87+$F$11*ET87*(1-EW87)</f>
        <v>0</v>
      </c>
      <c r="DJ87">
        <f>DI87*DK87</f>
        <v>0</v>
      </c>
      <c r="DK87">
        <f>($B$11*$D$9+$C$11*$D$9+$F$11*((FG87+EY87)/MAX(FG87+EY87+FH87, 0.1)*$I$9+FH87/MAX(FG87+EY87+FH87, 0.1)*$J$9))/($B$11+$C$11+$F$11)</f>
        <v>0</v>
      </c>
      <c r="DL87">
        <f>($B$11*$K$9+$C$11*$K$9+$F$11*((FG87+EY87)/MAX(FG87+EY87+FH87, 0.1)*$P$9+FH87/MAX(FG87+EY87+FH87, 0.1)*$Q$9))/($B$11+$C$11+$F$11)</f>
        <v>0</v>
      </c>
      <c r="DM87">
        <v>6</v>
      </c>
      <c r="DN87">
        <v>0.5</v>
      </c>
      <c r="DO87" t="s">
        <v>437</v>
      </c>
      <c r="DP87">
        <v>2</v>
      </c>
      <c r="DQ87" t="b">
        <v>1</v>
      </c>
      <c r="DR87">
        <v>1746726852.5</v>
      </c>
      <c r="DS87">
        <v>599.216</v>
      </c>
      <c r="DT87">
        <v>599.989</v>
      </c>
      <c r="DU87">
        <v>8.43388</v>
      </c>
      <c r="DV87">
        <v>8.46604</v>
      </c>
      <c r="DW87">
        <v>599.255</v>
      </c>
      <c r="DX87">
        <v>8.49887</v>
      </c>
      <c r="DY87">
        <v>400.176</v>
      </c>
      <c r="DZ87">
        <v>101.939</v>
      </c>
      <c r="EA87">
        <v>0.100149</v>
      </c>
      <c r="EB87">
        <v>14.9996</v>
      </c>
      <c r="EC87">
        <v>15.1242</v>
      </c>
      <c r="ED87">
        <v>999.9</v>
      </c>
      <c r="EE87">
        <v>0</v>
      </c>
      <c r="EF87">
        <v>0</v>
      </c>
      <c r="EG87">
        <v>10042.5</v>
      </c>
      <c r="EH87">
        <v>0</v>
      </c>
      <c r="EI87">
        <v>0.221054</v>
      </c>
      <c r="EJ87">
        <v>-0.773193</v>
      </c>
      <c r="EK87">
        <v>604.312</v>
      </c>
      <c r="EL87">
        <v>605.112</v>
      </c>
      <c r="EM87">
        <v>-0.0321608</v>
      </c>
      <c r="EN87">
        <v>599.989</v>
      </c>
      <c r="EO87">
        <v>8.46604</v>
      </c>
      <c r="EP87">
        <v>0.8597399999999999</v>
      </c>
      <c r="EQ87">
        <v>0.863019</v>
      </c>
      <c r="ER87">
        <v>4.7339</v>
      </c>
      <c r="ES87">
        <v>4.78839</v>
      </c>
      <c r="ET87">
        <v>0.0500092</v>
      </c>
      <c r="EU87">
        <v>0</v>
      </c>
      <c r="EV87">
        <v>0</v>
      </c>
      <c r="EW87">
        <v>0</v>
      </c>
      <c r="EX87">
        <v>17.74</v>
      </c>
      <c r="EY87">
        <v>0.0500092</v>
      </c>
      <c r="EZ87">
        <v>-9.34</v>
      </c>
      <c r="FA87">
        <v>0.9399999999999999</v>
      </c>
      <c r="FB87">
        <v>33.5</v>
      </c>
      <c r="FC87">
        <v>40.562</v>
      </c>
      <c r="FD87">
        <v>36.75</v>
      </c>
      <c r="FE87">
        <v>40.625</v>
      </c>
      <c r="FF87">
        <v>35.562</v>
      </c>
      <c r="FG87">
        <v>0</v>
      </c>
      <c r="FH87">
        <v>0</v>
      </c>
      <c r="FI87">
        <v>0</v>
      </c>
      <c r="FJ87">
        <v>1746726925.4</v>
      </c>
      <c r="FK87">
        <v>0</v>
      </c>
      <c r="FL87">
        <v>4.458461538461538</v>
      </c>
      <c r="FM87">
        <v>-10.23111101012988</v>
      </c>
      <c r="FN87">
        <v>-9.141538678160268</v>
      </c>
      <c r="FO87">
        <v>-3.788076923076924</v>
      </c>
      <c r="FP87">
        <v>15</v>
      </c>
      <c r="FQ87">
        <v>1746715409.1</v>
      </c>
      <c r="FR87" t="s">
        <v>438</v>
      </c>
      <c r="FS87">
        <v>1746715409.1</v>
      </c>
      <c r="FT87">
        <v>1746715398.6</v>
      </c>
      <c r="FU87">
        <v>2</v>
      </c>
      <c r="FV87">
        <v>-0.229</v>
      </c>
      <c r="FW87">
        <v>-0.046</v>
      </c>
      <c r="FX87">
        <v>-0.035</v>
      </c>
      <c r="FY87">
        <v>0.08699999999999999</v>
      </c>
      <c r="FZ87">
        <v>587</v>
      </c>
      <c r="GA87">
        <v>16</v>
      </c>
      <c r="GB87">
        <v>0.03</v>
      </c>
      <c r="GC87">
        <v>0.16</v>
      </c>
      <c r="GD87">
        <v>0.5374760729042201</v>
      </c>
      <c r="GE87">
        <v>-0.1658632843116842</v>
      </c>
      <c r="GF87">
        <v>0.07012844665434269</v>
      </c>
      <c r="GG87">
        <v>1</v>
      </c>
      <c r="GH87">
        <v>-0.002587893163865325</v>
      </c>
      <c r="GI87">
        <v>0.0002104139117131455</v>
      </c>
      <c r="GJ87">
        <v>5.531495318703896E-05</v>
      </c>
      <c r="GK87">
        <v>1</v>
      </c>
      <c r="GL87">
        <v>2</v>
      </c>
      <c r="GM87">
        <v>2</v>
      </c>
      <c r="GN87" t="s">
        <v>439</v>
      </c>
      <c r="GO87">
        <v>3.01643</v>
      </c>
      <c r="GP87">
        <v>2.77519</v>
      </c>
      <c r="GQ87">
        <v>0.131607</v>
      </c>
      <c r="GR87">
        <v>0.130831</v>
      </c>
      <c r="GS87">
        <v>0.0571743</v>
      </c>
      <c r="GT87">
        <v>0.0570801</v>
      </c>
      <c r="GU87">
        <v>22463.1</v>
      </c>
      <c r="GV87">
        <v>26263.5</v>
      </c>
      <c r="GW87">
        <v>22663.8</v>
      </c>
      <c r="GX87">
        <v>27758.9</v>
      </c>
      <c r="GY87">
        <v>31002.8</v>
      </c>
      <c r="GZ87">
        <v>37409.5</v>
      </c>
      <c r="HA87">
        <v>36324.1</v>
      </c>
      <c r="HB87">
        <v>44065.7</v>
      </c>
      <c r="HC87">
        <v>1.83053</v>
      </c>
      <c r="HD87">
        <v>2.17908</v>
      </c>
      <c r="HE87">
        <v>-0.0584126</v>
      </c>
      <c r="HF87">
        <v>0</v>
      </c>
      <c r="HG87">
        <v>16.0975</v>
      </c>
      <c r="HH87">
        <v>999.9</v>
      </c>
      <c r="HI87">
        <v>23.5</v>
      </c>
      <c r="HJ87">
        <v>32.3</v>
      </c>
      <c r="HK87">
        <v>11.1966</v>
      </c>
      <c r="HL87">
        <v>62.1802</v>
      </c>
      <c r="HM87">
        <v>12.7925</v>
      </c>
      <c r="HN87">
        <v>1</v>
      </c>
      <c r="HO87">
        <v>-0.21815</v>
      </c>
      <c r="HP87">
        <v>5.32317</v>
      </c>
      <c r="HQ87">
        <v>20.215</v>
      </c>
      <c r="HR87">
        <v>5.19827</v>
      </c>
      <c r="HS87">
        <v>11.956</v>
      </c>
      <c r="HT87">
        <v>4.94745</v>
      </c>
      <c r="HU87">
        <v>3.3</v>
      </c>
      <c r="HV87">
        <v>9999</v>
      </c>
      <c r="HW87">
        <v>9999</v>
      </c>
      <c r="HX87">
        <v>9999</v>
      </c>
      <c r="HY87">
        <v>331.7</v>
      </c>
      <c r="HZ87">
        <v>1.8605</v>
      </c>
      <c r="IA87">
        <v>1.86111</v>
      </c>
      <c r="IB87">
        <v>1.86189</v>
      </c>
      <c r="IC87">
        <v>1.85752</v>
      </c>
      <c r="ID87">
        <v>1.85715</v>
      </c>
      <c r="IE87">
        <v>1.85822</v>
      </c>
      <c r="IF87">
        <v>1.85899</v>
      </c>
      <c r="IG87">
        <v>1.85852</v>
      </c>
      <c r="IH87">
        <v>0</v>
      </c>
      <c r="II87">
        <v>0</v>
      </c>
      <c r="IJ87">
        <v>0</v>
      </c>
      <c r="IK87">
        <v>0</v>
      </c>
      <c r="IL87" t="s">
        <v>440</v>
      </c>
      <c r="IM87" t="s">
        <v>441</v>
      </c>
      <c r="IN87" t="s">
        <v>442</v>
      </c>
      <c r="IO87" t="s">
        <v>442</v>
      </c>
      <c r="IP87" t="s">
        <v>442</v>
      </c>
      <c r="IQ87" t="s">
        <v>442</v>
      </c>
      <c r="IR87">
        <v>0</v>
      </c>
      <c r="IS87">
        <v>100</v>
      </c>
      <c r="IT87">
        <v>100</v>
      </c>
      <c r="IU87">
        <v>-0.039</v>
      </c>
      <c r="IV87">
        <v>-0.065</v>
      </c>
      <c r="IW87">
        <v>0.297997702088705</v>
      </c>
      <c r="IX87">
        <v>-0.0005958199232126106</v>
      </c>
      <c r="IY87">
        <v>-6.37178337242435E-08</v>
      </c>
      <c r="IZ87">
        <v>1.993894988486917E-10</v>
      </c>
      <c r="JA87">
        <v>-0.1058024783623949</v>
      </c>
      <c r="JB87">
        <v>-0.00682890468723997</v>
      </c>
      <c r="JC87">
        <v>0.001509929528747337</v>
      </c>
      <c r="JD87">
        <v>-1.662762654557253E-05</v>
      </c>
      <c r="JE87">
        <v>17</v>
      </c>
      <c r="JF87">
        <v>1831</v>
      </c>
      <c r="JG87">
        <v>1</v>
      </c>
      <c r="JH87">
        <v>21</v>
      </c>
      <c r="JI87">
        <v>190.7</v>
      </c>
      <c r="JJ87">
        <v>190.9</v>
      </c>
      <c r="JK87">
        <v>1.43433</v>
      </c>
      <c r="JL87">
        <v>2.57202</v>
      </c>
      <c r="JM87">
        <v>1.54663</v>
      </c>
      <c r="JN87">
        <v>2.14478</v>
      </c>
      <c r="JO87">
        <v>1.49658</v>
      </c>
      <c r="JP87">
        <v>2.43164</v>
      </c>
      <c r="JQ87">
        <v>38.6979</v>
      </c>
      <c r="JR87">
        <v>24.0175</v>
      </c>
      <c r="JS87">
        <v>18</v>
      </c>
      <c r="JT87">
        <v>383.911</v>
      </c>
      <c r="JU87">
        <v>639.383</v>
      </c>
      <c r="JV87">
        <v>11.0918</v>
      </c>
      <c r="JW87">
        <v>24.318</v>
      </c>
      <c r="JX87">
        <v>30.0002</v>
      </c>
      <c r="JY87">
        <v>24.3905</v>
      </c>
      <c r="JZ87">
        <v>24.41</v>
      </c>
      <c r="KA87">
        <v>28.7158</v>
      </c>
      <c r="KB87">
        <v>29.0629</v>
      </c>
      <c r="KC87">
        <v>12.0002</v>
      </c>
      <c r="KD87">
        <v>11.0901</v>
      </c>
      <c r="KE87">
        <v>600</v>
      </c>
      <c r="KF87">
        <v>8.411989999999999</v>
      </c>
      <c r="KG87">
        <v>100.254</v>
      </c>
      <c r="KH87">
        <v>100.871</v>
      </c>
    </row>
    <row r="88" spans="1:294">
      <c r="A88">
        <v>72</v>
      </c>
      <c r="B88">
        <v>1746726973</v>
      </c>
      <c r="C88">
        <v>8556.900000095367</v>
      </c>
      <c r="D88" t="s">
        <v>583</v>
      </c>
      <c r="E88" t="s">
        <v>584</v>
      </c>
      <c r="F88" t="s">
        <v>432</v>
      </c>
      <c r="G88" t="s">
        <v>433</v>
      </c>
      <c r="I88" t="s">
        <v>435</v>
      </c>
      <c r="J88">
        <v>1746726973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(EB88+(V88+2*0.95*5.67E-8*(((EB88+$B$7)+273)^4-(EB88+273)^4)-44100*K88)/(1.84*29.3*S88+8*0.95*5.67E-8*(EB88+273)^3))</f>
        <v>0</v>
      </c>
      <c r="X88">
        <f>($C$7*EC88+$D$7*ED88+$E$7*W88)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2*0.95*5.67E-8*(((EB88+$B$7)+273)^4-(X88+273)^4)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504.1631247518618</v>
      </c>
      <c r="AL88">
        <v>503.5497333333333</v>
      </c>
      <c r="AM88">
        <v>-0.001868983695110441</v>
      </c>
      <c r="AN88">
        <v>65.83343786014218</v>
      </c>
      <c r="AO88">
        <f>(AQ88 - AP88 + DZ88*1E3/(8.314*(EB88+273.15)) * AS88/DY88 * AR88) * DY88/(100*DM88) * 1000/(1000 - AQ88)</f>
        <v>0</v>
      </c>
      <c r="AP88">
        <v>8.412717307645448</v>
      </c>
      <c r="AQ88">
        <v>8.385702787878786</v>
      </c>
      <c r="AR88">
        <v>-1.08642528703623E-07</v>
      </c>
      <c r="AS88">
        <v>77.39234867321849</v>
      </c>
      <c r="AT88">
        <v>0</v>
      </c>
      <c r="AU88">
        <v>0</v>
      </c>
      <c r="AV88">
        <f>IF(AT88*$H$13&gt;=AX88,1.0,(AX88/(AX88-AT88*$H$13)))</f>
        <v>0</v>
      </c>
      <c r="AW88">
        <f>(AV88-1)*100</f>
        <v>0</v>
      </c>
      <c r="AX88">
        <f>MAX(0,($B$13+$C$13*EG88)/(1+$D$13*EG88)*DZ88/(EB88+273)*$E$13)</f>
        <v>0</v>
      </c>
      <c r="AY88" t="s">
        <v>436</v>
      </c>
      <c r="AZ88" t="s">
        <v>436</v>
      </c>
      <c r="BA88">
        <v>0</v>
      </c>
      <c r="BB88">
        <v>0</v>
      </c>
      <c r="BC88">
        <f>1-BA88/BB88</f>
        <v>0</v>
      </c>
      <c r="BD88">
        <v>0</v>
      </c>
      <c r="BE88" t="s">
        <v>436</v>
      </c>
      <c r="BF88" t="s">
        <v>436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436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$B$11*EH88+$C$11*EI88+$F$11*ET88*(1-EW88)</f>
        <v>0</v>
      </c>
      <c r="DJ88">
        <f>DI88*DK88</f>
        <v>0</v>
      </c>
      <c r="DK88">
        <f>($B$11*$D$9+$C$11*$D$9+$F$11*((FG88+EY88)/MAX(FG88+EY88+FH88, 0.1)*$I$9+FH88/MAX(FG88+EY88+FH88, 0.1)*$J$9))/($B$11+$C$11+$F$11)</f>
        <v>0</v>
      </c>
      <c r="DL88">
        <f>($B$11*$K$9+$C$11*$K$9+$F$11*((FG88+EY88)/MAX(FG88+EY88+FH88, 0.1)*$P$9+FH88/MAX(FG88+EY88+FH88, 0.1)*$Q$9))/($B$11+$C$11+$F$11)</f>
        <v>0</v>
      </c>
      <c r="DM88">
        <v>6</v>
      </c>
      <c r="DN88">
        <v>0.5</v>
      </c>
      <c r="DO88" t="s">
        <v>437</v>
      </c>
      <c r="DP88">
        <v>2</v>
      </c>
      <c r="DQ88" t="b">
        <v>1</v>
      </c>
      <c r="DR88">
        <v>1746726973</v>
      </c>
      <c r="DS88">
        <v>499.341</v>
      </c>
      <c r="DT88">
        <v>500.004</v>
      </c>
      <c r="DU88">
        <v>8.385300000000001</v>
      </c>
      <c r="DV88">
        <v>8.41151</v>
      </c>
      <c r="DW88">
        <v>499.332</v>
      </c>
      <c r="DX88">
        <v>8.45101</v>
      </c>
      <c r="DY88">
        <v>399.885</v>
      </c>
      <c r="DZ88">
        <v>101.943</v>
      </c>
      <c r="EA88">
        <v>0.0999288</v>
      </c>
      <c r="EB88">
        <v>15.0141</v>
      </c>
      <c r="EC88">
        <v>15.1386</v>
      </c>
      <c r="ED88">
        <v>999.9</v>
      </c>
      <c r="EE88">
        <v>0</v>
      </c>
      <c r="EF88">
        <v>0</v>
      </c>
      <c r="EG88">
        <v>10042.5</v>
      </c>
      <c r="EH88">
        <v>0</v>
      </c>
      <c r="EI88">
        <v>0.221054</v>
      </c>
      <c r="EJ88">
        <v>-0.663361</v>
      </c>
      <c r="EK88">
        <v>503.564</v>
      </c>
      <c r="EL88">
        <v>504.246</v>
      </c>
      <c r="EM88">
        <v>-0.0262146</v>
      </c>
      <c r="EN88">
        <v>500.004</v>
      </c>
      <c r="EO88">
        <v>8.41151</v>
      </c>
      <c r="EP88">
        <v>0.854824</v>
      </c>
      <c r="EQ88">
        <v>0.857496</v>
      </c>
      <c r="ER88">
        <v>4.65183</v>
      </c>
      <c r="ES88">
        <v>4.69649</v>
      </c>
      <c r="ET88">
        <v>0.0500092</v>
      </c>
      <c r="EU88">
        <v>0</v>
      </c>
      <c r="EV88">
        <v>0</v>
      </c>
      <c r="EW88">
        <v>0</v>
      </c>
      <c r="EX88">
        <v>-11.63</v>
      </c>
      <c r="EY88">
        <v>0.0500092</v>
      </c>
      <c r="EZ88">
        <v>-1.02</v>
      </c>
      <c r="FA88">
        <v>0.75</v>
      </c>
      <c r="FB88">
        <v>33.812</v>
      </c>
      <c r="FC88">
        <v>41.125</v>
      </c>
      <c r="FD88">
        <v>37.187</v>
      </c>
      <c r="FE88">
        <v>41.5</v>
      </c>
      <c r="FF88">
        <v>36</v>
      </c>
      <c r="FG88">
        <v>0</v>
      </c>
      <c r="FH88">
        <v>0</v>
      </c>
      <c r="FI88">
        <v>0</v>
      </c>
      <c r="FJ88">
        <v>1746727045.4</v>
      </c>
      <c r="FK88">
        <v>0</v>
      </c>
      <c r="FL88">
        <v>2.807692307692307</v>
      </c>
      <c r="FM88">
        <v>-20.53401767163064</v>
      </c>
      <c r="FN88">
        <v>7.402393353437336</v>
      </c>
      <c r="FO88">
        <v>-4.648461538461538</v>
      </c>
      <c r="FP88">
        <v>15</v>
      </c>
      <c r="FQ88">
        <v>1746715409.1</v>
      </c>
      <c r="FR88" t="s">
        <v>438</v>
      </c>
      <c r="FS88">
        <v>1746715409.1</v>
      </c>
      <c r="FT88">
        <v>1746715398.6</v>
      </c>
      <c r="FU88">
        <v>2</v>
      </c>
      <c r="FV88">
        <v>-0.229</v>
      </c>
      <c r="FW88">
        <v>-0.046</v>
      </c>
      <c r="FX88">
        <v>-0.035</v>
      </c>
      <c r="FY88">
        <v>0.08699999999999999</v>
      </c>
      <c r="FZ88">
        <v>587</v>
      </c>
      <c r="GA88">
        <v>16</v>
      </c>
      <c r="GB88">
        <v>0.03</v>
      </c>
      <c r="GC88">
        <v>0.16</v>
      </c>
      <c r="GD88">
        <v>0.4365462656054209</v>
      </c>
      <c r="GE88">
        <v>0.1156184671431208</v>
      </c>
      <c r="GF88">
        <v>0.03556403257250385</v>
      </c>
      <c r="GG88">
        <v>1</v>
      </c>
      <c r="GH88">
        <v>-0.002017011995835899</v>
      </c>
      <c r="GI88">
        <v>-0.0001629364332010178</v>
      </c>
      <c r="GJ88">
        <v>5.58064169633252E-05</v>
      </c>
      <c r="GK88">
        <v>1</v>
      </c>
      <c r="GL88">
        <v>2</v>
      </c>
      <c r="GM88">
        <v>2</v>
      </c>
      <c r="GN88" t="s">
        <v>439</v>
      </c>
      <c r="GO88">
        <v>3.01609</v>
      </c>
      <c r="GP88">
        <v>2.77497</v>
      </c>
      <c r="GQ88">
        <v>0.115497</v>
      </c>
      <c r="GR88">
        <v>0.114811</v>
      </c>
      <c r="GS88">
        <v>0.0569227</v>
      </c>
      <c r="GT88">
        <v>0.0567976</v>
      </c>
      <c r="GU88">
        <v>22879.7</v>
      </c>
      <c r="GV88">
        <v>26746.9</v>
      </c>
      <c r="GW88">
        <v>22664.2</v>
      </c>
      <c r="GX88">
        <v>27758.9</v>
      </c>
      <c r="GY88">
        <v>31011</v>
      </c>
      <c r="GZ88">
        <v>37420.6</v>
      </c>
      <c r="HA88">
        <v>36324.4</v>
      </c>
      <c r="HB88">
        <v>44065.9</v>
      </c>
      <c r="HC88">
        <v>1.82955</v>
      </c>
      <c r="HD88">
        <v>2.17932</v>
      </c>
      <c r="HE88">
        <v>-0.0565685</v>
      </c>
      <c r="HF88">
        <v>0</v>
      </c>
      <c r="HG88">
        <v>16.0813</v>
      </c>
      <c r="HH88">
        <v>999.9</v>
      </c>
      <c r="HI88">
        <v>23.5</v>
      </c>
      <c r="HJ88">
        <v>32.3</v>
      </c>
      <c r="HK88">
        <v>11.1952</v>
      </c>
      <c r="HL88">
        <v>62.3502</v>
      </c>
      <c r="HM88">
        <v>12.7845</v>
      </c>
      <c r="HN88">
        <v>1</v>
      </c>
      <c r="HO88">
        <v>-0.217487</v>
      </c>
      <c r="HP88">
        <v>5.43612</v>
      </c>
      <c r="HQ88">
        <v>20.2111</v>
      </c>
      <c r="HR88">
        <v>5.19618</v>
      </c>
      <c r="HS88">
        <v>11.956</v>
      </c>
      <c r="HT88">
        <v>4.94765</v>
      </c>
      <c r="HU88">
        <v>3.3</v>
      </c>
      <c r="HV88">
        <v>9999</v>
      </c>
      <c r="HW88">
        <v>9999</v>
      </c>
      <c r="HX88">
        <v>9999</v>
      </c>
      <c r="HY88">
        <v>331.7</v>
      </c>
      <c r="HZ88">
        <v>1.8605</v>
      </c>
      <c r="IA88">
        <v>1.86111</v>
      </c>
      <c r="IB88">
        <v>1.86189</v>
      </c>
      <c r="IC88">
        <v>1.85747</v>
      </c>
      <c r="ID88">
        <v>1.85715</v>
      </c>
      <c r="IE88">
        <v>1.85822</v>
      </c>
      <c r="IF88">
        <v>1.85898</v>
      </c>
      <c r="IG88">
        <v>1.85852</v>
      </c>
      <c r="IH88">
        <v>0</v>
      </c>
      <c r="II88">
        <v>0</v>
      </c>
      <c r="IJ88">
        <v>0</v>
      </c>
      <c r="IK88">
        <v>0</v>
      </c>
      <c r="IL88" t="s">
        <v>440</v>
      </c>
      <c r="IM88" t="s">
        <v>441</v>
      </c>
      <c r="IN88" t="s">
        <v>442</v>
      </c>
      <c r="IO88" t="s">
        <v>442</v>
      </c>
      <c r="IP88" t="s">
        <v>442</v>
      </c>
      <c r="IQ88" t="s">
        <v>442</v>
      </c>
      <c r="IR88">
        <v>0</v>
      </c>
      <c r="IS88">
        <v>100</v>
      </c>
      <c r="IT88">
        <v>100</v>
      </c>
      <c r="IU88">
        <v>0.008999999999999999</v>
      </c>
      <c r="IV88">
        <v>-0.06569999999999999</v>
      </c>
      <c r="IW88">
        <v>0.297997702088705</v>
      </c>
      <c r="IX88">
        <v>-0.0005958199232126106</v>
      </c>
      <c r="IY88">
        <v>-6.37178337242435E-08</v>
      </c>
      <c r="IZ88">
        <v>1.993894988486917E-10</v>
      </c>
      <c r="JA88">
        <v>-0.1058024783623949</v>
      </c>
      <c r="JB88">
        <v>-0.00682890468723997</v>
      </c>
      <c r="JC88">
        <v>0.001509929528747337</v>
      </c>
      <c r="JD88">
        <v>-1.662762654557253E-05</v>
      </c>
      <c r="JE88">
        <v>17</v>
      </c>
      <c r="JF88">
        <v>1831</v>
      </c>
      <c r="JG88">
        <v>1</v>
      </c>
      <c r="JH88">
        <v>21</v>
      </c>
      <c r="JI88">
        <v>192.7</v>
      </c>
      <c r="JJ88">
        <v>192.9</v>
      </c>
      <c r="JK88">
        <v>1.23657</v>
      </c>
      <c r="JL88">
        <v>2.55859</v>
      </c>
      <c r="JM88">
        <v>1.54663</v>
      </c>
      <c r="JN88">
        <v>2.14478</v>
      </c>
      <c r="JO88">
        <v>1.49658</v>
      </c>
      <c r="JP88">
        <v>2.37671</v>
      </c>
      <c r="JQ88">
        <v>38.6733</v>
      </c>
      <c r="JR88">
        <v>24.0087</v>
      </c>
      <c r="JS88">
        <v>18</v>
      </c>
      <c r="JT88">
        <v>383.419</v>
      </c>
      <c r="JU88">
        <v>639.5650000000001</v>
      </c>
      <c r="JV88">
        <v>11.0343</v>
      </c>
      <c r="JW88">
        <v>24.316</v>
      </c>
      <c r="JX88">
        <v>30.0003</v>
      </c>
      <c r="JY88">
        <v>24.3884</v>
      </c>
      <c r="JZ88">
        <v>24.4084</v>
      </c>
      <c r="KA88">
        <v>24.7603</v>
      </c>
      <c r="KB88">
        <v>29.3344</v>
      </c>
      <c r="KC88">
        <v>12.0002</v>
      </c>
      <c r="KD88">
        <v>11.0225</v>
      </c>
      <c r="KE88">
        <v>500</v>
      </c>
      <c r="KF88">
        <v>8.41342</v>
      </c>
      <c r="KG88">
        <v>100.255</v>
      </c>
      <c r="KH88">
        <v>100.872</v>
      </c>
    </row>
    <row r="89" spans="1:294">
      <c r="A89">
        <v>73</v>
      </c>
      <c r="B89">
        <v>1746727093.5</v>
      </c>
      <c r="C89">
        <v>8677.400000095367</v>
      </c>
      <c r="D89" t="s">
        <v>585</v>
      </c>
      <c r="E89" t="s">
        <v>586</v>
      </c>
      <c r="F89" t="s">
        <v>432</v>
      </c>
      <c r="G89" t="s">
        <v>433</v>
      </c>
      <c r="I89" t="s">
        <v>435</v>
      </c>
      <c r="J89">
        <v>1746727093.5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(EB89+(V89+2*0.95*5.67E-8*(((EB89+$B$7)+273)^4-(EB89+273)^4)-44100*K89)/(1.84*29.3*S89+8*0.95*5.67E-8*(EB89+273)^3))</f>
        <v>0</v>
      </c>
      <c r="X89">
        <f>($C$7*EC89+$D$7*ED89+$E$7*W89)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2*0.95*5.67E-8*(((EB89+$B$7)+273)^4-(X89+273)^4)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403.3813184014123</v>
      </c>
      <c r="AL89">
        <v>402.9350484848484</v>
      </c>
      <c r="AM89">
        <v>0.001053201099452468</v>
      </c>
      <c r="AN89">
        <v>65.83343786014218</v>
      </c>
      <c r="AO89">
        <f>(AQ89 - AP89 + DZ89*1E3/(8.314*(EB89+273.15)) * AS89/DY89 * AR89) * DY89/(100*DM89) * 1000/(1000 - AQ89)</f>
        <v>0</v>
      </c>
      <c r="AP89">
        <v>8.404158378422348</v>
      </c>
      <c r="AQ89">
        <v>8.375355515151513</v>
      </c>
      <c r="AR89">
        <v>-7.877037868293797E-08</v>
      </c>
      <c r="AS89">
        <v>77.39234867321849</v>
      </c>
      <c r="AT89">
        <v>0</v>
      </c>
      <c r="AU89">
        <v>0</v>
      </c>
      <c r="AV89">
        <f>IF(AT89*$H$13&gt;=AX89,1.0,(AX89/(AX89-AT89*$H$13)))</f>
        <v>0</v>
      </c>
      <c r="AW89">
        <f>(AV89-1)*100</f>
        <v>0</v>
      </c>
      <c r="AX89">
        <f>MAX(0,($B$13+$C$13*EG89)/(1+$D$13*EG89)*DZ89/(EB89+273)*$E$13)</f>
        <v>0</v>
      </c>
      <c r="AY89" t="s">
        <v>436</v>
      </c>
      <c r="AZ89" t="s">
        <v>436</v>
      </c>
      <c r="BA89">
        <v>0</v>
      </c>
      <c r="BB89">
        <v>0</v>
      </c>
      <c r="BC89">
        <f>1-BA89/BB89</f>
        <v>0</v>
      </c>
      <c r="BD89">
        <v>0</v>
      </c>
      <c r="BE89" t="s">
        <v>436</v>
      </c>
      <c r="BF89" t="s">
        <v>436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436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$B$11*EH89+$C$11*EI89+$F$11*ET89*(1-EW89)</f>
        <v>0</v>
      </c>
      <c r="DJ89">
        <f>DI89*DK89</f>
        <v>0</v>
      </c>
      <c r="DK89">
        <f>($B$11*$D$9+$C$11*$D$9+$F$11*((FG89+EY89)/MAX(FG89+EY89+FH89, 0.1)*$I$9+FH89/MAX(FG89+EY89+FH89, 0.1)*$J$9))/($B$11+$C$11+$F$11)</f>
        <v>0</v>
      </c>
      <c r="DL89">
        <f>($B$11*$K$9+$C$11*$K$9+$F$11*((FG89+EY89)/MAX(FG89+EY89+FH89, 0.1)*$P$9+FH89/MAX(FG89+EY89+FH89, 0.1)*$Q$9))/($B$11+$C$11+$F$11)</f>
        <v>0</v>
      </c>
      <c r="DM89">
        <v>6</v>
      </c>
      <c r="DN89">
        <v>0.5</v>
      </c>
      <c r="DO89" t="s">
        <v>437</v>
      </c>
      <c r="DP89">
        <v>2</v>
      </c>
      <c r="DQ89" t="b">
        <v>1</v>
      </c>
      <c r="DR89">
        <v>1746727093.5</v>
      </c>
      <c r="DS89">
        <v>399.572</v>
      </c>
      <c r="DT89">
        <v>400.013</v>
      </c>
      <c r="DU89">
        <v>8.37528</v>
      </c>
      <c r="DV89">
        <v>8.40363</v>
      </c>
      <c r="DW89">
        <v>399.51</v>
      </c>
      <c r="DX89">
        <v>8.441140000000001</v>
      </c>
      <c r="DY89">
        <v>400.026</v>
      </c>
      <c r="DZ89">
        <v>101.94</v>
      </c>
      <c r="EA89">
        <v>0.0999075</v>
      </c>
      <c r="EB89">
        <v>14.9989</v>
      </c>
      <c r="EC89">
        <v>15.1222</v>
      </c>
      <c r="ED89">
        <v>999.9</v>
      </c>
      <c r="EE89">
        <v>0</v>
      </c>
      <c r="EF89">
        <v>0</v>
      </c>
      <c r="EG89">
        <v>10046.2</v>
      </c>
      <c r="EH89">
        <v>0</v>
      </c>
      <c r="EI89">
        <v>0.221054</v>
      </c>
      <c r="EJ89">
        <v>-0.44046</v>
      </c>
      <c r="EK89">
        <v>402.947</v>
      </c>
      <c r="EL89">
        <v>403.403</v>
      </c>
      <c r="EM89">
        <v>-0.0283432</v>
      </c>
      <c r="EN89">
        <v>400.013</v>
      </c>
      <c r="EO89">
        <v>8.40363</v>
      </c>
      <c r="EP89">
        <v>0.853776</v>
      </c>
      <c r="EQ89">
        <v>0.856666</v>
      </c>
      <c r="ER89">
        <v>4.6343</v>
      </c>
      <c r="ES89">
        <v>4.68263</v>
      </c>
      <c r="ET89">
        <v>0.0500092</v>
      </c>
      <c r="EU89">
        <v>0</v>
      </c>
      <c r="EV89">
        <v>0</v>
      </c>
      <c r="EW89">
        <v>0</v>
      </c>
      <c r="EX89">
        <v>7.14</v>
      </c>
      <c r="EY89">
        <v>0.0500092</v>
      </c>
      <c r="EZ89">
        <v>-16.99</v>
      </c>
      <c r="FA89">
        <v>0.71</v>
      </c>
      <c r="FB89">
        <v>34.125</v>
      </c>
      <c r="FC89">
        <v>41.25</v>
      </c>
      <c r="FD89">
        <v>37.437</v>
      </c>
      <c r="FE89">
        <v>41.375</v>
      </c>
      <c r="FF89">
        <v>36</v>
      </c>
      <c r="FG89">
        <v>0</v>
      </c>
      <c r="FH89">
        <v>0</v>
      </c>
      <c r="FI89">
        <v>0</v>
      </c>
      <c r="FJ89">
        <v>1746727166</v>
      </c>
      <c r="FK89">
        <v>0</v>
      </c>
      <c r="FL89">
        <v>3.7104</v>
      </c>
      <c r="FM89">
        <v>2.010769251276944</v>
      </c>
      <c r="FN89">
        <v>-24.3723077595163</v>
      </c>
      <c r="FO89">
        <v>-5.429600000000001</v>
      </c>
      <c r="FP89">
        <v>15</v>
      </c>
      <c r="FQ89">
        <v>1746715409.1</v>
      </c>
      <c r="FR89" t="s">
        <v>438</v>
      </c>
      <c r="FS89">
        <v>1746715409.1</v>
      </c>
      <c r="FT89">
        <v>1746715398.6</v>
      </c>
      <c r="FU89">
        <v>2</v>
      </c>
      <c r="FV89">
        <v>-0.229</v>
      </c>
      <c r="FW89">
        <v>-0.046</v>
      </c>
      <c r="FX89">
        <v>-0.035</v>
      </c>
      <c r="FY89">
        <v>0.08699999999999999</v>
      </c>
      <c r="FZ89">
        <v>587</v>
      </c>
      <c r="GA89">
        <v>16</v>
      </c>
      <c r="GB89">
        <v>0.03</v>
      </c>
      <c r="GC89">
        <v>0.16</v>
      </c>
      <c r="GD89">
        <v>0.3037810696114347</v>
      </c>
      <c r="GE89">
        <v>-0.008270020599395541</v>
      </c>
      <c r="GF89">
        <v>0.03933638668158158</v>
      </c>
      <c r="GG89">
        <v>1</v>
      </c>
      <c r="GH89">
        <v>-0.002258296136765198</v>
      </c>
      <c r="GI89">
        <v>-4.939781786666837E-05</v>
      </c>
      <c r="GJ89">
        <v>6.597402129937145E-05</v>
      </c>
      <c r="GK89">
        <v>1</v>
      </c>
      <c r="GL89">
        <v>2</v>
      </c>
      <c r="GM89">
        <v>2</v>
      </c>
      <c r="GN89" t="s">
        <v>439</v>
      </c>
      <c r="GO89">
        <v>3.01625</v>
      </c>
      <c r="GP89">
        <v>2.77498</v>
      </c>
      <c r="GQ89">
        <v>0.09775440000000001</v>
      </c>
      <c r="GR89">
        <v>0.0971525</v>
      </c>
      <c r="GS89">
        <v>0.0568693</v>
      </c>
      <c r="GT89">
        <v>0.0567555</v>
      </c>
      <c r="GU89">
        <v>23338.6</v>
      </c>
      <c r="GV89">
        <v>27280.4</v>
      </c>
      <c r="GW89">
        <v>22664.6</v>
      </c>
      <c r="GX89">
        <v>27759.3</v>
      </c>
      <c r="GY89">
        <v>31012.7</v>
      </c>
      <c r="GZ89">
        <v>37422.3</v>
      </c>
      <c r="HA89">
        <v>36324.8</v>
      </c>
      <c r="HB89">
        <v>44066.6</v>
      </c>
      <c r="HC89">
        <v>1.82995</v>
      </c>
      <c r="HD89">
        <v>2.17913</v>
      </c>
      <c r="HE89">
        <v>-0.0563264</v>
      </c>
      <c r="HF89">
        <v>0</v>
      </c>
      <c r="HG89">
        <v>16.0608</v>
      </c>
      <c r="HH89">
        <v>999.9</v>
      </c>
      <c r="HI89">
        <v>23.5</v>
      </c>
      <c r="HJ89">
        <v>32.3</v>
      </c>
      <c r="HK89">
        <v>11.1956</v>
      </c>
      <c r="HL89">
        <v>62.2003</v>
      </c>
      <c r="HM89">
        <v>12.8966</v>
      </c>
      <c r="HN89">
        <v>1</v>
      </c>
      <c r="HO89">
        <v>-0.218427</v>
      </c>
      <c r="HP89">
        <v>5.33637</v>
      </c>
      <c r="HQ89">
        <v>20.2126</v>
      </c>
      <c r="HR89">
        <v>5.19827</v>
      </c>
      <c r="HS89">
        <v>11.956</v>
      </c>
      <c r="HT89">
        <v>4.94725</v>
      </c>
      <c r="HU89">
        <v>3.3</v>
      </c>
      <c r="HV89">
        <v>9999</v>
      </c>
      <c r="HW89">
        <v>9999</v>
      </c>
      <c r="HX89">
        <v>9999</v>
      </c>
      <c r="HY89">
        <v>331.7</v>
      </c>
      <c r="HZ89">
        <v>1.86048</v>
      </c>
      <c r="IA89">
        <v>1.86111</v>
      </c>
      <c r="IB89">
        <v>1.86188</v>
      </c>
      <c r="IC89">
        <v>1.85749</v>
      </c>
      <c r="ID89">
        <v>1.85715</v>
      </c>
      <c r="IE89">
        <v>1.85822</v>
      </c>
      <c r="IF89">
        <v>1.85898</v>
      </c>
      <c r="IG89">
        <v>1.85852</v>
      </c>
      <c r="IH89">
        <v>0</v>
      </c>
      <c r="II89">
        <v>0</v>
      </c>
      <c r="IJ89">
        <v>0</v>
      </c>
      <c r="IK89">
        <v>0</v>
      </c>
      <c r="IL89" t="s">
        <v>440</v>
      </c>
      <c r="IM89" t="s">
        <v>441</v>
      </c>
      <c r="IN89" t="s">
        <v>442</v>
      </c>
      <c r="IO89" t="s">
        <v>442</v>
      </c>
      <c r="IP89" t="s">
        <v>442</v>
      </c>
      <c r="IQ89" t="s">
        <v>442</v>
      </c>
      <c r="IR89">
        <v>0</v>
      </c>
      <c r="IS89">
        <v>100</v>
      </c>
      <c r="IT89">
        <v>100</v>
      </c>
      <c r="IU89">
        <v>0.062</v>
      </c>
      <c r="IV89">
        <v>-0.0659</v>
      </c>
      <c r="IW89">
        <v>0.297997702088705</v>
      </c>
      <c r="IX89">
        <v>-0.0005958199232126106</v>
      </c>
      <c r="IY89">
        <v>-6.37178337242435E-08</v>
      </c>
      <c r="IZ89">
        <v>1.993894988486917E-10</v>
      </c>
      <c r="JA89">
        <v>-0.1058024783623949</v>
      </c>
      <c r="JB89">
        <v>-0.00682890468723997</v>
      </c>
      <c r="JC89">
        <v>0.001509929528747337</v>
      </c>
      <c r="JD89">
        <v>-1.662762654557253E-05</v>
      </c>
      <c r="JE89">
        <v>17</v>
      </c>
      <c r="JF89">
        <v>1831</v>
      </c>
      <c r="JG89">
        <v>1</v>
      </c>
      <c r="JH89">
        <v>21</v>
      </c>
      <c r="JI89">
        <v>194.7</v>
      </c>
      <c r="JJ89">
        <v>194.9</v>
      </c>
      <c r="JK89">
        <v>1.03149</v>
      </c>
      <c r="JL89">
        <v>2.56226</v>
      </c>
      <c r="JM89">
        <v>1.54663</v>
      </c>
      <c r="JN89">
        <v>2.14355</v>
      </c>
      <c r="JO89">
        <v>1.49658</v>
      </c>
      <c r="JP89">
        <v>2.45361</v>
      </c>
      <c r="JQ89">
        <v>38.6733</v>
      </c>
      <c r="JR89">
        <v>24.0087</v>
      </c>
      <c r="JS89">
        <v>18</v>
      </c>
      <c r="JT89">
        <v>383.602</v>
      </c>
      <c r="JU89">
        <v>639.379</v>
      </c>
      <c r="JV89">
        <v>11.0389</v>
      </c>
      <c r="JW89">
        <v>24.3155</v>
      </c>
      <c r="JX89">
        <v>30.0001</v>
      </c>
      <c r="JY89">
        <v>24.3864</v>
      </c>
      <c r="JZ89">
        <v>24.4064</v>
      </c>
      <c r="KA89">
        <v>20.6817</v>
      </c>
      <c r="KB89">
        <v>29.3344</v>
      </c>
      <c r="KC89">
        <v>12.0002</v>
      </c>
      <c r="KD89">
        <v>11.041</v>
      </c>
      <c r="KE89">
        <v>400</v>
      </c>
      <c r="KF89">
        <v>8.413930000000001</v>
      </c>
      <c r="KG89">
        <v>100.257</v>
      </c>
      <c r="KH89">
        <v>100.873</v>
      </c>
    </row>
    <row r="90" spans="1:294">
      <c r="A90">
        <v>74</v>
      </c>
      <c r="B90">
        <v>1746727214</v>
      </c>
      <c r="C90">
        <v>8797.900000095367</v>
      </c>
      <c r="D90" t="s">
        <v>587</v>
      </c>
      <c r="E90" t="s">
        <v>588</v>
      </c>
      <c r="F90" t="s">
        <v>432</v>
      </c>
      <c r="G90" t="s">
        <v>433</v>
      </c>
      <c r="I90" t="s">
        <v>435</v>
      </c>
      <c r="J90">
        <v>1746727214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(EB90+(V90+2*0.95*5.67E-8*(((EB90+$B$7)+273)^4-(EB90+273)^4)-44100*K90)/(1.84*29.3*S90+8*0.95*5.67E-8*(EB90+273)^3))</f>
        <v>0</v>
      </c>
      <c r="X90">
        <f>($C$7*EC90+$D$7*ED90+$E$7*W90)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2*0.95*5.67E-8*(((EB90+$B$7)+273)^4-(X90+273)^4)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302.5410640338653</v>
      </c>
      <c r="AL90">
        <v>302.3267393939393</v>
      </c>
      <c r="AM90">
        <v>-1.212016520824755E-05</v>
      </c>
      <c r="AN90">
        <v>65.83343786014218</v>
      </c>
      <c r="AO90">
        <f>(AQ90 - AP90 + DZ90*1E3/(8.314*(EB90+273.15)) * AS90/DY90 * AR90) * DY90/(100*DM90) * 1000/(1000 - AQ90)</f>
        <v>0</v>
      </c>
      <c r="AP90">
        <v>8.391278180662082</v>
      </c>
      <c r="AQ90">
        <v>8.365120181818179</v>
      </c>
      <c r="AR90">
        <v>-1.164155779954734E-07</v>
      </c>
      <c r="AS90">
        <v>77.39234867321849</v>
      </c>
      <c r="AT90">
        <v>0</v>
      </c>
      <c r="AU90">
        <v>0</v>
      </c>
      <c r="AV90">
        <f>IF(AT90*$H$13&gt;=AX90,1.0,(AX90/(AX90-AT90*$H$13)))</f>
        <v>0</v>
      </c>
      <c r="AW90">
        <f>(AV90-1)*100</f>
        <v>0</v>
      </c>
      <c r="AX90">
        <f>MAX(0,($B$13+$C$13*EG90)/(1+$D$13*EG90)*DZ90/(EB90+273)*$E$13)</f>
        <v>0</v>
      </c>
      <c r="AY90" t="s">
        <v>436</v>
      </c>
      <c r="AZ90" t="s">
        <v>436</v>
      </c>
      <c r="BA90">
        <v>0</v>
      </c>
      <c r="BB90">
        <v>0</v>
      </c>
      <c r="BC90">
        <f>1-BA90/BB90</f>
        <v>0</v>
      </c>
      <c r="BD90">
        <v>0</v>
      </c>
      <c r="BE90" t="s">
        <v>436</v>
      </c>
      <c r="BF90" t="s">
        <v>436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436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$B$11*EH90+$C$11*EI90+$F$11*ET90*(1-EW90)</f>
        <v>0</v>
      </c>
      <c r="DJ90">
        <f>DI90*DK90</f>
        <v>0</v>
      </c>
      <c r="DK90">
        <f>($B$11*$D$9+$C$11*$D$9+$F$11*((FG90+EY90)/MAX(FG90+EY90+FH90, 0.1)*$I$9+FH90/MAX(FG90+EY90+FH90, 0.1)*$J$9))/($B$11+$C$11+$F$11)</f>
        <v>0</v>
      </c>
      <c r="DL90">
        <f>($B$11*$K$9+$C$11*$K$9+$F$11*((FG90+EY90)/MAX(FG90+EY90+FH90, 0.1)*$P$9+FH90/MAX(FG90+EY90+FH90, 0.1)*$Q$9))/($B$11+$C$11+$F$11)</f>
        <v>0</v>
      </c>
      <c r="DM90">
        <v>6</v>
      </c>
      <c r="DN90">
        <v>0.5</v>
      </c>
      <c r="DO90" t="s">
        <v>437</v>
      </c>
      <c r="DP90">
        <v>2</v>
      </c>
      <c r="DQ90" t="b">
        <v>1</v>
      </c>
      <c r="DR90">
        <v>1746727214</v>
      </c>
      <c r="DS90">
        <v>299.781</v>
      </c>
      <c r="DT90">
        <v>299.987</v>
      </c>
      <c r="DU90">
        <v>8.36509</v>
      </c>
      <c r="DV90">
        <v>8.39282</v>
      </c>
      <c r="DW90">
        <v>299.662</v>
      </c>
      <c r="DX90">
        <v>8.431100000000001</v>
      </c>
      <c r="DY90">
        <v>400.183</v>
      </c>
      <c r="DZ90">
        <v>101.94</v>
      </c>
      <c r="EA90">
        <v>0.100157</v>
      </c>
      <c r="EB90">
        <v>14.9707</v>
      </c>
      <c r="EC90">
        <v>15.0919</v>
      </c>
      <c r="ED90">
        <v>999.9</v>
      </c>
      <c r="EE90">
        <v>0</v>
      </c>
      <c r="EF90">
        <v>0</v>
      </c>
      <c r="EG90">
        <v>10046.2</v>
      </c>
      <c r="EH90">
        <v>0</v>
      </c>
      <c r="EI90">
        <v>0.230725</v>
      </c>
      <c r="EJ90">
        <v>-0.205536</v>
      </c>
      <c r="EK90">
        <v>302.31</v>
      </c>
      <c r="EL90">
        <v>302.526</v>
      </c>
      <c r="EM90">
        <v>-0.0277367</v>
      </c>
      <c r="EN90">
        <v>299.987</v>
      </c>
      <c r="EO90">
        <v>8.39282</v>
      </c>
      <c r="EP90">
        <v>0.852739</v>
      </c>
      <c r="EQ90">
        <v>0.855567</v>
      </c>
      <c r="ER90">
        <v>4.61691</v>
      </c>
      <c r="ES90">
        <v>4.66426</v>
      </c>
      <c r="ET90">
        <v>0.0500092</v>
      </c>
      <c r="EU90">
        <v>0</v>
      </c>
      <c r="EV90">
        <v>0</v>
      </c>
      <c r="EW90">
        <v>0</v>
      </c>
      <c r="EX90">
        <v>13.85</v>
      </c>
      <c r="EY90">
        <v>0.0500092</v>
      </c>
      <c r="EZ90">
        <v>-7.74</v>
      </c>
      <c r="FA90">
        <v>1.28</v>
      </c>
      <c r="FB90">
        <v>32.937</v>
      </c>
      <c r="FC90">
        <v>38.75</v>
      </c>
      <c r="FD90">
        <v>35.812</v>
      </c>
      <c r="FE90">
        <v>38.062</v>
      </c>
      <c r="FF90">
        <v>34.875</v>
      </c>
      <c r="FG90">
        <v>0</v>
      </c>
      <c r="FH90">
        <v>0</v>
      </c>
      <c r="FI90">
        <v>0</v>
      </c>
      <c r="FJ90">
        <v>1746727286.6</v>
      </c>
      <c r="FK90">
        <v>0</v>
      </c>
      <c r="FL90">
        <v>5.046153846153846</v>
      </c>
      <c r="FM90">
        <v>15.04273536275834</v>
      </c>
      <c r="FN90">
        <v>3.969230534124851</v>
      </c>
      <c r="FO90">
        <v>-1.787692307692308</v>
      </c>
      <c r="FP90">
        <v>15</v>
      </c>
      <c r="FQ90">
        <v>1746715409.1</v>
      </c>
      <c r="FR90" t="s">
        <v>438</v>
      </c>
      <c r="FS90">
        <v>1746715409.1</v>
      </c>
      <c r="FT90">
        <v>1746715398.6</v>
      </c>
      <c r="FU90">
        <v>2</v>
      </c>
      <c r="FV90">
        <v>-0.229</v>
      </c>
      <c r="FW90">
        <v>-0.046</v>
      </c>
      <c r="FX90">
        <v>-0.035</v>
      </c>
      <c r="FY90">
        <v>0.08699999999999999</v>
      </c>
      <c r="FZ90">
        <v>587</v>
      </c>
      <c r="GA90">
        <v>16</v>
      </c>
      <c r="GB90">
        <v>0.03</v>
      </c>
      <c r="GC90">
        <v>0.16</v>
      </c>
      <c r="GD90">
        <v>0.1321522765871806</v>
      </c>
      <c r="GE90">
        <v>0.05277601259295357</v>
      </c>
      <c r="GF90">
        <v>0.02163592766287908</v>
      </c>
      <c r="GG90">
        <v>1</v>
      </c>
      <c r="GH90">
        <v>-0.002059790610286489</v>
      </c>
      <c r="GI90">
        <v>0.000226294946407042</v>
      </c>
      <c r="GJ90">
        <v>5.219482416550955E-05</v>
      </c>
      <c r="GK90">
        <v>1</v>
      </c>
      <c r="GL90">
        <v>2</v>
      </c>
      <c r="GM90">
        <v>2</v>
      </c>
      <c r="GN90" t="s">
        <v>439</v>
      </c>
      <c r="GO90">
        <v>3.01642</v>
      </c>
      <c r="GP90">
        <v>2.77523</v>
      </c>
      <c r="GQ90">
        <v>0.077871</v>
      </c>
      <c r="GR90">
        <v>0.0773663</v>
      </c>
      <c r="GS90">
        <v>0.056816</v>
      </c>
      <c r="GT90">
        <v>0.0566992</v>
      </c>
      <c r="GU90">
        <v>23852.7</v>
      </c>
      <c r="GV90">
        <v>27878.2</v>
      </c>
      <c r="GW90">
        <v>22664.7</v>
      </c>
      <c r="GX90">
        <v>27759.7</v>
      </c>
      <c r="GY90">
        <v>31014.2</v>
      </c>
      <c r="GZ90">
        <v>37424.1</v>
      </c>
      <c r="HA90">
        <v>36325</v>
      </c>
      <c r="HB90">
        <v>44066.7</v>
      </c>
      <c r="HC90">
        <v>1.83027</v>
      </c>
      <c r="HD90">
        <v>2.1786</v>
      </c>
      <c r="HE90">
        <v>-0.0593439</v>
      </c>
      <c r="HF90">
        <v>0</v>
      </c>
      <c r="HG90">
        <v>16.0808</v>
      </c>
      <c r="HH90">
        <v>999.9</v>
      </c>
      <c r="HI90">
        <v>23.5</v>
      </c>
      <c r="HJ90">
        <v>32.3</v>
      </c>
      <c r="HK90">
        <v>11.1964</v>
      </c>
      <c r="HL90">
        <v>62.3403</v>
      </c>
      <c r="HM90">
        <v>12.7644</v>
      </c>
      <c r="HN90">
        <v>1</v>
      </c>
      <c r="HO90">
        <v>-0.218839</v>
      </c>
      <c r="HP90">
        <v>5.27479</v>
      </c>
      <c r="HQ90">
        <v>20.2168</v>
      </c>
      <c r="HR90">
        <v>5.19842</v>
      </c>
      <c r="HS90">
        <v>11.956</v>
      </c>
      <c r="HT90">
        <v>4.94685</v>
      </c>
      <c r="HU90">
        <v>3.3</v>
      </c>
      <c r="HV90">
        <v>9999</v>
      </c>
      <c r="HW90">
        <v>9999</v>
      </c>
      <c r="HX90">
        <v>9999</v>
      </c>
      <c r="HY90">
        <v>331.8</v>
      </c>
      <c r="HZ90">
        <v>1.86049</v>
      </c>
      <c r="IA90">
        <v>1.86111</v>
      </c>
      <c r="IB90">
        <v>1.86188</v>
      </c>
      <c r="IC90">
        <v>1.85751</v>
      </c>
      <c r="ID90">
        <v>1.85715</v>
      </c>
      <c r="IE90">
        <v>1.85822</v>
      </c>
      <c r="IF90">
        <v>1.85898</v>
      </c>
      <c r="IG90">
        <v>1.85852</v>
      </c>
      <c r="IH90">
        <v>0</v>
      </c>
      <c r="II90">
        <v>0</v>
      </c>
      <c r="IJ90">
        <v>0</v>
      </c>
      <c r="IK90">
        <v>0</v>
      </c>
      <c r="IL90" t="s">
        <v>440</v>
      </c>
      <c r="IM90" t="s">
        <v>441</v>
      </c>
      <c r="IN90" t="s">
        <v>442</v>
      </c>
      <c r="IO90" t="s">
        <v>442</v>
      </c>
      <c r="IP90" t="s">
        <v>442</v>
      </c>
      <c r="IQ90" t="s">
        <v>442</v>
      </c>
      <c r="IR90">
        <v>0</v>
      </c>
      <c r="IS90">
        <v>100</v>
      </c>
      <c r="IT90">
        <v>100</v>
      </c>
      <c r="IU90">
        <v>0.119</v>
      </c>
      <c r="IV90">
        <v>-0.066</v>
      </c>
      <c r="IW90">
        <v>0.297997702088705</v>
      </c>
      <c r="IX90">
        <v>-0.0005958199232126106</v>
      </c>
      <c r="IY90">
        <v>-6.37178337242435E-08</v>
      </c>
      <c r="IZ90">
        <v>1.993894988486917E-10</v>
      </c>
      <c r="JA90">
        <v>-0.1058024783623949</v>
      </c>
      <c r="JB90">
        <v>-0.00682890468723997</v>
      </c>
      <c r="JC90">
        <v>0.001509929528747337</v>
      </c>
      <c r="JD90">
        <v>-1.662762654557253E-05</v>
      </c>
      <c r="JE90">
        <v>17</v>
      </c>
      <c r="JF90">
        <v>1831</v>
      </c>
      <c r="JG90">
        <v>1</v>
      </c>
      <c r="JH90">
        <v>21</v>
      </c>
      <c r="JI90">
        <v>196.7</v>
      </c>
      <c r="JJ90">
        <v>196.9</v>
      </c>
      <c r="JK90">
        <v>0.820312</v>
      </c>
      <c r="JL90">
        <v>2.57202</v>
      </c>
      <c r="JM90">
        <v>1.54663</v>
      </c>
      <c r="JN90">
        <v>2.14355</v>
      </c>
      <c r="JO90">
        <v>1.49658</v>
      </c>
      <c r="JP90">
        <v>2.40356</v>
      </c>
      <c r="JQ90">
        <v>38.6733</v>
      </c>
      <c r="JR90">
        <v>24.0175</v>
      </c>
      <c r="JS90">
        <v>18</v>
      </c>
      <c r="JT90">
        <v>383.757</v>
      </c>
      <c r="JU90">
        <v>638.932</v>
      </c>
      <c r="JV90">
        <v>11.0331</v>
      </c>
      <c r="JW90">
        <v>24.316</v>
      </c>
      <c r="JX90">
        <v>30</v>
      </c>
      <c r="JY90">
        <v>24.3856</v>
      </c>
      <c r="JZ90">
        <v>24.4043</v>
      </c>
      <c r="KA90">
        <v>16.4414</v>
      </c>
      <c r="KB90">
        <v>29.0506</v>
      </c>
      <c r="KC90">
        <v>12.0002</v>
      </c>
      <c r="KD90">
        <v>11.0485</v>
      </c>
      <c r="KE90">
        <v>300</v>
      </c>
      <c r="KF90">
        <v>8.45415</v>
      </c>
      <c r="KG90">
        <v>100.257</v>
      </c>
      <c r="KH90">
        <v>100.874</v>
      </c>
    </row>
    <row r="91" spans="1:294">
      <c r="A91">
        <v>75</v>
      </c>
      <c r="B91">
        <v>1746727334.5</v>
      </c>
      <c r="C91">
        <v>8918.400000095367</v>
      </c>
      <c r="D91" t="s">
        <v>589</v>
      </c>
      <c r="E91" t="s">
        <v>590</v>
      </c>
      <c r="F91" t="s">
        <v>432</v>
      </c>
      <c r="G91" t="s">
        <v>433</v>
      </c>
      <c r="I91" t="s">
        <v>435</v>
      </c>
      <c r="J91">
        <v>1746727334.5</v>
      </c>
      <c r="K91">
        <f>(L91)/1000</f>
        <v>0</v>
      </c>
      <c r="L91">
        <f>IF(DQ91, AO91, AI91)</f>
        <v>0</v>
      </c>
      <c r="M91">
        <f>IF(DQ91, AJ91, AH91)</f>
        <v>0</v>
      </c>
      <c r="N91">
        <f>DS91 - IF(AV91&gt;1, M91*DM91*100.0/(AX91), 0)</f>
        <v>0</v>
      </c>
      <c r="O91">
        <f>((U91-K91/2)*N91-M91)/(U91+K91/2)</f>
        <v>0</v>
      </c>
      <c r="P91">
        <f>O91*(DZ91+EA91)/1000.0</f>
        <v>0</v>
      </c>
      <c r="Q91">
        <f>(DS91 - IF(AV91&gt;1, M91*DM91*100.0/(AX91), 0))*(DZ91+EA91)/1000.0</f>
        <v>0</v>
      </c>
      <c r="R91">
        <f>2.0/((1/T91-1/S91)+SIGN(T91)*SQRT((1/T91-1/S91)*(1/T91-1/S91) + 4*DN91/((DN91+1)*(DN91+1))*(2*1/T91*1/S91-1/S91*1/S91)))</f>
        <v>0</v>
      </c>
      <c r="S91">
        <f>IF(LEFT(DO91,1)&lt;&gt;"0",IF(LEFT(DO91,1)="1",3.0,DP91),$D$5+$E$5*(EG91*DZ91/($K$5*1000))+$F$5*(EG91*DZ91/($K$5*1000))*MAX(MIN(DM91,$J$5),$I$5)*MAX(MIN(DM91,$J$5),$I$5)+$G$5*MAX(MIN(DM91,$J$5),$I$5)*(EG91*DZ91/($K$5*1000))+$H$5*(EG91*DZ91/($K$5*1000))*(EG91*DZ91/($K$5*1000)))</f>
        <v>0</v>
      </c>
      <c r="T91">
        <f>K91*(1000-(1000*0.61365*exp(17.502*X91/(240.97+X91))/(DZ91+EA91)+DU91)/2)/(1000*0.61365*exp(17.502*X91/(240.97+X91))/(DZ91+EA91)-DU91)</f>
        <v>0</v>
      </c>
      <c r="U91">
        <f>1/((DN91+1)/(R91/1.6)+1/(S91/1.37)) + DN91/((DN91+1)/(R91/1.6) + DN91/(S91/1.37))</f>
        <v>0</v>
      </c>
      <c r="V91">
        <f>(DI91*DL91)</f>
        <v>0</v>
      </c>
      <c r="W91">
        <f>(EB91+(V91+2*0.95*5.67E-8*(((EB91+$B$7)+273)^4-(EB91+273)^4)-44100*K91)/(1.84*29.3*S91+8*0.95*5.67E-8*(EB91+273)^3))</f>
        <v>0</v>
      </c>
      <c r="X91">
        <f>($C$7*EC91+$D$7*ED91+$E$7*W91)</f>
        <v>0</v>
      </c>
      <c r="Y91">
        <f>0.61365*exp(17.502*X91/(240.97+X91))</f>
        <v>0</v>
      </c>
      <c r="Z91">
        <f>(AA91/AB91*100)</f>
        <v>0</v>
      </c>
      <c r="AA91">
        <f>DU91*(DZ91+EA91)/1000</f>
        <v>0</v>
      </c>
      <c r="AB91">
        <f>0.61365*exp(17.502*EB91/(240.97+EB91))</f>
        <v>0</v>
      </c>
      <c r="AC91">
        <f>(Y91-DU91*(DZ91+EA91)/1000)</f>
        <v>0</v>
      </c>
      <c r="AD91">
        <f>(-K91*44100)</f>
        <v>0</v>
      </c>
      <c r="AE91">
        <f>2*29.3*S91*0.92*(EB91-X91)</f>
        <v>0</v>
      </c>
      <c r="AF91">
        <f>2*0.95*5.67E-8*(((EB91+$B$7)+273)^4-(X91+273)^4)</f>
        <v>0</v>
      </c>
      <c r="AG91">
        <f>V91+AF91+AD91+AE91</f>
        <v>0</v>
      </c>
      <c r="AH91">
        <f>DY91*AV91*(DT91-DS91*(1000-AV91*DV91)/(1000-AV91*DU91))/(100*DM91)</f>
        <v>0</v>
      </c>
      <c r="AI91">
        <f>1000*DY91*AV91*(DU91-DV91)/(100*DM91*(1000-AV91*DU91))</f>
        <v>0</v>
      </c>
      <c r="AJ91">
        <f>(AK91 - AL91 - DZ91*1E3/(8.314*(EB91+273.15)) * AN91/DY91 * AM91) * DY91/(100*DM91) * (1000 - DV91)/1000</f>
        <v>0</v>
      </c>
      <c r="AK91">
        <v>201.6996372310438</v>
      </c>
      <c r="AL91">
        <v>201.5203636363635</v>
      </c>
      <c r="AM91">
        <v>0.000209655384011668</v>
      </c>
      <c r="AN91">
        <v>65.83343786014218</v>
      </c>
      <c r="AO91">
        <f>(AQ91 - AP91 + DZ91*1E3/(8.314*(EB91+273.15)) * AS91/DY91 * AR91) * DY91/(100*DM91) * 1000/(1000 - AQ91)</f>
        <v>0</v>
      </c>
      <c r="AP91">
        <v>8.452201090407542</v>
      </c>
      <c r="AQ91">
        <v>8.421833333333334</v>
      </c>
      <c r="AR91">
        <v>-7.967196549362361E-08</v>
      </c>
      <c r="AS91">
        <v>77.39234867321849</v>
      </c>
      <c r="AT91">
        <v>0</v>
      </c>
      <c r="AU91">
        <v>0</v>
      </c>
      <c r="AV91">
        <f>IF(AT91*$H$13&gt;=AX91,1.0,(AX91/(AX91-AT91*$H$13)))</f>
        <v>0</v>
      </c>
      <c r="AW91">
        <f>(AV91-1)*100</f>
        <v>0</v>
      </c>
      <c r="AX91">
        <f>MAX(0,($B$13+$C$13*EG91)/(1+$D$13*EG91)*DZ91/(EB91+273)*$E$13)</f>
        <v>0</v>
      </c>
      <c r="AY91" t="s">
        <v>436</v>
      </c>
      <c r="AZ91" t="s">
        <v>436</v>
      </c>
      <c r="BA91">
        <v>0</v>
      </c>
      <c r="BB91">
        <v>0</v>
      </c>
      <c r="BC91">
        <f>1-BA91/BB91</f>
        <v>0</v>
      </c>
      <c r="BD91">
        <v>0</v>
      </c>
      <c r="BE91" t="s">
        <v>436</v>
      </c>
      <c r="BF91" t="s">
        <v>436</v>
      </c>
      <c r="BG91">
        <v>0</v>
      </c>
      <c r="BH91">
        <v>0</v>
      </c>
      <c r="BI91">
        <f>1-BG91/BH91</f>
        <v>0</v>
      </c>
      <c r="BJ91">
        <v>0.5</v>
      </c>
      <c r="BK91">
        <f>DJ91</f>
        <v>0</v>
      </c>
      <c r="BL91">
        <f>M91</f>
        <v>0</v>
      </c>
      <c r="BM91">
        <f>BI91*BJ91*BK91</f>
        <v>0</v>
      </c>
      <c r="BN91">
        <f>(BL91-BD91)/BK91</f>
        <v>0</v>
      </c>
      <c r="BO91">
        <f>(BB91-BH91)/BH91</f>
        <v>0</v>
      </c>
      <c r="BP91">
        <f>BA91/(BC91+BA91/BH91)</f>
        <v>0</v>
      </c>
      <c r="BQ91" t="s">
        <v>436</v>
      </c>
      <c r="BR91">
        <v>0</v>
      </c>
      <c r="BS91">
        <f>IF(BR91&lt;&gt;0, BR91, BP91)</f>
        <v>0</v>
      </c>
      <c r="BT91">
        <f>1-BS91/BH91</f>
        <v>0</v>
      </c>
      <c r="BU91">
        <f>(BH91-BG91)/(BH91-BS91)</f>
        <v>0</v>
      </c>
      <c r="BV91">
        <f>(BB91-BH91)/(BB91-BS91)</f>
        <v>0</v>
      </c>
      <c r="BW91">
        <f>(BH91-BG91)/(BH91-BA91)</f>
        <v>0</v>
      </c>
      <c r="BX91">
        <f>(BB91-BH91)/(BB91-BA91)</f>
        <v>0</v>
      </c>
      <c r="BY91">
        <f>(BU91*BS91/BG91)</f>
        <v>0</v>
      </c>
      <c r="BZ91">
        <f>(1-BY91)</f>
        <v>0</v>
      </c>
      <c r="DI91">
        <f>$B$11*EH91+$C$11*EI91+$F$11*ET91*(1-EW91)</f>
        <v>0</v>
      </c>
      <c r="DJ91">
        <f>DI91*DK91</f>
        <v>0</v>
      </c>
      <c r="DK91">
        <f>($B$11*$D$9+$C$11*$D$9+$F$11*((FG91+EY91)/MAX(FG91+EY91+FH91, 0.1)*$I$9+FH91/MAX(FG91+EY91+FH91, 0.1)*$J$9))/($B$11+$C$11+$F$11)</f>
        <v>0</v>
      </c>
      <c r="DL91">
        <f>($B$11*$K$9+$C$11*$K$9+$F$11*((FG91+EY91)/MAX(FG91+EY91+FH91, 0.1)*$P$9+FH91/MAX(FG91+EY91+FH91, 0.1)*$Q$9))/($B$11+$C$11+$F$11)</f>
        <v>0</v>
      </c>
      <c r="DM91">
        <v>6</v>
      </c>
      <c r="DN91">
        <v>0.5</v>
      </c>
      <c r="DO91" t="s">
        <v>437</v>
      </c>
      <c r="DP91">
        <v>2</v>
      </c>
      <c r="DQ91" t="b">
        <v>1</v>
      </c>
      <c r="DR91">
        <v>1746727334.5</v>
      </c>
      <c r="DS91">
        <v>199.813</v>
      </c>
      <c r="DT91">
        <v>200.022</v>
      </c>
      <c r="DU91">
        <v>8.421989999999999</v>
      </c>
      <c r="DV91">
        <v>8.45234</v>
      </c>
      <c r="DW91">
        <v>199.634</v>
      </c>
      <c r="DX91">
        <v>8.48715</v>
      </c>
      <c r="DY91">
        <v>400.144</v>
      </c>
      <c r="DZ91">
        <v>101.937</v>
      </c>
      <c r="EA91">
        <v>0.0999028</v>
      </c>
      <c r="EB91">
        <v>14.9974</v>
      </c>
      <c r="EC91">
        <v>15.1188</v>
      </c>
      <c r="ED91">
        <v>999.9</v>
      </c>
      <c r="EE91">
        <v>0</v>
      </c>
      <c r="EF91">
        <v>0</v>
      </c>
      <c r="EG91">
        <v>10046.2</v>
      </c>
      <c r="EH91">
        <v>0</v>
      </c>
      <c r="EI91">
        <v>0.221054</v>
      </c>
      <c r="EJ91">
        <v>-0.209061</v>
      </c>
      <c r="EK91">
        <v>201.51</v>
      </c>
      <c r="EL91">
        <v>201.727</v>
      </c>
      <c r="EM91">
        <v>-0.030344</v>
      </c>
      <c r="EN91">
        <v>200.022</v>
      </c>
      <c r="EO91">
        <v>8.45234</v>
      </c>
      <c r="EP91">
        <v>0.858515</v>
      </c>
      <c r="EQ91">
        <v>0.861609</v>
      </c>
      <c r="ER91">
        <v>4.71349</v>
      </c>
      <c r="ES91">
        <v>4.76498</v>
      </c>
      <c r="ET91">
        <v>0.0500092</v>
      </c>
      <c r="EU91">
        <v>0</v>
      </c>
      <c r="EV91">
        <v>0</v>
      </c>
      <c r="EW91">
        <v>0</v>
      </c>
      <c r="EX91">
        <v>0.57</v>
      </c>
      <c r="EY91">
        <v>0.0500092</v>
      </c>
      <c r="EZ91">
        <v>-4.53</v>
      </c>
      <c r="FA91">
        <v>0.42</v>
      </c>
      <c r="FB91">
        <v>33.312</v>
      </c>
      <c r="FC91">
        <v>40.125</v>
      </c>
      <c r="FD91">
        <v>36.5</v>
      </c>
      <c r="FE91">
        <v>40</v>
      </c>
      <c r="FF91">
        <v>35.375</v>
      </c>
      <c r="FG91">
        <v>0</v>
      </c>
      <c r="FH91">
        <v>0</v>
      </c>
      <c r="FI91">
        <v>0</v>
      </c>
      <c r="FJ91">
        <v>1746727407.2</v>
      </c>
      <c r="FK91">
        <v>0</v>
      </c>
      <c r="FL91">
        <v>5.7524</v>
      </c>
      <c r="FM91">
        <v>-16.10384616454439</v>
      </c>
      <c r="FN91">
        <v>7.644614996359892</v>
      </c>
      <c r="FO91">
        <v>-4.9196</v>
      </c>
      <c r="FP91">
        <v>15</v>
      </c>
      <c r="FQ91">
        <v>1746715409.1</v>
      </c>
      <c r="FR91" t="s">
        <v>438</v>
      </c>
      <c r="FS91">
        <v>1746715409.1</v>
      </c>
      <c r="FT91">
        <v>1746715398.6</v>
      </c>
      <c r="FU91">
        <v>2</v>
      </c>
      <c r="FV91">
        <v>-0.229</v>
      </c>
      <c r="FW91">
        <v>-0.046</v>
      </c>
      <c r="FX91">
        <v>-0.035</v>
      </c>
      <c r="FY91">
        <v>0.08699999999999999</v>
      </c>
      <c r="FZ91">
        <v>587</v>
      </c>
      <c r="GA91">
        <v>16</v>
      </c>
      <c r="GB91">
        <v>0.03</v>
      </c>
      <c r="GC91">
        <v>0.16</v>
      </c>
      <c r="GD91">
        <v>0.1219694285162991</v>
      </c>
      <c r="GE91">
        <v>0.02914518022330733</v>
      </c>
      <c r="GF91">
        <v>0.02281564202677474</v>
      </c>
      <c r="GG91">
        <v>1</v>
      </c>
      <c r="GH91">
        <v>-0.002372305716579501</v>
      </c>
      <c r="GI91">
        <v>5.597863741468217E-05</v>
      </c>
      <c r="GJ91">
        <v>5.56002321471531E-05</v>
      </c>
      <c r="GK91">
        <v>1</v>
      </c>
      <c r="GL91">
        <v>2</v>
      </c>
      <c r="GM91">
        <v>2</v>
      </c>
      <c r="GN91" t="s">
        <v>439</v>
      </c>
      <c r="GO91">
        <v>3.01639</v>
      </c>
      <c r="GP91">
        <v>2.77497</v>
      </c>
      <c r="GQ91">
        <v>0.0551451</v>
      </c>
      <c r="GR91">
        <v>0.0548181</v>
      </c>
      <c r="GS91">
        <v>0.0571129</v>
      </c>
      <c r="GT91">
        <v>0.0570091</v>
      </c>
      <c r="GU91">
        <v>24440.9</v>
      </c>
      <c r="GV91">
        <v>28559.5</v>
      </c>
      <c r="GW91">
        <v>22665.1</v>
      </c>
      <c r="GX91">
        <v>27759.7</v>
      </c>
      <c r="GY91">
        <v>31004.6</v>
      </c>
      <c r="GZ91">
        <v>37411.2</v>
      </c>
      <c r="HA91">
        <v>36326</v>
      </c>
      <c r="HB91">
        <v>44067</v>
      </c>
      <c r="HC91">
        <v>1.83027</v>
      </c>
      <c r="HD91">
        <v>2.17873</v>
      </c>
      <c r="HE91">
        <v>-0.0587851</v>
      </c>
      <c r="HF91">
        <v>0</v>
      </c>
      <c r="HG91">
        <v>16.0983</v>
      </c>
      <c r="HH91">
        <v>999.9</v>
      </c>
      <c r="HI91">
        <v>23.5</v>
      </c>
      <c r="HJ91">
        <v>32.3</v>
      </c>
      <c r="HK91">
        <v>11.197</v>
      </c>
      <c r="HL91">
        <v>62.2803</v>
      </c>
      <c r="HM91">
        <v>12.8125</v>
      </c>
      <c r="HN91">
        <v>1</v>
      </c>
      <c r="HO91">
        <v>-0.219261</v>
      </c>
      <c r="HP91">
        <v>5.27811</v>
      </c>
      <c r="HQ91">
        <v>20.2163</v>
      </c>
      <c r="HR91">
        <v>5.19722</v>
      </c>
      <c r="HS91">
        <v>11.956</v>
      </c>
      <c r="HT91">
        <v>4.94715</v>
      </c>
      <c r="HU91">
        <v>3.3</v>
      </c>
      <c r="HV91">
        <v>9999</v>
      </c>
      <c r="HW91">
        <v>9999</v>
      </c>
      <c r="HX91">
        <v>9999</v>
      </c>
      <c r="HY91">
        <v>331.8</v>
      </c>
      <c r="HZ91">
        <v>1.8605</v>
      </c>
      <c r="IA91">
        <v>1.86111</v>
      </c>
      <c r="IB91">
        <v>1.86188</v>
      </c>
      <c r="IC91">
        <v>1.85751</v>
      </c>
      <c r="ID91">
        <v>1.85715</v>
      </c>
      <c r="IE91">
        <v>1.85822</v>
      </c>
      <c r="IF91">
        <v>1.85899</v>
      </c>
      <c r="IG91">
        <v>1.85852</v>
      </c>
      <c r="IH91">
        <v>0</v>
      </c>
      <c r="II91">
        <v>0</v>
      </c>
      <c r="IJ91">
        <v>0</v>
      </c>
      <c r="IK91">
        <v>0</v>
      </c>
      <c r="IL91" t="s">
        <v>440</v>
      </c>
      <c r="IM91" t="s">
        <v>441</v>
      </c>
      <c r="IN91" t="s">
        <v>442</v>
      </c>
      <c r="IO91" t="s">
        <v>442</v>
      </c>
      <c r="IP91" t="s">
        <v>442</v>
      </c>
      <c r="IQ91" t="s">
        <v>442</v>
      </c>
      <c r="IR91">
        <v>0</v>
      </c>
      <c r="IS91">
        <v>100</v>
      </c>
      <c r="IT91">
        <v>100</v>
      </c>
      <c r="IU91">
        <v>0.179</v>
      </c>
      <c r="IV91">
        <v>-0.06519999999999999</v>
      </c>
      <c r="IW91">
        <v>0.297997702088705</v>
      </c>
      <c r="IX91">
        <v>-0.0005958199232126106</v>
      </c>
      <c r="IY91">
        <v>-6.37178337242435E-08</v>
      </c>
      <c r="IZ91">
        <v>1.993894988486917E-10</v>
      </c>
      <c r="JA91">
        <v>-0.1058024783623949</v>
      </c>
      <c r="JB91">
        <v>-0.00682890468723997</v>
      </c>
      <c r="JC91">
        <v>0.001509929528747337</v>
      </c>
      <c r="JD91">
        <v>-1.662762654557253E-05</v>
      </c>
      <c r="JE91">
        <v>17</v>
      </c>
      <c r="JF91">
        <v>1831</v>
      </c>
      <c r="JG91">
        <v>1</v>
      </c>
      <c r="JH91">
        <v>21</v>
      </c>
      <c r="JI91">
        <v>198.8</v>
      </c>
      <c r="JJ91">
        <v>198.9</v>
      </c>
      <c r="JK91">
        <v>0.599365</v>
      </c>
      <c r="JL91">
        <v>2.5769</v>
      </c>
      <c r="JM91">
        <v>1.54663</v>
      </c>
      <c r="JN91">
        <v>2.14355</v>
      </c>
      <c r="JO91">
        <v>1.49658</v>
      </c>
      <c r="JP91">
        <v>2.45239</v>
      </c>
      <c r="JQ91">
        <v>38.6733</v>
      </c>
      <c r="JR91">
        <v>24.0175</v>
      </c>
      <c r="JS91">
        <v>18</v>
      </c>
      <c r="JT91">
        <v>383.721</v>
      </c>
      <c r="JU91">
        <v>638.985</v>
      </c>
      <c r="JV91">
        <v>11.0811</v>
      </c>
      <c r="JW91">
        <v>24.3058</v>
      </c>
      <c r="JX91">
        <v>30.0001</v>
      </c>
      <c r="JY91">
        <v>24.3802</v>
      </c>
      <c r="JZ91">
        <v>24.4004</v>
      </c>
      <c r="KA91">
        <v>12.0281</v>
      </c>
      <c r="KB91">
        <v>29.0506</v>
      </c>
      <c r="KC91">
        <v>12.3723</v>
      </c>
      <c r="KD91">
        <v>11.0903</v>
      </c>
      <c r="KE91">
        <v>200</v>
      </c>
      <c r="KF91">
        <v>8.44928</v>
      </c>
      <c r="KG91">
        <v>100.26</v>
      </c>
      <c r="KH91">
        <v>100.874</v>
      </c>
    </row>
    <row r="92" spans="1:294">
      <c r="A92">
        <v>76</v>
      </c>
      <c r="B92">
        <v>1746727455</v>
      </c>
      <c r="C92">
        <v>9038.900000095367</v>
      </c>
      <c r="D92" t="s">
        <v>591</v>
      </c>
      <c r="E92" t="s">
        <v>592</v>
      </c>
      <c r="F92" t="s">
        <v>432</v>
      </c>
      <c r="G92" t="s">
        <v>433</v>
      </c>
      <c r="I92" t="s">
        <v>435</v>
      </c>
      <c r="J92">
        <v>1746727455</v>
      </c>
      <c r="K92">
        <f>(L92)/1000</f>
        <v>0</v>
      </c>
      <c r="L92">
        <f>IF(DQ92, AO92, AI92)</f>
        <v>0</v>
      </c>
      <c r="M92">
        <f>IF(DQ92, AJ92, AH92)</f>
        <v>0</v>
      </c>
      <c r="N92">
        <f>DS92 - IF(AV92&gt;1, M92*DM92*100.0/(AX92), 0)</f>
        <v>0</v>
      </c>
      <c r="O92">
        <f>((U92-K92/2)*N92-M92)/(U92+K92/2)</f>
        <v>0</v>
      </c>
      <c r="P92">
        <f>O92*(DZ92+EA92)/1000.0</f>
        <v>0</v>
      </c>
      <c r="Q92">
        <f>(DS92 - IF(AV92&gt;1, M92*DM92*100.0/(AX92), 0))*(DZ92+EA92)/1000.0</f>
        <v>0</v>
      </c>
      <c r="R92">
        <f>2.0/((1/T92-1/S92)+SIGN(T92)*SQRT((1/T92-1/S92)*(1/T92-1/S92) + 4*DN92/((DN92+1)*(DN92+1))*(2*1/T92*1/S92-1/S92*1/S92)))</f>
        <v>0</v>
      </c>
      <c r="S92">
        <f>IF(LEFT(DO92,1)&lt;&gt;"0",IF(LEFT(DO92,1)="1",3.0,DP92),$D$5+$E$5*(EG92*DZ92/($K$5*1000))+$F$5*(EG92*DZ92/($K$5*1000))*MAX(MIN(DM92,$J$5),$I$5)*MAX(MIN(DM92,$J$5),$I$5)+$G$5*MAX(MIN(DM92,$J$5),$I$5)*(EG92*DZ92/($K$5*1000))+$H$5*(EG92*DZ92/($K$5*1000))*(EG92*DZ92/($K$5*1000)))</f>
        <v>0</v>
      </c>
      <c r="T92">
        <f>K92*(1000-(1000*0.61365*exp(17.502*X92/(240.97+X92))/(DZ92+EA92)+DU92)/2)/(1000*0.61365*exp(17.502*X92/(240.97+X92))/(DZ92+EA92)-DU92)</f>
        <v>0</v>
      </c>
      <c r="U92">
        <f>1/((DN92+1)/(R92/1.6)+1/(S92/1.37)) + DN92/((DN92+1)/(R92/1.6) + DN92/(S92/1.37))</f>
        <v>0</v>
      </c>
      <c r="V92">
        <f>(DI92*DL92)</f>
        <v>0</v>
      </c>
      <c r="W92">
        <f>(EB92+(V92+2*0.95*5.67E-8*(((EB92+$B$7)+273)^4-(EB92+273)^4)-44100*K92)/(1.84*29.3*S92+8*0.95*5.67E-8*(EB92+273)^3))</f>
        <v>0</v>
      </c>
      <c r="X92">
        <f>($C$7*EC92+$D$7*ED92+$E$7*W92)</f>
        <v>0</v>
      </c>
      <c r="Y92">
        <f>0.61365*exp(17.502*X92/(240.97+X92))</f>
        <v>0</v>
      </c>
      <c r="Z92">
        <f>(AA92/AB92*100)</f>
        <v>0</v>
      </c>
      <c r="AA92">
        <f>DU92*(DZ92+EA92)/1000</f>
        <v>0</v>
      </c>
      <c r="AB92">
        <f>0.61365*exp(17.502*EB92/(240.97+EB92))</f>
        <v>0</v>
      </c>
      <c r="AC92">
        <f>(Y92-DU92*(DZ92+EA92)/1000)</f>
        <v>0</v>
      </c>
      <c r="AD92">
        <f>(-K92*44100)</f>
        <v>0</v>
      </c>
      <c r="AE92">
        <f>2*29.3*S92*0.92*(EB92-X92)</f>
        <v>0</v>
      </c>
      <c r="AF92">
        <f>2*0.95*5.67E-8*(((EB92+$B$7)+273)^4-(X92+273)^4)</f>
        <v>0</v>
      </c>
      <c r="AG92">
        <f>V92+AF92+AD92+AE92</f>
        <v>0</v>
      </c>
      <c r="AH92">
        <f>DY92*AV92*(DT92-DS92*(1000-AV92*DV92)/(1000-AV92*DU92))/(100*DM92)</f>
        <v>0</v>
      </c>
      <c r="AI92">
        <f>1000*DY92*AV92*(DU92-DV92)/(100*DM92*(1000-AV92*DU92))</f>
        <v>0</v>
      </c>
      <c r="AJ92">
        <f>(AK92 - AL92 - DZ92*1E3/(8.314*(EB92+273.15)) * AN92/DY92 * AM92) * DY92/(100*DM92) * (1000 - DV92)/1000</f>
        <v>0</v>
      </c>
      <c r="AK92">
        <v>100.8479460085258</v>
      </c>
      <c r="AL92">
        <v>100.9044909090909</v>
      </c>
      <c r="AM92">
        <v>0.0001496385893679116</v>
      </c>
      <c r="AN92">
        <v>65.83343786014218</v>
      </c>
      <c r="AO92">
        <f>(AQ92 - AP92 + DZ92*1E3/(8.314*(EB92+273.15)) * AS92/DY92 * AR92) * DY92/(100*DM92) * 1000/(1000 - AQ92)</f>
        <v>0</v>
      </c>
      <c r="AP92">
        <v>8.459417139165952</v>
      </c>
      <c r="AQ92">
        <v>8.436399515151512</v>
      </c>
      <c r="AR92">
        <v>-8.609915092008535E-08</v>
      </c>
      <c r="AS92">
        <v>77.39234867321849</v>
      </c>
      <c r="AT92">
        <v>0</v>
      </c>
      <c r="AU92">
        <v>0</v>
      </c>
      <c r="AV92">
        <f>IF(AT92*$H$13&gt;=AX92,1.0,(AX92/(AX92-AT92*$H$13)))</f>
        <v>0</v>
      </c>
      <c r="AW92">
        <f>(AV92-1)*100</f>
        <v>0</v>
      </c>
      <c r="AX92">
        <f>MAX(0,($B$13+$C$13*EG92)/(1+$D$13*EG92)*DZ92/(EB92+273)*$E$13)</f>
        <v>0</v>
      </c>
      <c r="AY92" t="s">
        <v>436</v>
      </c>
      <c r="AZ92" t="s">
        <v>436</v>
      </c>
      <c r="BA92">
        <v>0</v>
      </c>
      <c r="BB92">
        <v>0</v>
      </c>
      <c r="BC92">
        <f>1-BA92/BB92</f>
        <v>0</v>
      </c>
      <c r="BD92">
        <v>0</v>
      </c>
      <c r="BE92" t="s">
        <v>436</v>
      </c>
      <c r="BF92" t="s">
        <v>436</v>
      </c>
      <c r="BG92">
        <v>0</v>
      </c>
      <c r="BH92">
        <v>0</v>
      </c>
      <c r="BI92">
        <f>1-BG92/BH92</f>
        <v>0</v>
      </c>
      <c r="BJ92">
        <v>0.5</v>
      </c>
      <c r="BK92">
        <f>DJ92</f>
        <v>0</v>
      </c>
      <c r="BL92">
        <f>M92</f>
        <v>0</v>
      </c>
      <c r="BM92">
        <f>BI92*BJ92*BK92</f>
        <v>0</v>
      </c>
      <c r="BN92">
        <f>(BL92-BD92)/BK92</f>
        <v>0</v>
      </c>
      <c r="BO92">
        <f>(BB92-BH92)/BH92</f>
        <v>0</v>
      </c>
      <c r="BP92">
        <f>BA92/(BC92+BA92/BH92)</f>
        <v>0</v>
      </c>
      <c r="BQ92" t="s">
        <v>436</v>
      </c>
      <c r="BR92">
        <v>0</v>
      </c>
      <c r="BS92">
        <f>IF(BR92&lt;&gt;0, BR92, BP92)</f>
        <v>0</v>
      </c>
      <c r="BT92">
        <f>1-BS92/BH92</f>
        <v>0</v>
      </c>
      <c r="BU92">
        <f>(BH92-BG92)/(BH92-BS92)</f>
        <v>0</v>
      </c>
      <c r="BV92">
        <f>(BB92-BH92)/(BB92-BS92)</f>
        <v>0</v>
      </c>
      <c r="BW92">
        <f>(BH92-BG92)/(BH92-BA92)</f>
        <v>0</v>
      </c>
      <c r="BX92">
        <f>(BB92-BH92)/(BB92-BA92)</f>
        <v>0</v>
      </c>
      <c r="BY92">
        <f>(BU92*BS92/BG92)</f>
        <v>0</v>
      </c>
      <c r="BZ92">
        <f>(1-BY92)</f>
        <v>0</v>
      </c>
      <c r="DI92">
        <f>$B$11*EH92+$C$11*EI92+$F$11*ET92*(1-EW92)</f>
        <v>0</v>
      </c>
      <c r="DJ92">
        <f>DI92*DK92</f>
        <v>0</v>
      </c>
      <c r="DK92">
        <f>($B$11*$D$9+$C$11*$D$9+$F$11*((FG92+EY92)/MAX(FG92+EY92+FH92, 0.1)*$I$9+FH92/MAX(FG92+EY92+FH92, 0.1)*$J$9))/($B$11+$C$11+$F$11)</f>
        <v>0</v>
      </c>
      <c r="DL92">
        <f>($B$11*$K$9+$C$11*$K$9+$F$11*((FG92+EY92)/MAX(FG92+EY92+FH92, 0.1)*$P$9+FH92/MAX(FG92+EY92+FH92, 0.1)*$Q$9))/($B$11+$C$11+$F$11)</f>
        <v>0</v>
      </c>
      <c r="DM92">
        <v>6</v>
      </c>
      <c r="DN92">
        <v>0.5</v>
      </c>
      <c r="DO92" t="s">
        <v>437</v>
      </c>
      <c r="DP92">
        <v>2</v>
      </c>
      <c r="DQ92" t="b">
        <v>1</v>
      </c>
      <c r="DR92">
        <v>1746727455</v>
      </c>
      <c r="DS92">
        <v>100.05</v>
      </c>
      <c r="DT92">
        <v>99.9853</v>
      </c>
      <c r="DU92">
        <v>8.436070000000001</v>
      </c>
      <c r="DV92">
        <v>8.459540000000001</v>
      </c>
      <c r="DW92">
        <v>99.8115</v>
      </c>
      <c r="DX92">
        <v>8.50102</v>
      </c>
      <c r="DY92">
        <v>400.035</v>
      </c>
      <c r="DZ92">
        <v>101.938</v>
      </c>
      <c r="EA92">
        <v>0.100112</v>
      </c>
      <c r="EB92">
        <v>14.9975</v>
      </c>
      <c r="EC92">
        <v>15.1073</v>
      </c>
      <c r="ED92">
        <v>999.9</v>
      </c>
      <c r="EE92">
        <v>0</v>
      </c>
      <c r="EF92">
        <v>0</v>
      </c>
      <c r="EG92">
        <v>10038.8</v>
      </c>
      <c r="EH92">
        <v>0</v>
      </c>
      <c r="EI92">
        <v>0.221054</v>
      </c>
      <c r="EJ92">
        <v>0.0642166</v>
      </c>
      <c r="EK92">
        <v>100.901</v>
      </c>
      <c r="EL92">
        <v>100.838</v>
      </c>
      <c r="EM92">
        <v>-0.0234776</v>
      </c>
      <c r="EN92">
        <v>99.9853</v>
      </c>
      <c r="EO92">
        <v>8.459540000000001</v>
      </c>
      <c r="EP92">
        <v>0.859953</v>
      </c>
      <c r="EQ92">
        <v>0.862347</v>
      </c>
      <c r="ER92">
        <v>4.73745</v>
      </c>
      <c r="ES92">
        <v>4.77724</v>
      </c>
      <c r="ET92">
        <v>0.0500092</v>
      </c>
      <c r="EU92">
        <v>0</v>
      </c>
      <c r="EV92">
        <v>0</v>
      </c>
      <c r="EW92">
        <v>0</v>
      </c>
      <c r="EX92">
        <v>3.18</v>
      </c>
      <c r="EY92">
        <v>0.0500092</v>
      </c>
      <c r="EZ92">
        <v>-4</v>
      </c>
      <c r="FA92">
        <v>0.18</v>
      </c>
      <c r="FB92">
        <v>33.625</v>
      </c>
      <c r="FC92">
        <v>40.812</v>
      </c>
      <c r="FD92">
        <v>36.937</v>
      </c>
      <c r="FE92">
        <v>41.062</v>
      </c>
      <c r="FF92">
        <v>35.75</v>
      </c>
      <c r="FG92">
        <v>0</v>
      </c>
      <c r="FH92">
        <v>0</v>
      </c>
      <c r="FI92">
        <v>0</v>
      </c>
      <c r="FJ92">
        <v>1746727527.8</v>
      </c>
      <c r="FK92">
        <v>0</v>
      </c>
      <c r="FL92">
        <v>3.977307692307693</v>
      </c>
      <c r="FM92">
        <v>-22.02769227144515</v>
      </c>
      <c r="FN92">
        <v>14.45367528615256</v>
      </c>
      <c r="FO92">
        <v>-4.62576923076923</v>
      </c>
      <c r="FP92">
        <v>15</v>
      </c>
      <c r="FQ92">
        <v>1746715409.1</v>
      </c>
      <c r="FR92" t="s">
        <v>438</v>
      </c>
      <c r="FS92">
        <v>1746715409.1</v>
      </c>
      <c r="FT92">
        <v>1746715398.6</v>
      </c>
      <c r="FU92">
        <v>2</v>
      </c>
      <c r="FV92">
        <v>-0.229</v>
      </c>
      <c r="FW92">
        <v>-0.046</v>
      </c>
      <c r="FX92">
        <v>-0.035</v>
      </c>
      <c r="FY92">
        <v>0.08699999999999999</v>
      </c>
      <c r="FZ92">
        <v>587</v>
      </c>
      <c r="GA92">
        <v>16</v>
      </c>
      <c r="GB92">
        <v>0.03</v>
      </c>
      <c r="GC92">
        <v>0.16</v>
      </c>
      <c r="GD92">
        <v>-0.04163114856004027</v>
      </c>
      <c r="GE92">
        <v>0.08834215852087199</v>
      </c>
      <c r="GF92">
        <v>0.01841017202161585</v>
      </c>
      <c r="GG92">
        <v>1</v>
      </c>
      <c r="GH92">
        <v>-0.002511472756716438</v>
      </c>
      <c r="GI92">
        <v>0.004621766506859503</v>
      </c>
      <c r="GJ92">
        <v>0.0007364977968737842</v>
      </c>
      <c r="GK92">
        <v>1</v>
      </c>
      <c r="GL92">
        <v>2</v>
      </c>
      <c r="GM92">
        <v>2</v>
      </c>
      <c r="GN92" t="s">
        <v>439</v>
      </c>
      <c r="GO92">
        <v>3.01627</v>
      </c>
      <c r="GP92">
        <v>2.77512</v>
      </c>
      <c r="GQ92">
        <v>0.0290482</v>
      </c>
      <c r="GR92">
        <v>0.028871</v>
      </c>
      <c r="GS92">
        <v>0.057187</v>
      </c>
      <c r="GT92">
        <v>0.0570473</v>
      </c>
      <c r="GU92">
        <v>25115.9</v>
      </c>
      <c r="GV92">
        <v>29343.2</v>
      </c>
      <c r="GW92">
        <v>22664.9</v>
      </c>
      <c r="GX92">
        <v>27759.1</v>
      </c>
      <c r="GY92">
        <v>31001.8</v>
      </c>
      <c r="GZ92">
        <v>37408.5</v>
      </c>
      <c r="HA92">
        <v>36326.4</v>
      </c>
      <c r="HB92">
        <v>44066.5</v>
      </c>
      <c r="HC92">
        <v>1.83013</v>
      </c>
      <c r="HD92">
        <v>2.17852</v>
      </c>
      <c r="HE92">
        <v>-0.0597537</v>
      </c>
      <c r="HF92">
        <v>0</v>
      </c>
      <c r="HG92">
        <v>16.103</v>
      </c>
      <c r="HH92">
        <v>999.9</v>
      </c>
      <c r="HI92">
        <v>23.6</v>
      </c>
      <c r="HJ92">
        <v>32.3</v>
      </c>
      <c r="HK92">
        <v>11.2435</v>
      </c>
      <c r="HL92">
        <v>62.2704</v>
      </c>
      <c r="HM92">
        <v>12.9006</v>
      </c>
      <c r="HN92">
        <v>1</v>
      </c>
      <c r="HO92">
        <v>-0.219256</v>
      </c>
      <c r="HP92">
        <v>5.31662</v>
      </c>
      <c r="HQ92">
        <v>20.215</v>
      </c>
      <c r="HR92">
        <v>5.19782</v>
      </c>
      <c r="HS92">
        <v>11.956</v>
      </c>
      <c r="HT92">
        <v>4.94745</v>
      </c>
      <c r="HU92">
        <v>3.3</v>
      </c>
      <c r="HV92">
        <v>9999</v>
      </c>
      <c r="HW92">
        <v>9999</v>
      </c>
      <c r="HX92">
        <v>9999</v>
      </c>
      <c r="HY92">
        <v>331.8</v>
      </c>
      <c r="HZ92">
        <v>1.86047</v>
      </c>
      <c r="IA92">
        <v>1.86111</v>
      </c>
      <c r="IB92">
        <v>1.86188</v>
      </c>
      <c r="IC92">
        <v>1.85748</v>
      </c>
      <c r="ID92">
        <v>1.85715</v>
      </c>
      <c r="IE92">
        <v>1.85822</v>
      </c>
      <c r="IF92">
        <v>1.85898</v>
      </c>
      <c r="IG92">
        <v>1.85852</v>
      </c>
      <c r="IH92">
        <v>0</v>
      </c>
      <c r="II92">
        <v>0</v>
      </c>
      <c r="IJ92">
        <v>0</v>
      </c>
      <c r="IK92">
        <v>0</v>
      </c>
      <c r="IL92" t="s">
        <v>440</v>
      </c>
      <c r="IM92" t="s">
        <v>441</v>
      </c>
      <c r="IN92" t="s">
        <v>442</v>
      </c>
      <c r="IO92" t="s">
        <v>442</v>
      </c>
      <c r="IP92" t="s">
        <v>442</v>
      </c>
      <c r="IQ92" t="s">
        <v>442</v>
      </c>
      <c r="IR92">
        <v>0</v>
      </c>
      <c r="IS92">
        <v>100</v>
      </c>
      <c r="IT92">
        <v>100</v>
      </c>
      <c r="IU92">
        <v>0.239</v>
      </c>
      <c r="IV92">
        <v>-0.0649</v>
      </c>
      <c r="IW92">
        <v>0.297997702088705</v>
      </c>
      <c r="IX92">
        <v>-0.0005958199232126106</v>
      </c>
      <c r="IY92">
        <v>-6.37178337242435E-08</v>
      </c>
      <c r="IZ92">
        <v>1.993894988486917E-10</v>
      </c>
      <c r="JA92">
        <v>-0.1058024783623949</v>
      </c>
      <c r="JB92">
        <v>-0.00682890468723997</v>
      </c>
      <c r="JC92">
        <v>0.001509929528747337</v>
      </c>
      <c r="JD92">
        <v>-1.662762654557253E-05</v>
      </c>
      <c r="JE92">
        <v>17</v>
      </c>
      <c r="JF92">
        <v>1831</v>
      </c>
      <c r="JG92">
        <v>1</v>
      </c>
      <c r="JH92">
        <v>21</v>
      </c>
      <c r="JI92">
        <v>200.8</v>
      </c>
      <c r="JJ92">
        <v>200.9</v>
      </c>
      <c r="JK92">
        <v>0.372314</v>
      </c>
      <c r="JL92">
        <v>2.59521</v>
      </c>
      <c r="JM92">
        <v>1.54663</v>
      </c>
      <c r="JN92">
        <v>2.14355</v>
      </c>
      <c r="JO92">
        <v>1.49658</v>
      </c>
      <c r="JP92">
        <v>2.45605</v>
      </c>
      <c r="JQ92">
        <v>38.6487</v>
      </c>
      <c r="JR92">
        <v>24.0087</v>
      </c>
      <c r="JS92">
        <v>18</v>
      </c>
      <c r="JT92">
        <v>383.634</v>
      </c>
      <c r="JU92">
        <v>638.797</v>
      </c>
      <c r="JV92">
        <v>11.0601</v>
      </c>
      <c r="JW92">
        <v>24.3037</v>
      </c>
      <c r="JX92">
        <v>30.0001</v>
      </c>
      <c r="JY92">
        <v>24.3782</v>
      </c>
      <c r="JZ92">
        <v>24.3983</v>
      </c>
      <c r="KA92">
        <v>7.47972</v>
      </c>
      <c r="KB92">
        <v>29.3358</v>
      </c>
      <c r="KC92">
        <v>12.743</v>
      </c>
      <c r="KD92">
        <v>11.0613</v>
      </c>
      <c r="KE92">
        <v>100</v>
      </c>
      <c r="KF92">
        <v>8.42435</v>
      </c>
      <c r="KG92">
        <v>100.26</v>
      </c>
      <c r="KH92">
        <v>100.873</v>
      </c>
    </row>
    <row r="93" spans="1:294">
      <c r="A93">
        <v>77</v>
      </c>
      <c r="B93">
        <v>1746727575.5</v>
      </c>
      <c r="C93">
        <v>9159.400000095367</v>
      </c>
      <c r="D93" t="s">
        <v>593</v>
      </c>
      <c r="E93" t="s">
        <v>594</v>
      </c>
      <c r="F93" t="s">
        <v>432</v>
      </c>
      <c r="G93" t="s">
        <v>433</v>
      </c>
      <c r="I93" t="s">
        <v>435</v>
      </c>
      <c r="J93">
        <v>1746727575.5</v>
      </c>
      <c r="K93">
        <f>(L93)/1000</f>
        <v>0</v>
      </c>
      <c r="L93">
        <f>IF(DQ93, AO93, AI93)</f>
        <v>0</v>
      </c>
      <c r="M93">
        <f>IF(DQ93, AJ93, AH93)</f>
        <v>0</v>
      </c>
      <c r="N93">
        <f>DS93 - IF(AV93&gt;1, M93*DM93*100.0/(AX93), 0)</f>
        <v>0</v>
      </c>
      <c r="O93">
        <f>((U93-K93/2)*N93-M93)/(U93+K93/2)</f>
        <v>0</v>
      </c>
      <c r="P93">
        <f>O93*(DZ93+EA93)/1000.0</f>
        <v>0</v>
      </c>
      <c r="Q93">
        <f>(DS93 - IF(AV93&gt;1, M93*DM93*100.0/(AX93), 0))*(DZ93+EA93)/1000.0</f>
        <v>0</v>
      </c>
      <c r="R93">
        <f>2.0/((1/T93-1/S93)+SIGN(T93)*SQRT((1/T93-1/S93)*(1/T93-1/S93) + 4*DN93/((DN93+1)*(DN93+1))*(2*1/T93*1/S93-1/S93*1/S93)))</f>
        <v>0</v>
      </c>
      <c r="S93">
        <f>IF(LEFT(DO93,1)&lt;&gt;"0",IF(LEFT(DO93,1)="1",3.0,DP93),$D$5+$E$5*(EG93*DZ93/($K$5*1000))+$F$5*(EG93*DZ93/($K$5*1000))*MAX(MIN(DM93,$J$5),$I$5)*MAX(MIN(DM93,$J$5),$I$5)+$G$5*MAX(MIN(DM93,$J$5),$I$5)*(EG93*DZ93/($K$5*1000))+$H$5*(EG93*DZ93/($K$5*1000))*(EG93*DZ93/($K$5*1000)))</f>
        <v>0</v>
      </c>
      <c r="T93">
        <f>K93*(1000-(1000*0.61365*exp(17.502*X93/(240.97+X93))/(DZ93+EA93)+DU93)/2)/(1000*0.61365*exp(17.502*X93/(240.97+X93))/(DZ93+EA93)-DU93)</f>
        <v>0</v>
      </c>
      <c r="U93">
        <f>1/((DN93+1)/(R93/1.6)+1/(S93/1.37)) + DN93/((DN93+1)/(R93/1.6) + DN93/(S93/1.37))</f>
        <v>0</v>
      </c>
      <c r="V93">
        <f>(DI93*DL93)</f>
        <v>0</v>
      </c>
      <c r="W93">
        <f>(EB93+(V93+2*0.95*5.67E-8*(((EB93+$B$7)+273)^4-(EB93+273)^4)-44100*K93)/(1.84*29.3*S93+8*0.95*5.67E-8*(EB93+273)^3))</f>
        <v>0</v>
      </c>
      <c r="X93">
        <f>($C$7*EC93+$D$7*ED93+$E$7*W93)</f>
        <v>0</v>
      </c>
      <c r="Y93">
        <f>0.61365*exp(17.502*X93/(240.97+X93))</f>
        <v>0</v>
      </c>
      <c r="Z93">
        <f>(AA93/AB93*100)</f>
        <v>0</v>
      </c>
      <c r="AA93">
        <f>DU93*(DZ93+EA93)/1000</f>
        <v>0</v>
      </c>
      <c r="AB93">
        <f>0.61365*exp(17.502*EB93/(240.97+EB93))</f>
        <v>0</v>
      </c>
      <c r="AC93">
        <f>(Y93-DU93*(DZ93+EA93)/1000)</f>
        <v>0</v>
      </c>
      <c r="AD93">
        <f>(-K93*44100)</f>
        <v>0</v>
      </c>
      <c r="AE93">
        <f>2*29.3*S93*0.92*(EB93-X93)</f>
        <v>0</v>
      </c>
      <c r="AF93">
        <f>2*0.95*5.67E-8*(((EB93+$B$7)+273)^4-(X93+273)^4)</f>
        <v>0</v>
      </c>
      <c r="AG93">
        <f>V93+AF93+AD93+AE93</f>
        <v>0</v>
      </c>
      <c r="AH93">
        <f>DY93*AV93*(DT93-DS93*(1000-AV93*DV93)/(1000-AV93*DU93))/(100*DM93)</f>
        <v>0</v>
      </c>
      <c r="AI93">
        <f>1000*DY93*AV93*(DU93-DV93)/(100*DM93*(1000-AV93*DU93))</f>
        <v>0</v>
      </c>
      <c r="AJ93">
        <f>(AK93 - AL93 - DZ93*1E3/(8.314*(EB93+273.15)) * AN93/DY93 * AM93) * DY93/(100*DM93) * (1000 - DV93)/1000</f>
        <v>0</v>
      </c>
      <c r="AK93">
        <v>50.41812364627832</v>
      </c>
      <c r="AL93">
        <v>50.44474666666665</v>
      </c>
      <c r="AM93">
        <v>-0.0003556039588975027</v>
      </c>
      <c r="AN93">
        <v>65.83343786014218</v>
      </c>
      <c r="AO93">
        <f>(AQ93 - AP93 + DZ93*1E3/(8.314*(EB93+273.15)) * AS93/DY93 * AR93) * DY93/(100*DM93) * 1000/(1000 - AQ93)</f>
        <v>0</v>
      </c>
      <c r="AP93">
        <v>8.438743329595297</v>
      </c>
      <c r="AQ93">
        <v>8.410366121212116</v>
      </c>
      <c r="AR93">
        <v>-7.250474492902759E-08</v>
      </c>
      <c r="AS93">
        <v>77.39234867321849</v>
      </c>
      <c r="AT93">
        <v>0</v>
      </c>
      <c r="AU93">
        <v>0</v>
      </c>
      <c r="AV93">
        <f>IF(AT93*$H$13&gt;=AX93,1.0,(AX93/(AX93-AT93*$H$13)))</f>
        <v>0</v>
      </c>
      <c r="AW93">
        <f>(AV93-1)*100</f>
        <v>0</v>
      </c>
      <c r="AX93">
        <f>MAX(0,($B$13+$C$13*EG93)/(1+$D$13*EG93)*DZ93/(EB93+273)*$E$13)</f>
        <v>0</v>
      </c>
      <c r="AY93" t="s">
        <v>436</v>
      </c>
      <c r="AZ93" t="s">
        <v>436</v>
      </c>
      <c r="BA93">
        <v>0</v>
      </c>
      <c r="BB93">
        <v>0</v>
      </c>
      <c r="BC93">
        <f>1-BA93/BB93</f>
        <v>0</v>
      </c>
      <c r="BD93">
        <v>0</v>
      </c>
      <c r="BE93" t="s">
        <v>436</v>
      </c>
      <c r="BF93" t="s">
        <v>436</v>
      </c>
      <c r="BG93">
        <v>0</v>
      </c>
      <c r="BH93">
        <v>0</v>
      </c>
      <c r="BI93">
        <f>1-BG93/BH93</f>
        <v>0</v>
      </c>
      <c r="BJ93">
        <v>0.5</v>
      </c>
      <c r="BK93">
        <f>DJ93</f>
        <v>0</v>
      </c>
      <c r="BL93">
        <f>M93</f>
        <v>0</v>
      </c>
      <c r="BM93">
        <f>BI93*BJ93*BK93</f>
        <v>0</v>
      </c>
      <c r="BN93">
        <f>(BL93-BD93)/BK93</f>
        <v>0</v>
      </c>
      <c r="BO93">
        <f>(BB93-BH93)/BH93</f>
        <v>0</v>
      </c>
      <c r="BP93">
        <f>BA93/(BC93+BA93/BH93)</f>
        <v>0</v>
      </c>
      <c r="BQ93" t="s">
        <v>436</v>
      </c>
      <c r="BR93">
        <v>0</v>
      </c>
      <c r="BS93">
        <f>IF(BR93&lt;&gt;0, BR93, BP93)</f>
        <v>0</v>
      </c>
      <c r="BT93">
        <f>1-BS93/BH93</f>
        <v>0</v>
      </c>
      <c r="BU93">
        <f>(BH93-BG93)/(BH93-BS93)</f>
        <v>0</v>
      </c>
      <c r="BV93">
        <f>(BB93-BH93)/(BB93-BS93)</f>
        <v>0</v>
      </c>
      <c r="BW93">
        <f>(BH93-BG93)/(BH93-BA93)</f>
        <v>0</v>
      </c>
      <c r="BX93">
        <f>(BB93-BH93)/(BB93-BA93)</f>
        <v>0</v>
      </c>
      <c r="BY93">
        <f>(BU93*BS93/BG93)</f>
        <v>0</v>
      </c>
      <c r="BZ93">
        <f>(1-BY93)</f>
        <v>0</v>
      </c>
      <c r="DI93">
        <f>$B$11*EH93+$C$11*EI93+$F$11*ET93*(1-EW93)</f>
        <v>0</v>
      </c>
      <c r="DJ93">
        <f>DI93*DK93</f>
        <v>0</v>
      </c>
      <c r="DK93">
        <f>($B$11*$D$9+$C$11*$D$9+$F$11*((FG93+EY93)/MAX(FG93+EY93+FH93, 0.1)*$I$9+FH93/MAX(FG93+EY93+FH93, 0.1)*$J$9))/($B$11+$C$11+$F$11)</f>
        <v>0</v>
      </c>
      <c r="DL93">
        <f>($B$11*$K$9+$C$11*$K$9+$F$11*((FG93+EY93)/MAX(FG93+EY93+FH93, 0.1)*$P$9+FH93/MAX(FG93+EY93+FH93, 0.1)*$Q$9))/($B$11+$C$11+$F$11)</f>
        <v>0</v>
      </c>
      <c r="DM93">
        <v>6</v>
      </c>
      <c r="DN93">
        <v>0.5</v>
      </c>
      <c r="DO93" t="s">
        <v>437</v>
      </c>
      <c r="DP93">
        <v>2</v>
      </c>
      <c r="DQ93" t="b">
        <v>1</v>
      </c>
      <c r="DR93">
        <v>1746727575.5</v>
      </c>
      <c r="DS93">
        <v>50.0167</v>
      </c>
      <c r="DT93">
        <v>49.9886</v>
      </c>
      <c r="DU93">
        <v>8.40997</v>
      </c>
      <c r="DV93">
        <v>8.43699</v>
      </c>
      <c r="DW93">
        <v>49.7485</v>
      </c>
      <c r="DX93">
        <v>8.47531</v>
      </c>
      <c r="DY93">
        <v>399.94</v>
      </c>
      <c r="DZ93">
        <v>101.94</v>
      </c>
      <c r="EA93">
        <v>0.100091</v>
      </c>
      <c r="EB93">
        <v>14.9913</v>
      </c>
      <c r="EC93">
        <v>15.11</v>
      </c>
      <c r="ED93">
        <v>999.9</v>
      </c>
      <c r="EE93">
        <v>0</v>
      </c>
      <c r="EF93">
        <v>0</v>
      </c>
      <c r="EG93">
        <v>10046.2</v>
      </c>
      <c r="EH93">
        <v>0</v>
      </c>
      <c r="EI93">
        <v>0.221054</v>
      </c>
      <c r="EJ93">
        <v>0.0281448</v>
      </c>
      <c r="EK93">
        <v>50.4409</v>
      </c>
      <c r="EL93">
        <v>50.4139</v>
      </c>
      <c r="EM93">
        <v>-0.0270205</v>
      </c>
      <c r="EN93">
        <v>49.9886</v>
      </c>
      <c r="EO93">
        <v>8.43699</v>
      </c>
      <c r="EP93">
        <v>0.857311</v>
      </c>
      <c r="EQ93">
        <v>0.860066</v>
      </c>
      <c r="ER93">
        <v>4.69341</v>
      </c>
      <c r="ES93">
        <v>4.73932</v>
      </c>
      <c r="ET93">
        <v>0.0500092</v>
      </c>
      <c r="EU93">
        <v>0</v>
      </c>
      <c r="EV93">
        <v>0</v>
      </c>
      <c r="EW93">
        <v>0</v>
      </c>
      <c r="EX93">
        <v>7.72</v>
      </c>
      <c r="EY93">
        <v>0.0500092</v>
      </c>
      <c r="EZ93">
        <v>-3.76</v>
      </c>
      <c r="FA93">
        <v>1.05</v>
      </c>
      <c r="FB93">
        <v>34</v>
      </c>
      <c r="FC93">
        <v>41.312</v>
      </c>
      <c r="FD93">
        <v>37.312</v>
      </c>
      <c r="FE93">
        <v>41.75</v>
      </c>
      <c r="FF93">
        <v>36.125</v>
      </c>
      <c r="FG93">
        <v>0</v>
      </c>
      <c r="FH93">
        <v>0</v>
      </c>
      <c r="FI93">
        <v>0</v>
      </c>
      <c r="FJ93">
        <v>1746727648.4</v>
      </c>
      <c r="FK93">
        <v>0</v>
      </c>
      <c r="FL93">
        <v>2.4632</v>
      </c>
      <c r="FM93">
        <v>15.03461538652696</v>
      </c>
      <c r="FN93">
        <v>5.009999990799482</v>
      </c>
      <c r="FO93">
        <v>-3.4096</v>
      </c>
      <c r="FP93">
        <v>15</v>
      </c>
      <c r="FQ93">
        <v>1746715409.1</v>
      </c>
      <c r="FR93" t="s">
        <v>438</v>
      </c>
      <c r="FS93">
        <v>1746715409.1</v>
      </c>
      <c r="FT93">
        <v>1746715398.6</v>
      </c>
      <c r="FU93">
        <v>2</v>
      </c>
      <c r="FV93">
        <v>-0.229</v>
      </c>
      <c r="FW93">
        <v>-0.046</v>
      </c>
      <c r="FX93">
        <v>-0.035</v>
      </c>
      <c r="FY93">
        <v>0.08699999999999999</v>
      </c>
      <c r="FZ93">
        <v>587</v>
      </c>
      <c r="GA93">
        <v>16</v>
      </c>
      <c r="GB93">
        <v>0.03</v>
      </c>
      <c r="GC93">
        <v>0.16</v>
      </c>
      <c r="GD93">
        <v>-0.02902173821746419</v>
      </c>
      <c r="GE93">
        <v>0.02113356926654953</v>
      </c>
      <c r="GF93">
        <v>0.02006476726834929</v>
      </c>
      <c r="GG93">
        <v>1</v>
      </c>
      <c r="GH93">
        <v>-0.00220221404462233</v>
      </c>
      <c r="GI93">
        <v>-0.0002601620201297355</v>
      </c>
      <c r="GJ93">
        <v>8.768920368284573E-05</v>
      </c>
      <c r="GK93">
        <v>1</v>
      </c>
      <c r="GL93">
        <v>2</v>
      </c>
      <c r="GM93">
        <v>2</v>
      </c>
      <c r="GN93" t="s">
        <v>439</v>
      </c>
      <c r="GO93">
        <v>3.01616</v>
      </c>
      <c r="GP93">
        <v>2.77516</v>
      </c>
      <c r="GQ93">
        <v>0.0147204</v>
      </c>
      <c r="GR93">
        <v>0.0146774</v>
      </c>
      <c r="GS93">
        <v>0.0570526</v>
      </c>
      <c r="GT93">
        <v>0.0569315</v>
      </c>
      <c r="GU93">
        <v>25486.8</v>
      </c>
      <c r="GV93">
        <v>29772.2</v>
      </c>
      <c r="GW93">
        <v>22664.9</v>
      </c>
      <c r="GX93">
        <v>27759</v>
      </c>
      <c r="GY93">
        <v>31005.7</v>
      </c>
      <c r="GZ93">
        <v>37412.6</v>
      </c>
      <c r="HA93">
        <v>36326.2</v>
      </c>
      <c r="HB93">
        <v>44066.3</v>
      </c>
      <c r="HC93">
        <v>1.82955</v>
      </c>
      <c r="HD93">
        <v>2.1787</v>
      </c>
      <c r="HE93">
        <v>-0.0592135</v>
      </c>
      <c r="HF93">
        <v>0</v>
      </c>
      <c r="HG93">
        <v>16.0967</v>
      </c>
      <c r="HH93">
        <v>999.9</v>
      </c>
      <c r="HI93">
        <v>23.6</v>
      </c>
      <c r="HJ93">
        <v>32.3</v>
      </c>
      <c r="HK93">
        <v>11.2424</v>
      </c>
      <c r="HL93">
        <v>62.2704</v>
      </c>
      <c r="HM93">
        <v>13.0168</v>
      </c>
      <c r="HN93">
        <v>1</v>
      </c>
      <c r="HO93">
        <v>-0.220112</v>
      </c>
      <c r="HP93">
        <v>5.25096</v>
      </c>
      <c r="HQ93">
        <v>20.2176</v>
      </c>
      <c r="HR93">
        <v>5.19752</v>
      </c>
      <c r="HS93">
        <v>11.956</v>
      </c>
      <c r="HT93">
        <v>4.94725</v>
      </c>
      <c r="HU93">
        <v>3.3</v>
      </c>
      <c r="HV93">
        <v>9999</v>
      </c>
      <c r="HW93">
        <v>9999</v>
      </c>
      <c r="HX93">
        <v>9999</v>
      </c>
      <c r="HY93">
        <v>331.9</v>
      </c>
      <c r="HZ93">
        <v>1.8605</v>
      </c>
      <c r="IA93">
        <v>1.86111</v>
      </c>
      <c r="IB93">
        <v>1.86188</v>
      </c>
      <c r="IC93">
        <v>1.85748</v>
      </c>
      <c r="ID93">
        <v>1.85715</v>
      </c>
      <c r="IE93">
        <v>1.85822</v>
      </c>
      <c r="IF93">
        <v>1.85898</v>
      </c>
      <c r="IG93">
        <v>1.85852</v>
      </c>
      <c r="IH93">
        <v>0</v>
      </c>
      <c r="II93">
        <v>0</v>
      </c>
      <c r="IJ93">
        <v>0</v>
      </c>
      <c r="IK93">
        <v>0</v>
      </c>
      <c r="IL93" t="s">
        <v>440</v>
      </c>
      <c r="IM93" t="s">
        <v>441</v>
      </c>
      <c r="IN93" t="s">
        <v>442</v>
      </c>
      <c r="IO93" t="s">
        <v>442</v>
      </c>
      <c r="IP93" t="s">
        <v>442</v>
      </c>
      <c r="IQ93" t="s">
        <v>442</v>
      </c>
      <c r="IR93">
        <v>0</v>
      </c>
      <c r="IS93">
        <v>100</v>
      </c>
      <c r="IT93">
        <v>100</v>
      </c>
      <c r="IU93">
        <v>0.268</v>
      </c>
      <c r="IV93">
        <v>-0.0653</v>
      </c>
      <c r="IW93">
        <v>0.297997702088705</v>
      </c>
      <c r="IX93">
        <v>-0.0005958199232126106</v>
      </c>
      <c r="IY93">
        <v>-6.37178337242435E-08</v>
      </c>
      <c r="IZ93">
        <v>1.993894988486917E-10</v>
      </c>
      <c r="JA93">
        <v>-0.1058024783623949</v>
      </c>
      <c r="JB93">
        <v>-0.00682890468723997</v>
      </c>
      <c r="JC93">
        <v>0.001509929528747337</v>
      </c>
      <c r="JD93">
        <v>-1.662762654557253E-05</v>
      </c>
      <c r="JE93">
        <v>17</v>
      </c>
      <c r="JF93">
        <v>1831</v>
      </c>
      <c r="JG93">
        <v>1</v>
      </c>
      <c r="JH93">
        <v>21</v>
      </c>
      <c r="JI93">
        <v>202.8</v>
      </c>
      <c r="JJ93">
        <v>202.9</v>
      </c>
      <c r="JK93">
        <v>0.258789</v>
      </c>
      <c r="JL93">
        <v>2.60742</v>
      </c>
      <c r="JM93">
        <v>1.54663</v>
      </c>
      <c r="JN93">
        <v>2.14478</v>
      </c>
      <c r="JO93">
        <v>1.49658</v>
      </c>
      <c r="JP93">
        <v>2.47437</v>
      </c>
      <c r="JQ93">
        <v>38.6487</v>
      </c>
      <c r="JR93">
        <v>24.0175</v>
      </c>
      <c r="JS93">
        <v>18</v>
      </c>
      <c r="JT93">
        <v>383.311</v>
      </c>
      <c r="JU93">
        <v>638.862</v>
      </c>
      <c r="JV93">
        <v>11.0132</v>
      </c>
      <c r="JW93">
        <v>24.2956</v>
      </c>
      <c r="JX93">
        <v>29.9996</v>
      </c>
      <c r="JY93">
        <v>24.3721</v>
      </c>
      <c r="JZ93">
        <v>24.3922</v>
      </c>
      <c r="KA93">
        <v>5.20353</v>
      </c>
      <c r="KB93">
        <v>29.3358</v>
      </c>
      <c r="KC93">
        <v>12.743</v>
      </c>
      <c r="KD93">
        <v>11.0197</v>
      </c>
      <c r="KE93">
        <v>50</v>
      </c>
      <c r="KF93">
        <v>8.42624</v>
      </c>
      <c r="KG93">
        <v>100.26</v>
      </c>
      <c r="KH93">
        <v>100.872</v>
      </c>
    </row>
    <row r="94" spans="1:294">
      <c r="A94">
        <v>78</v>
      </c>
      <c r="B94">
        <v>1746727696</v>
      </c>
      <c r="C94">
        <v>9279.900000095367</v>
      </c>
      <c r="D94" t="s">
        <v>595</v>
      </c>
      <c r="E94" t="s">
        <v>596</v>
      </c>
      <c r="F94" t="s">
        <v>432</v>
      </c>
      <c r="G94" t="s">
        <v>433</v>
      </c>
      <c r="I94" t="s">
        <v>435</v>
      </c>
      <c r="J94">
        <v>1746727696</v>
      </c>
      <c r="K94">
        <f>(L94)/1000</f>
        <v>0</v>
      </c>
      <c r="L94">
        <f>IF(DQ94, AO94, AI94)</f>
        <v>0</v>
      </c>
      <c r="M94">
        <f>IF(DQ94, AJ94, AH94)</f>
        <v>0</v>
      </c>
      <c r="N94">
        <f>DS94 - IF(AV94&gt;1, M94*DM94*100.0/(AX94), 0)</f>
        <v>0</v>
      </c>
      <c r="O94">
        <f>((U94-K94/2)*N94-M94)/(U94+K94/2)</f>
        <v>0</v>
      </c>
      <c r="P94">
        <f>O94*(DZ94+EA94)/1000.0</f>
        <v>0</v>
      </c>
      <c r="Q94">
        <f>(DS94 - IF(AV94&gt;1, M94*DM94*100.0/(AX94), 0))*(DZ94+EA94)/1000.0</f>
        <v>0</v>
      </c>
      <c r="R94">
        <f>2.0/((1/T94-1/S94)+SIGN(T94)*SQRT((1/T94-1/S94)*(1/T94-1/S94) + 4*DN94/((DN94+1)*(DN94+1))*(2*1/T94*1/S94-1/S94*1/S94)))</f>
        <v>0</v>
      </c>
      <c r="S94">
        <f>IF(LEFT(DO94,1)&lt;&gt;"0",IF(LEFT(DO94,1)="1",3.0,DP94),$D$5+$E$5*(EG94*DZ94/($K$5*1000))+$F$5*(EG94*DZ94/($K$5*1000))*MAX(MIN(DM94,$J$5),$I$5)*MAX(MIN(DM94,$J$5),$I$5)+$G$5*MAX(MIN(DM94,$J$5),$I$5)*(EG94*DZ94/($K$5*1000))+$H$5*(EG94*DZ94/($K$5*1000))*(EG94*DZ94/($K$5*1000)))</f>
        <v>0</v>
      </c>
      <c r="T94">
        <f>K94*(1000-(1000*0.61365*exp(17.502*X94/(240.97+X94))/(DZ94+EA94)+DU94)/2)/(1000*0.61365*exp(17.502*X94/(240.97+X94))/(DZ94+EA94)-DU94)</f>
        <v>0</v>
      </c>
      <c r="U94">
        <f>1/((DN94+1)/(R94/1.6)+1/(S94/1.37)) + DN94/((DN94+1)/(R94/1.6) + DN94/(S94/1.37))</f>
        <v>0</v>
      </c>
      <c r="V94">
        <f>(DI94*DL94)</f>
        <v>0</v>
      </c>
      <c r="W94">
        <f>(EB94+(V94+2*0.95*5.67E-8*(((EB94+$B$7)+273)^4-(EB94+273)^4)-44100*K94)/(1.84*29.3*S94+8*0.95*5.67E-8*(EB94+273)^3))</f>
        <v>0</v>
      </c>
      <c r="X94">
        <f>($C$7*EC94+$D$7*ED94+$E$7*W94)</f>
        <v>0</v>
      </c>
      <c r="Y94">
        <f>0.61365*exp(17.502*X94/(240.97+X94))</f>
        <v>0</v>
      </c>
      <c r="Z94">
        <f>(AA94/AB94*100)</f>
        <v>0</v>
      </c>
      <c r="AA94">
        <f>DU94*(DZ94+EA94)/1000</f>
        <v>0</v>
      </c>
      <c r="AB94">
        <f>0.61365*exp(17.502*EB94/(240.97+EB94))</f>
        <v>0</v>
      </c>
      <c r="AC94">
        <f>(Y94-DU94*(DZ94+EA94)/1000)</f>
        <v>0</v>
      </c>
      <c r="AD94">
        <f>(-K94*44100)</f>
        <v>0</v>
      </c>
      <c r="AE94">
        <f>2*29.3*S94*0.92*(EB94-X94)</f>
        <v>0</v>
      </c>
      <c r="AF94">
        <f>2*0.95*5.67E-8*(((EB94+$B$7)+273)^4-(X94+273)^4)</f>
        <v>0</v>
      </c>
      <c r="AG94">
        <f>V94+AF94+AD94+AE94</f>
        <v>0</v>
      </c>
      <c r="AH94">
        <f>DY94*AV94*(DT94-DS94*(1000-AV94*DV94)/(1000-AV94*DU94))/(100*DM94)</f>
        <v>0</v>
      </c>
      <c r="AI94">
        <f>1000*DY94*AV94*(DU94-DV94)/(100*DM94*(1000-AV94*DU94))</f>
        <v>0</v>
      </c>
      <c r="AJ94">
        <f>(AK94 - AL94 - DZ94*1E3/(8.314*(EB94+273.15)) * AN94/DY94 * AM94) * DY94/(100*DM94) * (1000 - DV94)/1000</f>
        <v>0</v>
      </c>
      <c r="AK94">
        <v>-1.547506965972517</v>
      </c>
      <c r="AL94">
        <v>-1.455921818181818</v>
      </c>
      <c r="AM94">
        <v>-0.0002201451240850174</v>
      </c>
      <c r="AN94">
        <v>65.83343786014218</v>
      </c>
      <c r="AO94">
        <f>(AQ94 - AP94 + DZ94*1E3/(8.314*(EB94+273.15)) * AS94/DY94 * AR94) * DY94/(100*DM94) * 1000/(1000 - AQ94)</f>
        <v>0</v>
      </c>
      <c r="AP94">
        <v>8.4251124543289</v>
      </c>
      <c r="AQ94">
        <v>8.395234484848483</v>
      </c>
      <c r="AR94">
        <v>-1.049456492549157E-07</v>
      </c>
      <c r="AS94">
        <v>77.39234867321849</v>
      </c>
      <c r="AT94">
        <v>0</v>
      </c>
      <c r="AU94">
        <v>0</v>
      </c>
      <c r="AV94">
        <f>IF(AT94*$H$13&gt;=AX94,1.0,(AX94/(AX94-AT94*$H$13)))</f>
        <v>0</v>
      </c>
      <c r="AW94">
        <f>(AV94-1)*100</f>
        <v>0</v>
      </c>
      <c r="AX94">
        <f>MAX(0,($B$13+$C$13*EG94)/(1+$D$13*EG94)*DZ94/(EB94+273)*$E$13)</f>
        <v>0</v>
      </c>
      <c r="AY94" t="s">
        <v>436</v>
      </c>
      <c r="AZ94" t="s">
        <v>436</v>
      </c>
      <c r="BA94">
        <v>0</v>
      </c>
      <c r="BB94">
        <v>0</v>
      </c>
      <c r="BC94">
        <f>1-BA94/BB94</f>
        <v>0</v>
      </c>
      <c r="BD94">
        <v>0</v>
      </c>
      <c r="BE94" t="s">
        <v>436</v>
      </c>
      <c r="BF94" t="s">
        <v>436</v>
      </c>
      <c r="BG94">
        <v>0</v>
      </c>
      <c r="BH94">
        <v>0</v>
      </c>
      <c r="BI94">
        <f>1-BG94/BH94</f>
        <v>0</v>
      </c>
      <c r="BJ94">
        <v>0.5</v>
      </c>
      <c r="BK94">
        <f>DJ94</f>
        <v>0</v>
      </c>
      <c r="BL94">
        <f>M94</f>
        <v>0</v>
      </c>
      <c r="BM94">
        <f>BI94*BJ94*BK94</f>
        <v>0</v>
      </c>
      <c r="BN94">
        <f>(BL94-BD94)/BK94</f>
        <v>0</v>
      </c>
      <c r="BO94">
        <f>(BB94-BH94)/BH94</f>
        <v>0</v>
      </c>
      <c r="BP94">
        <f>BA94/(BC94+BA94/BH94)</f>
        <v>0</v>
      </c>
      <c r="BQ94" t="s">
        <v>436</v>
      </c>
      <c r="BR94">
        <v>0</v>
      </c>
      <c r="BS94">
        <f>IF(BR94&lt;&gt;0, BR94, BP94)</f>
        <v>0</v>
      </c>
      <c r="BT94">
        <f>1-BS94/BH94</f>
        <v>0</v>
      </c>
      <c r="BU94">
        <f>(BH94-BG94)/(BH94-BS94)</f>
        <v>0</v>
      </c>
      <c r="BV94">
        <f>(BB94-BH94)/(BB94-BS94)</f>
        <v>0</v>
      </c>
      <c r="BW94">
        <f>(BH94-BG94)/(BH94-BA94)</f>
        <v>0</v>
      </c>
      <c r="BX94">
        <f>(BB94-BH94)/(BB94-BA94)</f>
        <v>0</v>
      </c>
      <c r="BY94">
        <f>(BU94*BS94/BG94)</f>
        <v>0</v>
      </c>
      <c r="BZ94">
        <f>(1-BY94)</f>
        <v>0</v>
      </c>
      <c r="DI94">
        <f>$B$11*EH94+$C$11*EI94+$F$11*ET94*(1-EW94)</f>
        <v>0</v>
      </c>
      <c r="DJ94">
        <f>DI94*DK94</f>
        <v>0</v>
      </c>
      <c r="DK94">
        <f>($B$11*$D$9+$C$11*$D$9+$F$11*((FG94+EY94)/MAX(FG94+EY94+FH94, 0.1)*$I$9+FH94/MAX(FG94+EY94+FH94, 0.1)*$J$9))/($B$11+$C$11+$F$11)</f>
        <v>0</v>
      </c>
      <c r="DL94">
        <f>($B$11*$K$9+$C$11*$K$9+$F$11*((FG94+EY94)/MAX(FG94+EY94+FH94, 0.1)*$P$9+FH94/MAX(FG94+EY94+FH94, 0.1)*$Q$9))/($B$11+$C$11+$F$11)</f>
        <v>0</v>
      </c>
      <c r="DM94">
        <v>6</v>
      </c>
      <c r="DN94">
        <v>0.5</v>
      </c>
      <c r="DO94" t="s">
        <v>437</v>
      </c>
      <c r="DP94">
        <v>2</v>
      </c>
      <c r="DQ94" t="b">
        <v>1</v>
      </c>
      <c r="DR94">
        <v>1746727696</v>
      </c>
      <c r="DS94">
        <v>-1.43329</v>
      </c>
      <c r="DT94">
        <v>-1.55076</v>
      </c>
      <c r="DU94">
        <v>8.395379999999999</v>
      </c>
      <c r="DV94">
        <v>8.42305</v>
      </c>
      <c r="DW94">
        <v>-1.73232</v>
      </c>
      <c r="DX94">
        <v>8.460940000000001</v>
      </c>
      <c r="DY94">
        <v>400.233</v>
      </c>
      <c r="DZ94">
        <v>101.937</v>
      </c>
      <c r="EA94">
        <v>0.09996679999999999</v>
      </c>
      <c r="EB94">
        <v>14.9991</v>
      </c>
      <c r="EC94">
        <v>15.1253</v>
      </c>
      <c r="ED94">
        <v>999.9</v>
      </c>
      <c r="EE94">
        <v>0</v>
      </c>
      <c r="EF94">
        <v>0</v>
      </c>
      <c r="EG94">
        <v>10048.8</v>
      </c>
      <c r="EH94">
        <v>0</v>
      </c>
      <c r="EI94">
        <v>0.221054</v>
      </c>
      <c r="EJ94">
        <v>0.117478</v>
      </c>
      <c r="EK94">
        <v>-1.44542</v>
      </c>
      <c r="EL94">
        <v>-1.56394</v>
      </c>
      <c r="EM94">
        <v>-0.0276718</v>
      </c>
      <c r="EN94">
        <v>-1.55076</v>
      </c>
      <c r="EO94">
        <v>8.42305</v>
      </c>
      <c r="EP94">
        <v>0.855799</v>
      </c>
      <c r="EQ94">
        <v>0.85862</v>
      </c>
      <c r="ER94">
        <v>4.66815</v>
      </c>
      <c r="ES94">
        <v>4.71524</v>
      </c>
      <c r="ET94">
        <v>0.0500092</v>
      </c>
      <c r="EU94">
        <v>0</v>
      </c>
      <c r="EV94">
        <v>0</v>
      </c>
      <c r="EW94">
        <v>0</v>
      </c>
      <c r="EX94">
        <v>2.75</v>
      </c>
      <c r="EY94">
        <v>0.0500092</v>
      </c>
      <c r="EZ94">
        <v>-4.2</v>
      </c>
      <c r="FA94">
        <v>0.93</v>
      </c>
      <c r="FB94">
        <v>33.312</v>
      </c>
      <c r="FC94">
        <v>38.75</v>
      </c>
      <c r="FD94">
        <v>35.937</v>
      </c>
      <c r="FE94">
        <v>38.062</v>
      </c>
      <c r="FF94">
        <v>34.875</v>
      </c>
      <c r="FG94">
        <v>0</v>
      </c>
      <c r="FH94">
        <v>0</v>
      </c>
      <c r="FI94">
        <v>0</v>
      </c>
      <c r="FJ94">
        <v>1746727768.4</v>
      </c>
      <c r="FK94">
        <v>0</v>
      </c>
      <c r="FL94">
        <v>3.9388</v>
      </c>
      <c r="FM94">
        <v>1.99769169624743</v>
      </c>
      <c r="FN94">
        <v>1.189231041611056</v>
      </c>
      <c r="FO94">
        <v>-2.6932</v>
      </c>
      <c r="FP94">
        <v>15</v>
      </c>
      <c r="FQ94">
        <v>1746715409.1</v>
      </c>
      <c r="FR94" t="s">
        <v>438</v>
      </c>
      <c r="FS94">
        <v>1746715409.1</v>
      </c>
      <c r="FT94">
        <v>1746715398.6</v>
      </c>
      <c r="FU94">
        <v>2</v>
      </c>
      <c r="FV94">
        <v>-0.229</v>
      </c>
      <c r="FW94">
        <v>-0.046</v>
      </c>
      <c r="FX94">
        <v>-0.035</v>
      </c>
      <c r="FY94">
        <v>0.08699999999999999</v>
      </c>
      <c r="FZ94">
        <v>587</v>
      </c>
      <c r="GA94">
        <v>16</v>
      </c>
      <c r="GB94">
        <v>0.03</v>
      </c>
      <c r="GC94">
        <v>0.16</v>
      </c>
      <c r="GD94">
        <v>-0.1070587537473892</v>
      </c>
      <c r="GE94">
        <v>0.04249485117924805</v>
      </c>
      <c r="GF94">
        <v>0.01457471408171283</v>
      </c>
      <c r="GG94">
        <v>1</v>
      </c>
      <c r="GH94">
        <v>-0.002226458400173415</v>
      </c>
      <c r="GI94">
        <v>-0.0002070696131792506</v>
      </c>
      <c r="GJ94">
        <v>5.380410165966811E-05</v>
      </c>
      <c r="GK94">
        <v>1</v>
      </c>
      <c r="GL94">
        <v>2</v>
      </c>
      <c r="GM94">
        <v>2</v>
      </c>
      <c r="GN94" t="s">
        <v>439</v>
      </c>
      <c r="GO94">
        <v>3.01649</v>
      </c>
      <c r="GP94">
        <v>2.77506</v>
      </c>
      <c r="GQ94">
        <v>-0.000515305</v>
      </c>
      <c r="GR94">
        <v>-0.000457916</v>
      </c>
      <c r="GS94">
        <v>0.0569749</v>
      </c>
      <c r="GT94">
        <v>0.0568573</v>
      </c>
      <c r="GU94">
        <v>25882.1</v>
      </c>
      <c r="GV94">
        <v>30230</v>
      </c>
      <c r="GW94">
        <v>22665.7</v>
      </c>
      <c r="GX94">
        <v>27759</v>
      </c>
      <c r="GY94">
        <v>31008.5</v>
      </c>
      <c r="GZ94">
        <v>37415.2</v>
      </c>
      <c r="HA94">
        <v>36326.9</v>
      </c>
      <c r="HB94">
        <v>44066.3</v>
      </c>
      <c r="HC94">
        <v>1.83025</v>
      </c>
      <c r="HD94">
        <v>2.1781</v>
      </c>
      <c r="HE94">
        <v>-0.0576004</v>
      </c>
      <c r="HF94">
        <v>0</v>
      </c>
      <c r="HG94">
        <v>16.0851</v>
      </c>
      <c r="HH94">
        <v>999.9</v>
      </c>
      <c r="HI94">
        <v>23.5</v>
      </c>
      <c r="HJ94">
        <v>32.3</v>
      </c>
      <c r="HK94">
        <v>11.198</v>
      </c>
      <c r="HL94">
        <v>62.3204</v>
      </c>
      <c r="HM94">
        <v>12.8726</v>
      </c>
      <c r="HN94">
        <v>1</v>
      </c>
      <c r="HO94">
        <v>-0.219083</v>
      </c>
      <c r="HP94">
        <v>5.47394</v>
      </c>
      <c r="HQ94">
        <v>20.2088</v>
      </c>
      <c r="HR94">
        <v>5.19752</v>
      </c>
      <c r="HS94">
        <v>11.956</v>
      </c>
      <c r="HT94">
        <v>4.9471</v>
      </c>
      <c r="HU94">
        <v>3.29998</v>
      </c>
      <c r="HV94">
        <v>9999</v>
      </c>
      <c r="HW94">
        <v>9999</v>
      </c>
      <c r="HX94">
        <v>9999</v>
      </c>
      <c r="HY94">
        <v>331.9</v>
      </c>
      <c r="HZ94">
        <v>1.8605</v>
      </c>
      <c r="IA94">
        <v>1.86114</v>
      </c>
      <c r="IB94">
        <v>1.86196</v>
      </c>
      <c r="IC94">
        <v>1.85758</v>
      </c>
      <c r="ID94">
        <v>1.85716</v>
      </c>
      <c r="IE94">
        <v>1.85822</v>
      </c>
      <c r="IF94">
        <v>1.85899</v>
      </c>
      <c r="IG94">
        <v>1.85853</v>
      </c>
      <c r="IH94">
        <v>0</v>
      </c>
      <c r="II94">
        <v>0</v>
      </c>
      <c r="IJ94">
        <v>0</v>
      </c>
      <c r="IK94">
        <v>0</v>
      </c>
      <c r="IL94" t="s">
        <v>440</v>
      </c>
      <c r="IM94" t="s">
        <v>441</v>
      </c>
      <c r="IN94" t="s">
        <v>442</v>
      </c>
      <c r="IO94" t="s">
        <v>442</v>
      </c>
      <c r="IP94" t="s">
        <v>442</v>
      </c>
      <c r="IQ94" t="s">
        <v>442</v>
      </c>
      <c r="IR94">
        <v>0</v>
      </c>
      <c r="IS94">
        <v>100</v>
      </c>
      <c r="IT94">
        <v>100</v>
      </c>
      <c r="IU94">
        <v>0.299</v>
      </c>
      <c r="IV94">
        <v>-0.06560000000000001</v>
      </c>
      <c r="IW94">
        <v>0.297997702088705</v>
      </c>
      <c r="IX94">
        <v>-0.0005958199232126106</v>
      </c>
      <c r="IY94">
        <v>-6.37178337242435E-08</v>
      </c>
      <c r="IZ94">
        <v>1.993894988486917E-10</v>
      </c>
      <c r="JA94">
        <v>-0.1058024783623949</v>
      </c>
      <c r="JB94">
        <v>-0.00682890468723997</v>
      </c>
      <c r="JC94">
        <v>0.001509929528747337</v>
      </c>
      <c r="JD94">
        <v>-1.662762654557253E-05</v>
      </c>
      <c r="JE94">
        <v>17</v>
      </c>
      <c r="JF94">
        <v>1831</v>
      </c>
      <c r="JG94">
        <v>1</v>
      </c>
      <c r="JH94">
        <v>21</v>
      </c>
      <c r="JI94">
        <v>204.8</v>
      </c>
      <c r="JJ94">
        <v>205</v>
      </c>
      <c r="JK94">
        <v>0.0292969</v>
      </c>
      <c r="JL94">
        <v>4.99634</v>
      </c>
      <c r="JM94">
        <v>1.54663</v>
      </c>
      <c r="JN94">
        <v>2.14478</v>
      </c>
      <c r="JO94">
        <v>1.49658</v>
      </c>
      <c r="JP94">
        <v>2.47559</v>
      </c>
      <c r="JQ94">
        <v>38.6733</v>
      </c>
      <c r="JR94">
        <v>23.9999</v>
      </c>
      <c r="JS94">
        <v>18</v>
      </c>
      <c r="JT94">
        <v>383.641</v>
      </c>
      <c r="JU94">
        <v>638.355</v>
      </c>
      <c r="JV94">
        <v>10.9443</v>
      </c>
      <c r="JW94">
        <v>24.2956</v>
      </c>
      <c r="JX94">
        <v>30</v>
      </c>
      <c r="JY94">
        <v>24.37</v>
      </c>
      <c r="JZ94">
        <v>24.3901</v>
      </c>
      <c r="KA94">
        <v>0</v>
      </c>
      <c r="KB94">
        <v>29.3358</v>
      </c>
      <c r="KC94">
        <v>12.743</v>
      </c>
      <c r="KD94">
        <v>10.946</v>
      </c>
      <c r="KE94">
        <v>0</v>
      </c>
      <c r="KF94">
        <v>8.42624</v>
      </c>
      <c r="KG94">
        <v>100.262</v>
      </c>
      <c r="KH94">
        <v>100.872</v>
      </c>
    </row>
    <row r="95" spans="1:294">
      <c r="A95">
        <v>79</v>
      </c>
      <c r="B95">
        <v>1746727816.5</v>
      </c>
      <c r="C95">
        <v>9400.400000095367</v>
      </c>
      <c r="D95" t="s">
        <v>597</v>
      </c>
      <c r="E95" t="s">
        <v>598</v>
      </c>
      <c r="F95" t="s">
        <v>432</v>
      </c>
      <c r="G95" t="s">
        <v>433</v>
      </c>
      <c r="I95" t="s">
        <v>435</v>
      </c>
      <c r="J95">
        <v>1746727816.5</v>
      </c>
      <c r="K95">
        <f>(L95)/1000</f>
        <v>0</v>
      </c>
      <c r="L95">
        <f>IF(DQ95, AO95, AI95)</f>
        <v>0</v>
      </c>
      <c r="M95">
        <f>IF(DQ95, AJ95, AH95)</f>
        <v>0</v>
      </c>
      <c r="N95">
        <f>DS95 - IF(AV95&gt;1, M95*DM95*100.0/(AX95), 0)</f>
        <v>0</v>
      </c>
      <c r="O95">
        <f>((U95-K95/2)*N95-M95)/(U95+K95/2)</f>
        <v>0</v>
      </c>
      <c r="P95">
        <f>O95*(DZ95+EA95)/1000.0</f>
        <v>0</v>
      </c>
      <c r="Q95">
        <f>(DS95 - IF(AV95&gt;1, M95*DM95*100.0/(AX95), 0))*(DZ95+EA95)/1000.0</f>
        <v>0</v>
      </c>
      <c r="R95">
        <f>2.0/((1/T95-1/S95)+SIGN(T95)*SQRT((1/T95-1/S95)*(1/T95-1/S95) + 4*DN95/((DN95+1)*(DN95+1))*(2*1/T95*1/S95-1/S95*1/S95)))</f>
        <v>0</v>
      </c>
      <c r="S95">
        <f>IF(LEFT(DO95,1)&lt;&gt;"0",IF(LEFT(DO95,1)="1",3.0,DP95),$D$5+$E$5*(EG95*DZ95/($K$5*1000))+$F$5*(EG95*DZ95/($K$5*1000))*MAX(MIN(DM95,$J$5),$I$5)*MAX(MIN(DM95,$J$5),$I$5)+$G$5*MAX(MIN(DM95,$J$5),$I$5)*(EG95*DZ95/($K$5*1000))+$H$5*(EG95*DZ95/($K$5*1000))*(EG95*DZ95/($K$5*1000)))</f>
        <v>0</v>
      </c>
      <c r="T95">
        <f>K95*(1000-(1000*0.61365*exp(17.502*X95/(240.97+X95))/(DZ95+EA95)+DU95)/2)/(1000*0.61365*exp(17.502*X95/(240.97+X95))/(DZ95+EA95)-DU95)</f>
        <v>0</v>
      </c>
      <c r="U95">
        <f>1/((DN95+1)/(R95/1.6)+1/(S95/1.37)) + DN95/((DN95+1)/(R95/1.6) + DN95/(S95/1.37))</f>
        <v>0</v>
      </c>
      <c r="V95">
        <f>(DI95*DL95)</f>
        <v>0</v>
      </c>
      <c r="W95">
        <f>(EB95+(V95+2*0.95*5.67E-8*(((EB95+$B$7)+273)^4-(EB95+273)^4)-44100*K95)/(1.84*29.3*S95+8*0.95*5.67E-8*(EB95+273)^3))</f>
        <v>0</v>
      </c>
      <c r="X95">
        <f>($C$7*EC95+$D$7*ED95+$E$7*W95)</f>
        <v>0</v>
      </c>
      <c r="Y95">
        <f>0.61365*exp(17.502*X95/(240.97+X95))</f>
        <v>0</v>
      </c>
      <c r="Z95">
        <f>(AA95/AB95*100)</f>
        <v>0</v>
      </c>
      <c r="AA95">
        <f>DU95*(DZ95+EA95)/1000</f>
        <v>0</v>
      </c>
      <c r="AB95">
        <f>0.61365*exp(17.502*EB95/(240.97+EB95))</f>
        <v>0</v>
      </c>
      <c r="AC95">
        <f>(Y95-DU95*(DZ95+EA95)/1000)</f>
        <v>0</v>
      </c>
      <c r="AD95">
        <f>(-K95*44100)</f>
        <v>0</v>
      </c>
      <c r="AE95">
        <f>2*29.3*S95*0.92*(EB95-X95)</f>
        <v>0</v>
      </c>
      <c r="AF95">
        <f>2*0.95*5.67E-8*(((EB95+$B$7)+273)^4-(X95+273)^4)</f>
        <v>0</v>
      </c>
      <c r="AG95">
        <f>V95+AF95+AD95+AE95</f>
        <v>0</v>
      </c>
      <c r="AH95">
        <f>DY95*AV95*(DT95-DS95*(1000-AV95*DV95)/(1000-AV95*DU95))/(100*DM95)</f>
        <v>0</v>
      </c>
      <c r="AI95">
        <f>1000*DY95*AV95*(DU95-DV95)/(100*DM95*(1000-AV95*DU95))</f>
        <v>0</v>
      </c>
      <c r="AJ95">
        <f>(AK95 - AL95 - DZ95*1E3/(8.314*(EB95+273.15)) * AN95/DY95 * AM95) * DY95/(100*DM95) * (1000 - DV95)/1000</f>
        <v>0</v>
      </c>
      <c r="AK95">
        <v>51.01597620597946</v>
      </c>
      <c r="AL95">
        <v>51.11213636363637</v>
      </c>
      <c r="AM95">
        <v>-0.02341922170453612</v>
      </c>
      <c r="AN95">
        <v>65.83343786014218</v>
      </c>
      <c r="AO95">
        <f>(AQ95 - AP95 + DZ95*1E3/(8.314*(EB95+273.15)) * AS95/DY95 * AR95) * DY95/(100*DM95) * 1000/(1000 - AQ95)</f>
        <v>0</v>
      </c>
      <c r="AP95">
        <v>8.405024964842861</v>
      </c>
      <c r="AQ95">
        <v>8.380654363636364</v>
      </c>
      <c r="AR95">
        <v>2.433048988412689E-08</v>
      </c>
      <c r="AS95">
        <v>77.39234867321849</v>
      </c>
      <c r="AT95">
        <v>0</v>
      </c>
      <c r="AU95">
        <v>0</v>
      </c>
      <c r="AV95">
        <f>IF(AT95*$H$13&gt;=AX95,1.0,(AX95/(AX95-AT95*$H$13)))</f>
        <v>0</v>
      </c>
      <c r="AW95">
        <f>(AV95-1)*100</f>
        <v>0</v>
      </c>
      <c r="AX95">
        <f>MAX(0,($B$13+$C$13*EG95)/(1+$D$13*EG95)*DZ95/(EB95+273)*$E$13)</f>
        <v>0</v>
      </c>
      <c r="AY95" t="s">
        <v>436</v>
      </c>
      <c r="AZ95" t="s">
        <v>436</v>
      </c>
      <c r="BA95">
        <v>0</v>
      </c>
      <c r="BB95">
        <v>0</v>
      </c>
      <c r="BC95">
        <f>1-BA95/BB95</f>
        <v>0</v>
      </c>
      <c r="BD95">
        <v>0</v>
      </c>
      <c r="BE95" t="s">
        <v>436</v>
      </c>
      <c r="BF95" t="s">
        <v>436</v>
      </c>
      <c r="BG95">
        <v>0</v>
      </c>
      <c r="BH95">
        <v>0</v>
      </c>
      <c r="BI95">
        <f>1-BG95/BH95</f>
        <v>0</v>
      </c>
      <c r="BJ95">
        <v>0.5</v>
      </c>
      <c r="BK95">
        <f>DJ95</f>
        <v>0</v>
      </c>
      <c r="BL95">
        <f>M95</f>
        <v>0</v>
      </c>
      <c r="BM95">
        <f>BI95*BJ95*BK95</f>
        <v>0</v>
      </c>
      <c r="BN95">
        <f>(BL95-BD95)/BK95</f>
        <v>0</v>
      </c>
      <c r="BO95">
        <f>(BB95-BH95)/BH95</f>
        <v>0</v>
      </c>
      <c r="BP95">
        <f>BA95/(BC95+BA95/BH95)</f>
        <v>0</v>
      </c>
      <c r="BQ95" t="s">
        <v>436</v>
      </c>
      <c r="BR95">
        <v>0</v>
      </c>
      <c r="BS95">
        <f>IF(BR95&lt;&gt;0, BR95, BP95)</f>
        <v>0</v>
      </c>
      <c r="BT95">
        <f>1-BS95/BH95</f>
        <v>0</v>
      </c>
      <c r="BU95">
        <f>(BH95-BG95)/(BH95-BS95)</f>
        <v>0</v>
      </c>
      <c r="BV95">
        <f>(BB95-BH95)/(BB95-BS95)</f>
        <v>0</v>
      </c>
      <c r="BW95">
        <f>(BH95-BG95)/(BH95-BA95)</f>
        <v>0</v>
      </c>
      <c r="BX95">
        <f>(BB95-BH95)/(BB95-BA95)</f>
        <v>0</v>
      </c>
      <c r="BY95">
        <f>(BU95*BS95/BG95)</f>
        <v>0</v>
      </c>
      <c r="BZ95">
        <f>(1-BY95)</f>
        <v>0</v>
      </c>
      <c r="DI95">
        <f>$B$11*EH95+$C$11*EI95+$F$11*ET95*(1-EW95)</f>
        <v>0</v>
      </c>
      <c r="DJ95">
        <f>DI95*DK95</f>
        <v>0</v>
      </c>
      <c r="DK95">
        <f>($B$11*$D$9+$C$11*$D$9+$F$11*((FG95+EY95)/MAX(FG95+EY95+FH95, 0.1)*$I$9+FH95/MAX(FG95+EY95+FH95, 0.1)*$J$9))/($B$11+$C$11+$F$11)</f>
        <v>0</v>
      </c>
      <c r="DL95">
        <f>($B$11*$K$9+$C$11*$K$9+$F$11*((FG95+EY95)/MAX(FG95+EY95+FH95, 0.1)*$P$9+FH95/MAX(FG95+EY95+FH95, 0.1)*$Q$9))/($B$11+$C$11+$F$11)</f>
        <v>0</v>
      </c>
      <c r="DM95">
        <v>6</v>
      </c>
      <c r="DN95">
        <v>0.5</v>
      </c>
      <c r="DO95" t="s">
        <v>437</v>
      </c>
      <c r="DP95">
        <v>2</v>
      </c>
      <c r="DQ95" t="b">
        <v>1</v>
      </c>
      <c r="DR95">
        <v>1746727816.5</v>
      </c>
      <c r="DS95">
        <v>50.668</v>
      </c>
      <c r="DT95">
        <v>50.539</v>
      </c>
      <c r="DU95">
        <v>8.380610000000001</v>
      </c>
      <c r="DV95">
        <v>8.406040000000001</v>
      </c>
      <c r="DW95">
        <v>50.4002</v>
      </c>
      <c r="DX95">
        <v>8.446389999999999</v>
      </c>
      <c r="DY95">
        <v>400.158</v>
      </c>
      <c r="DZ95">
        <v>101.94</v>
      </c>
      <c r="EA95">
        <v>0.100112</v>
      </c>
      <c r="EB95">
        <v>14.9932</v>
      </c>
      <c r="EC95">
        <v>15.1157</v>
      </c>
      <c r="ED95">
        <v>999.9</v>
      </c>
      <c r="EE95">
        <v>0</v>
      </c>
      <c r="EF95">
        <v>0</v>
      </c>
      <c r="EG95">
        <v>10036.2</v>
      </c>
      <c r="EH95">
        <v>0</v>
      </c>
      <c r="EI95">
        <v>0.221054</v>
      </c>
      <c r="EJ95">
        <v>0.129005</v>
      </c>
      <c r="EK95">
        <v>51.0962</v>
      </c>
      <c r="EL95">
        <v>50.9674</v>
      </c>
      <c r="EM95">
        <v>-0.0254288</v>
      </c>
      <c r="EN95">
        <v>50.539</v>
      </c>
      <c r="EO95">
        <v>8.406040000000001</v>
      </c>
      <c r="EP95">
        <v>0.854321</v>
      </c>
      <c r="EQ95">
        <v>0.856913</v>
      </c>
      <c r="ER95">
        <v>4.64341</v>
      </c>
      <c r="ES95">
        <v>4.68676</v>
      </c>
      <c r="ET95">
        <v>0.0500092</v>
      </c>
      <c r="EU95">
        <v>0</v>
      </c>
      <c r="EV95">
        <v>0</v>
      </c>
      <c r="EW95">
        <v>0</v>
      </c>
      <c r="EX95">
        <v>0.93</v>
      </c>
      <c r="EY95">
        <v>0.0500092</v>
      </c>
      <c r="EZ95">
        <v>-1.45</v>
      </c>
      <c r="FA95">
        <v>0.83</v>
      </c>
      <c r="FB95">
        <v>33.125</v>
      </c>
      <c r="FC95">
        <v>39.437</v>
      </c>
      <c r="FD95">
        <v>36.125</v>
      </c>
      <c r="FE95">
        <v>39</v>
      </c>
      <c r="FF95">
        <v>35.125</v>
      </c>
      <c r="FG95">
        <v>0</v>
      </c>
      <c r="FH95">
        <v>0</v>
      </c>
      <c r="FI95">
        <v>0</v>
      </c>
      <c r="FJ95">
        <v>1746727889</v>
      </c>
      <c r="FK95">
        <v>0</v>
      </c>
      <c r="FL95">
        <v>4.753461538461538</v>
      </c>
      <c r="FM95">
        <v>9.268718229960273</v>
      </c>
      <c r="FN95">
        <v>0.4102563496389651</v>
      </c>
      <c r="FO95">
        <v>-3.142307692307692</v>
      </c>
      <c r="FP95">
        <v>15</v>
      </c>
      <c r="FQ95">
        <v>1746715409.1</v>
      </c>
      <c r="FR95" t="s">
        <v>438</v>
      </c>
      <c r="FS95">
        <v>1746715409.1</v>
      </c>
      <c r="FT95">
        <v>1746715398.6</v>
      </c>
      <c r="FU95">
        <v>2</v>
      </c>
      <c r="FV95">
        <v>-0.229</v>
      </c>
      <c r="FW95">
        <v>-0.046</v>
      </c>
      <c r="FX95">
        <v>-0.035</v>
      </c>
      <c r="FY95">
        <v>0.08699999999999999</v>
      </c>
      <c r="FZ95">
        <v>587</v>
      </c>
      <c r="GA95">
        <v>16</v>
      </c>
      <c r="GB95">
        <v>0.03</v>
      </c>
      <c r="GC95">
        <v>0.16</v>
      </c>
      <c r="GD95">
        <v>0.05698627701239509</v>
      </c>
      <c r="GE95">
        <v>0.08525928082217857</v>
      </c>
      <c r="GF95">
        <v>0.05909703368095408</v>
      </c>
      <c r="GG95">
        <v>1</v>
      </c>
      <c r="GH95">
        <v>-0.001932903708393853</v>
      </c>
      <c r="GI95">
        <v>1.643512536691347E-06</v>
      </c>
      <c r="GJ95">
        <v>5.225686335145713E-05</v>
      </c>
      <c r="GK95">
        <v>1</v>
      </c>
      <c r="GL95">
        <v>2</v>
      </c>
      <c r="GM95">
        <v>2</v>
      </c>
      <c r="GN95" t="s">
        <v>439</v>
      </c>
      <c r="GO95">
        <v>3.0164</v>
      </c>
      <c r="GP95">
        <v>2.7751</v>
      </c>
      <c r="GQ95">
        <v>0.0149114</v>
      </c>
      <c r="GR95">
        <v>0.0148375</v>
      </c>
      <c r="GS95">
        <v>0.0569002</v>
      </c>
      <c r="GT95">
        <v>0.0567709</v>
      </c>
      <c r="GU95">
        <v>25482.1</v>
      </c>
      <c r="GV95">
        <v>29768.3</v>
      </c>
      <c r="GW95">
        <v>22665.1</v>
      </c>
      <c r="GX95">
        <v>27759.7</v>
      </c>
      <c r="GY95">
        <v>31010.9</v>
      </c>
      <c r="GZ95">
        <v>37420.1</v>
      </c>
      <c r="HA95">
        <v>36326.4</v>
      </c>
      <c r="HB95">
        <v>44067.6</v>
      </c>
      <c r="HC95">
        <v>1.83037</v>
      </c>
      <c r="HD95">
        <v>2.17832</v>
      </c>
      <c r="HE95">
        <v>-0.0583269</v>
      </c>
      <c r="HF95">
        <v>0</v>
      </c>
      <c r="HG95">
        <v>16.0876</v>
      </c>
      <c r="HH95">
        <v>999.9</v>
      </c>
      <c r="HI95">
        <v>23.5</v>
      </c>
      <c r="HJ95">
        <v>32.3</v>
      </c>
      <c r="HK95">
        <v>11.1957</v>
      </c>
      <c r="HL95">
        <v>62.3505</v>
      </c>
      <c r="HM95">
        <v>12.7484</v>
      </c>
      <c r="HN95">
        <v>1</v>
      </c>
      <c r="HO95">
        <v>-0.221214</v>
      </c>
      <c r="HP95">
        <v>5.14455</v>
      </c>
      <c r="HQ95">
        <v>20.2203</v>
      </c>
      <c r="HR95">
        <v>5.19812</v>
      </c>
      <c r="HS95">
        <v>11.956</v>
      </c>
      <c r="HT95">
        <v>4.9473</v>
      </c>
      <c r="HU95">
        <v>3.3</v>
      </c>
      <c r="HV95">
        <v>9999</v>
      </c>
      <c r="HW95">
        <v>9999</v>
      </c>
      <c r="HX95">
        <v>9999</v>
      </c>
      <c r="HY95">
        <v>331.9</v>
      </c>
      <c r="HZ95">
        <v>1.8605</v>
      </c>
      <c r="IA95">
        <v>1.86111</v>
      </c>
      <c r="IB95">
        <v>1.86188</v>
      </c>
      <c r="IC95">
        <v>1.85748</v>
      </c>
      <c r="ID95">
        <v>1.85715</v>
      </c>
      <c r="IE95">
        <v>1.85822</v>
      </c>
      <c r="IF95">
        <v>1.85898</v>
      </c>
      <c r="IG95">
        <v>1.85852</v>
      </c>
      <c r="IH95">
        <v>0</v>
      </c>
      <c r="II95">
        <v>0</v>
      </c>
      <c r="IJ95">
        <v>0</v>
      </c>
      <c r="IK95">
        <v>0</v>
      </c>
      <c r="IL95" t="s">
        <v>440</v>
      </c>
      <c r="IM95" t="s">
        <v>441</v>
      </c>
      <c r="IN95" t="s">
        <v>442</v>
      </c>
      <c r="IO95" t="s">
        <v>442</v>
      </c>
      <c r="IP95" t="s">
        <v>442</v>
      </c>
      <c r="IQ95" t="s">
        <v>442</v>
      </c>
      <c r="IR95">
        <v>0</v>
      </c>
      <c r="IS95">
        <v>100</v>
      </c>
      <c r="IT95">
        <v>100</v>
      </c>
      <c r="IU95">
        <v>0.268</v>
      </c>
      <c r="IV95">
        <v>-0.0658</v>
      </c>
      <c r="IW95">
        <v>0.297997702088705</v>
      </c>
      <c r="IX95">
        <v>-0.0005958199232126106</v>
      </c>
      <c r="IY95">
        <v>-6.37178337242435E-08</v>
      </c>
      <c r="IZ95">
        <v>1.993894988486917E-10</v>
      </c>
      <c r="JA95">
        <v>-0.1058024783623949</v>
      </c>
      <c r="JB95">
        <v>-0.00682890468723997</v>
      </c>
      <c r="JC95">
        <v>0.001509929528747337</v>
      </c>
      <c r="JD95">
        <v>-1.662762654557253E-05</v>
      </c>
      <c r="JE95">
        <v>17</v>
      </c>
      <c r="JF95">
        <v>1831</v>
      </c>
      <c r="JG95">
        <v>1</v>
      </c>
      <c r="JH95">
        <v>21</v>
      </c>
      <c r="JI95">
        <v>206.8</v>
      </c>
      <c r="JJ95">
        <v>207</v>
      </c>
      <c r="JK95">
        <v>0.2771</v>
      </c>
      <c r="JL95">
        <v>2.63062</v>
      </c>
      <c r="JM95">
        <v>1.54663</v>
      </c>
      <c r="JN95">
        <v>2.14355</v>
      </c>
      <c r="JO95">
        <v>1.49658</v>
      </c>
      <c r="JP95">
        <v>2.41455</v>
      </c>
      <c r="JQ95">
        <v>38.6733</v>
      </c>
      <c r="JR95">
        <v>24.0087</v>
      </c>
      <c r="JS95">
        <v>18</v>
      </c>
      <c r="JT95">
        <v>383.662</v>
      </c>
      <c r="JU95">
        <v>638.461</v>
      </c>
      <c r="JV95">
        <v>11.1778</v>
      </c>
      <c r="JW95">
        <v>24.2874</v>
      </c>
      <c r="JX95">
        <v>30.0001</v>
      </c>
      <c r="JY95">
        <v>24.3639</v>
      </c>
      <c r="JZ95">
        <v>24.384</v>
      </c>
      <c r="KA95">
        <v>5.57017</v>
      </c>
      <c r="KB95">
        <v>29.3358</v>
      </c>
      <c r="KC95">
        <v>12.743</v>
      </c>
      <c r="KD95">
        <v>11.1793</v>
      </c>
      <c r="KE95">
        <v>50</v>
      </c>
      <c r="KF95">
        <v>8.42624</v>
      </c>
      <c r="KG95">
        <v>100.26</v>
      </c>
      <c r="KH95">
        <v>100.875</v>
      </c>
    </row>
    <row r="96" spans="1:294">
      <c r="A96">
        <v>80</v>
      </c>
      <c r="B96">
        <v>1746727937</v>
      </c>
      <c r="C96">
        <v>9520.900000095367</v>
      </c>
      <c r="D96" t="s">
        <v>599</v>
      </c>
      <c r="E96" t="s">
        <v>600</v>
      </c>
      <c r="F96" t="s">
        <v>432</v>
      </c>
      <c r="G96" t="s">
        <v>433</v>
      </c>
      <c r="I96" t="s">
        <v>435</v>
      </c>
      <c r="J96">
        <v>1746727937</v>
      </c>
      <c r="K96">
        <f>(L96)/1000</f>
        <v>0</v>
      </c>
      <c r="L96">
        <f>IF(DQ96, AO96, AI96)</f>
        <v>0</v>
      </c>
      <c r="M96">
        <f>IF(DQ96, AJ96, AH96)</f>
        <v>0</v>
      </c>
      <c r="N96">
        <f>DS96 - IF(AV96&gt;1, M96*DM96*100.0/(AX96), 0)</f>
        <v>0</v>
      </c>
      <c r="O96">
        <f>((U96-K96/2)*N96-M96)/(U96+K96/2)</f>
        <v>0</v>
      </c>
      <c r="P96">
        <f>O96*(DZ96+EA96)/1000.0</f>
        <v>0</v>
      </c>
      <c r="Q96">
        <f>(DS96 - IF(AV96&gt;1, M96*DM96*100.0/(AX96), 0))*(DZ96+EA96)/1000.0</f>
        <v>0</v>
      </c>
      <c r="R96">
        <f>2.0/((1/T96-1/S96)+SIGN(T96)*SQRT((1/T96-1/S96)*(1/T96-1/S96) + 4*DN96/((DN96+1)*(DN96+1))*(2*1/T96*1/S96-1/S96*1/S96)))</f>
        <v>0</v>
      </c>
      <c r="S96">
        <f>IF(LEFT(DO96,1)&lt;&gt;"0",IF(LEFT(DO96,1)="1",3.0,DP96),$D$5+$E$5*(EG96*DZ96/($K$5*1000))+$F$5*(EG96*DZ96/($K$5*1000))*MAX(MIN(DM96,$J$5),$I$5)*MAX(MIN(DM96,$J$5),$I$5)+$G$5*MAX(MIN(DM96,$J$5),$I$5)*(EG96*DZ96/($K$5*1000))+$H$5*(EG96*DZ96/($K$5*1000))*(EG96*DZ96/($K$5*1000)))</f>
        <v>0</v>
      </c>
      <c r="T96">
        <f>K96*(1000-(1000*0.61365*exp(17.502*X96/(240.97+X96))/(DZ96+EA96)+DU96)/2)/(1000*0.61365*exp(17.502*X96/(240.97+X96))/(DZ96+EA96)-DU96)</f>
        <v>0</v>
      </c>
      <c r="U96">
        <f>1/((DN96+1)/(R96/1.6)+1/(S96/1.37)) + DN96/((DN96+1)/(R96/1.6) + DN96/(S96/1.37))</f>
        <v>0</v>
      </c>
      <c r="V96">
        <f>(DI96*DL96)</f>
        <v>0</v>
      </c>
      <c r="W96">
        <f>(EB96+(V96+2*0.95*5.67E-8*(((EB96+$B$7)+273)^4-(EB96+273)^4)-44100*K96)/(1.84*29.3*S96+8*0.95*5.67E-8*(EB96+273)^3))</f>
        <v>0</v>
      </c>
      <c r="X96">
        <f>($C$7*EC96+$D$7*ED96+$E$7*W96)</f>
        <v>0</v>
      </c>
      <c r="Y96">
        <f>0.61365*exp(17.502*X96/(240.97+X96))</f>
        <v>0</v>
      </c>
      <c r="Z96">
        <f>(AA96/AB96*100)</f>
        <v>0</v>
      </c>
      <c r="AA96">
        <f>DU96*(DZ96+EA96)/1000</f>
        <v>0</v>
      </c>
      <c r="AB96">
        <f>0.61365*exp(17.502*EB96/(240.97+EB96))</f>
        <v>0</v>
      </c>
      <c r="AC96">
        <f>(Y96-DU96*(DZ96+EA96)/1000)</f>
        <v>0</v>
      </c>
      <c r="AD96">
        <f>(-K96*44100)</f>
        <v>0</v>
      </c>
      <c r="AE96">
        <f>2*29.3*S96*0.92*(EB96-X96)</f>
        <v>0</v>
      </c>
      <c r="AF96">
        <f>2*0.95*5.67E-8*(((EB96+$B$7)+273)^4-(X96+273)^4)</f>
        <v>0</v>
      </c>
      <c r="AG96">
        <f>V96+AF96+AD96+AE96</f>
        <v>0</v>
      </c>
      <c r="AH96">
        <f>DY96*AV96*(DT96-DS96*(1000-AV96*DV96)/(1000-AV96*DU96))/(100*DM96)</f>
        <v>0</v>
      </c>
      <c r="AI96">
        <f>1000*DY96*AV96*(DU96-DV96)/(100*DM96*(1000-AV96*DU96))</f>
        <v>0</v>
      </c>
      <c r="AJ96">
        <f>(AK96 - AL96 - DZ96*1E3/(8.314*(EB96+273.15)) * AN96/DY96 * AM96) * DY96/(100*DM96) * (1000 - DV96)/1000</f>
        <v>0</v>
      </c>
      <c r="AK96">
        <v>100.993817718899</v>
      </c>
      <c r="AL96">
        <v>100.8980424242424</v>
      </c>
      <c r="AM96">
        <v>0.001516175546647948</v>
      </c>
      <c r="AN96">
        <v>65.83343786014218</v>
      </c>
      <c r="AO96">
        <f>(AQ96 - AP96 + DZ96*1E3/(8.314*(EB96+273.15)) * AS96/DY96 * AR96) * DY96/(100*DM96) * 1000/(1000 - AQ96)</f>
        <v>0</v>
      </c>
      <c r="AP96">
        <v>8.402589321619823</v>
      </c>
      <c r="AQ96">
        <v>8.375631212121212</v>
      </c>
      <c r="AR96">
        <v>9.412312555797004E-08</v>
      </c>
      <c r="AS96">
        <v>77.39234867321849</v>
      </c>
      <c r="AT96">
        <v>0</v>
      </c>
      <c r="AU96">
        <v>0</v>
      </c>
      <c r="AV96">
        <f>IF(AT96*$H$13&gt;=AX96,1.0,(AX96/(AX96-AT96*$H$13)))</f>
        <v>0</v>
      </c>
      <c r="AW96">
        <f>(AV96-1)*100</f>
        <v>0</v>
      </c>
      <c r="AX96">
        <f>MAX(0,($B$13+$C$13*EG96)/(1+$D$13*EG96)*DZ96/(EB96+273)*$E$13)</f>
        <v>0</v>
      </c>
      <c r="AY96" t="s">
        <v>436</v>
      </c>
      <c r="AZ96" t="s">
        <v>436</v>
      </c>
      <c r="BA96">
        <v>0</v>
      </c>
      <c r="BB96">
        <v>0</v>
      </c>
      <c r="BC96">
        <f>1-BA96/BB96</f>
        <v>0</v>
      </c>
      <c r="BD96">
        <v>0</v>
      </c>
      <c r="BE96" t="s">
        <v>436</v>
      </c>
      <c r="BF96" t="s">
        <v>436</v>
      </c>
      <c r="BG96">
        <v>0</v>
      </c>
      <c r="BH96">
        <v>0</v>
      </c>
      <c r="BI96">
        <f>1-BG96/BH96</f>
        <v>0</v>
      </c>
      <c r="BJ96">
        <v>0.5</v>
      </c>
      <c r="BK96">
        <f>DJ96</f>
        <v>0</v>
      </c>
      <c r="BL96">
        <f>M96</f>
        <v>0</v>
      </c>
      <c r="BM96">
        <f>BI96*BJ96*BK96</f>
        <v>0</v>
      </c>
      <c r="BN96">
        <f>(BL96-BD96)/BK96</f>
        <v>0</v>
      </c>
      <c r="BO96">
        <f>(BB96-BH96)/BH96</f>
        <v>0</v>
      </c>
      <c r="BP96">
        <f>BA96/(BC96+BA96/BH96)</f>
        <v>0</v>
      </c>
      <c r="BQ96" t="s">
        <v>436</v>
      </c>
      <c r="BR96">
        <v>0</v>
      </c>
      <c r="BS96">
        <f>IF(BR96&lt;&gt;0, BR96, BP96)</f>
        <v>0</v>
      </c>
      <c r="BT96">
        <f>1-BS96/BH96</f>
        <v>0</v>
      </c>
      <c r="BU96">
        <f>(BH96-BG96)/(BH96-BS96)</f>
        <v>0</v>
      </c>
      <c r="BV96">
        <f>(BB96-BH96)/(BB96-BS96)</f>
        <v>0</v>
      </c>
      <c r="BW96">
        <f>(BH96-BG96)/(BH96-BA96)</f>
        <v>0</v>
      </c>
      <c r="BX96">
        <f>(BB96-BH96)/(BB96-BA96)</f>
        <v>0</v>
      </c>
      <c r="BY96">
        <f>(BU96*BS96/BG96)</f>
        <v>0</v>
      </c>
      <c r="BZ96">
        <f>(1-BY96)</f>
        <v>0</v>
      </c>
      <c r="DI96">
        <f>$B$11*EH96+$C$11*EI96+$F$11*ET96*(1-EW96)</f>
        <v>0</v>
      </c>
      <c r="DJ96">
        <f>DI96*DK96</f>
        <v>0</v>
      </c>
      <c r="DK96">
        <f>($B$11*$D$9+$C$11*$D$9+$F$11*((FG96+EY96)/MAX(FG96+EY96+FH96, 0.1)*$I$9+FH96/MAX(FG96+EY96+FH96, 0.1)*$J$9))/($B$11+$C$11+$F$11)</f>
        <v>0</v>
      </c>
      <c r="DL96">
        <f>($B$11*$K$9+$C$11*$K$9+$F$11*((FG96+EY96)/MAX(FG96+EY96+FH96, 0.1)*$P$9+FH96/MAX(FG96+EY96+FH96, 0.1)*$Q$9))/($B$11+$C$11+$F$11)</f>
        <v>0</v>
      </c>
      <c r="DM96">
        <v>6</v>
      </c>
      <c r="DN96">
        <v>0.5</v>
      </c>
      <c r="DO96" t="s">
        <v>437</v>
      </c>
      <c r="DP96">
        <v>2</v>
      </c>
      <c r="DQ96" t="b">
        <v>1</v>
      </c>
      <c r="DR96">
        <v>1746727937</v>
      </c>
      <c r="DS96">
        <v>100.05</v>
      </c>
      <c r="DT96">
        <v>100.123</v>
      </c>
      <c r="DU96">
        <v>8.375640000000001</v>
      </c>
      <c r="DV96">
        <v>8.40329</v>
      </c>
      <c r="DW96">
        <v>99.812</v>
      </c>
      <c r="DX96">
        <v>8.44149</v>
      </c>
      <c r="DY96">
        <v>400.136</v>
      </c>
      <c r="DZ96">
        <v>101.943</v>
      </c>
      <c r="EA96">
        <v>0.100151</v>
      </c>
      <c r="EB96">
        <v>15.0022</v>
      </c>
      <c r="EC96">
        <v>15.1224</v>
      </c>
      <c r="ED96">
        <v>999.9</v>
      </c>
      <c r="EE96">
        <v>0</v>
      </c>
      <c r="EF96">
        <v>0</v>
      </c>
      <c r="EG96">
        <v>10042.5</v>
      </c>
      <c r="EH96">
        <v>0</v>
      </c>
      <c r="EI96">
        <v>0.221054</v>
      </c>
      <c r="EJ96">
        <v>-0.0727158</v>
      </c>
      <c r="EK96">
        <v>100.895</v>
      </c>
      <c r="EL96">
        <v>100.971</v>
      </c>
      <c r="EM96">
        <v>-0.0276566</v>
      </c>
      <c r="EN96">
        <v>100.123</v>
      </c>
      <c r="EO96">
        <v>8.40329</v>
      </c>
      <c r="EP96">
        <v>0.853833</v>
      </c>
      <c r="EQ96">
        <v>0.856653</v>
      </c>
      <c r="ER96">
        <v>4.63525</v>
      </c>
      <c r="ES96">
        <v>4.68241</v>
      </c>
      <c r="ET96">
        <v>0.0500092</v>
      </c>
      <c r="EU96">
        <v>0</v>
      </c>
      <c r="EV96">
        <v>0</v>
      </c>
      <c r="EW96">
        <v>0</v>
      </c>
      <c r="EX96">
        <v>12.94</v>
      </c>
      <c r="EY96">
        <v>0.0500092</v>
      </c>
      <c r="EZ96">
        <v>-13.1</v>
      </c>
      <c r="FA96">
        <v>0.52</v>
      </c>
      <c r="FB96">
        <v>33.437</v>
      </c>
      <c r="FC96">
        <v>40.5</v>
      </c>
      <c r="FD96">
        <v>36.687</v>
      </c>
      <c r="FE96">
        <v>40.562</v>
      </c>
      <c r="FF96">
        <v>35.562</v>
      </c>
      <c r="FG96">
        <v>0</v>
      </c>
      <c r="FH96">
        <v>0</v>
      </c>
      <c r="FI96">
        <v>0</v>
      </c>
      <c r="FJ96">
        <v>1746728009.6</v>
      </c>
      <c r="FK96">
        <v>0</v>
      </c>
      <c r="FL96">
        <v>4.2708</v>
      </c>
      <c r="FM96">
        <v>2.950768037425494</v>
      </c>
      <c r="FN96">
        <v>-7.441537812555572</v>
      </c>
      <c r="FO96">
        <v>-3.617999999999999</v>
      </c>
      <c r="FP96">
        <v>15</v>
      </c>
      <c r="FQ96">
        <v>1746715409.1</v>
      </c>
      <c r="FR96" t="s">
        <v>438</v>
      </c>
      <c r="FS96">
        <v>1746715409.1</v>
      </c>
      <c r="FT96">
        <v>1746715398.6</v>
      </c>
      <c r="FU96">
        <v>2</v>
      </c>
      <c r="FV96">
        <v>-0.229</v>
      </c>
      <c r="FW96">
        <v>-0.046</v>
      </c>
      <c r="FX96">
        <v>-0.035</v>
      </c>
      <c r="FY96">
        <v>0.08699999999999999</v>
      </c>
      <c r="FZ96">
        <v>587</v>
      </c>
      <c r="GA96">
        <v>16</v>
      </c>
      <c r="GB96">
        <v>0.03</v>
      </c>
      <c r="GC96">
        <v>0.16</v>
      </c>
      <c r="GD96">
        <v>0.06155131677863567</v>
      </c>
      <c r="GE96">
        <v>0.1114117768717904</v>
      </c>
      <c r="GF96">
        <v>0.03980332452713296</v>
      </c>
      <c r="GG96">
        <v>1</v>
      </c>
      <c r="GH96">
        <v>-0.002150441631809078</v>
      </c>
      <c r="GI96">
        <v>-2.03671533776899E-05</v>
      </c>
      <c r="GJ96">
        <v>6.304526074964448E-05</v>
      </c>
      <c r="GK96">
        <v>1</v>
      </c>
      <c r="GL96">
        <v>2</v>
      </c>
      <c r="GM96">
        <v>2</v>
      </c>
      <c r="GN96" t="s">
        <v>439</v>
      </c>
      <c r="GO96">
        <v>3.01638</v>
      </c>
      <c r="GP96">
        <v>2.77519</v>
      </c>
      <c r="GQ96">
        <v>0.0290518</v>
      </c>
      <c r="GR96">
        <v>0.0289122</v>
      </c>
      <c r="GS96">
        <v>0.0568766</v>
      </c>
      <c r="GT96">
        <v>0.0567587</v>
      </c>
      <c r="GU96">
        <v>25116.4</v>
      </c>
      <c r="GV96">
        <v>29343</v>
      </c>
      <c r="GW96">
        <v>22665.4</v>
      </c>
      <c r="GX96">
        <v>27760</v>
      </c>
      <c r="GY96">
        <v>31012.3</v>
      </c>
      <c r="GZ96">
        <v>37421.7</v>
      </c>
      <c r="HA96">
        <v>36326.6</v>
      </c>
      <c r="HB96">
        <v>44068.3</v>
      </c>
      <c r="HC96">
        <v>1.83045</v>
      </c>
      <c r="HD96">
        <v>2.17878</v>
      </c>
      <c r="HE96">
        <v>-0.0572503</v>
      </c>
      <c r="HF96">
        <v>0</v>
      </c>
      <c r="HG96">
        <v>16.0764</v>
      </c>
      <c r="HH96">
        <v>999.9</v>
      </c>
      <c r="HI96">
        <v>23.5</v>
      </c>
      <c r="HJ96">
        <v>32.3</v>
      </c>
      <c r="HK96">
        <v>11.1955</v>
      </c>
      <c r="HL96">
        <v>62.3705</v>
      </c>
      <c r="HM96">
        <v>12.6843</v>
      </c>
      <c r="HN96">
        <v>1</v>
      </c>
      <c r="HO96">
        <v>-0.221596</v>
      </c>
      <c r="HP96">
        <v>5.2559</v>
      </c>
      <c r="HQ96">
        <v>20.2171</v>
      </c>
      <c r="HR96">
        <v>5.19857</v>
      </c>
      <c r="HS96">
        <v>11.956</v>
      </c>
      <c r="HT96">
        <v>4.94735</v>
      </c>
      <c r="HU96">
        <v>3.3</v>
      </c>
      <c r="HV96">
        <v>9999</v>
      </c>
      <c r="HW96">
        <v>9999</v>
      </c>
      <c r="HX96">
        <v>9999</v>
      </c>
      <c r="HY96">
        <v>332</v>
      </c>
      <c r="HZ96">
        <v>1.8605</v>
      </c>
      <c r="IA96">
        <v>1.86111</v>
      </c>
      <c r="IB96">
        <v>1.86188</v>
      </c>
      <c r="IC96">
        <v>1.85754</v>
      </c>
      <c r="ID96">
        <v>1.85715</v>
      </c>
      <c r="IE96">
        <v>1.85822</v>
      </c>
      <c r="IF96">
        <v>1.85899</v>
      </c>
      <c r="IG96">
        <v>1.85852</v>
      </c>
      <c r="IH96">
        <v>0</v>
      </c>
      <c r="II96">
        <v>0</v>
      </c>
      <c r="IJ96">
        <v>0</v>
      </c>
      <c r="IK96">
        <v>0</v>
      </c>
      <c r="IL96" t="s">
        <v>440</v>
      </c>
      <c r="IM96" t="s">
        <v>441</v>
      </c>
      <c r="IN96" t="s">
        <v>442</v>
      </c>
      <c r="IO96" t="s">
        <v>442</v>
      </c>
      <c r="IP96" t="s">
        <v>442</v>
      </c>
      <c r="IQ96" t="s">
        <v>442</v>
      </c>
      <c r="IR96">
        <v>0</v>
      </c>
      <c r="IS96">
        <v>100</v>
      </c>
      <c r="IT96">
        <v>100</v>
      </c>
      <c r="IU96">
        <v>0.238</v>
      </c>
      <c r="IV96">
        <v>-0.0658</v>
      </c>
      <c r="IW96">
        <v>0.297997702088705</v>
      </c>
      <c r="IX96">
        <v>-0.0005958199232126106</v>
      </c>
      <c r="IY96">
        <v>-6.37178337242435E-08</v>
      </c>
      <c r="IZ96">
        <v>1.993894988486917E-10</v>
      </c>
      <c r="JA96">
        <v>-0.1058024783623949</v>
      </c>
      <c r="JB96">
        <v>-0.00682890468723997</v>
      </c>
      <c r="JC96">
        <v>0.001509929528747337</v>
      </c>
      <c r="JD96">
        <v>-1.662762654557253E-05</v>
      </c>
      <c r="JE96">
        <v>17</v>
      </c>
      <c r="JF96">
        <v>1831</v>
      </c>
      <c r="JG96">
        <v>1</v>
      </c>
      <c r="JH96">
        <v>21</v>
      </c>
      <c r="JI96">
        <v>208.8</v>
      </c>
      <c r="JJ96">
        <v>209</v>
      </c>
      <c r="JK96">
        <v>0.378418</v>
      </c>
      <c r="JL96">
        <v>2.62817</v>
      </c>
      <c r="JM96">
        <v>1.54663</v>
      </c>
      <c r="JN96">
        <v>2.14478</v>
      </c>
      <c r="JO96">
        <v>1.49658</v>
      </c>
      <c r="JP96">
        <v>2.40234</v>
      </c>
      <c r="JQ96">
        <v>38.6733</v>
      </c>
      <c r="JR96">
        <v>24.0087</v>
      </c>
      <c r="JS96">
        <v>18</v>
      </c>
      <c r="JT96">
        <v>383.644</v>
      </c>
      <c r="JU96">
        <v>638.747</v>
      </c>
      <c r="JV96">
        <v>11.1114</v>
      </c>
      <c r="JW96">
        <v>24.2772</v>
      </c>
      <c r="JX96">
        <v>30</v>
      </c>
      <c r="JY96">
        <v>24.3558</v>
      </c>
      <c r="JZ96">
        <v>24.3779</v>
      </c>
      <c r="KA96">
        <v>7.59716</v>
      </c>
      <c r="KB96">
        <v>29.3358</v>
      </c>
      <c r="KC96">
        <v>12.743</v>
      </c>
      <c r="KD96">
        <v>11.1145</v>
      </c>
      <c r="KE96">
        <v>100</v>
      </c>
      <c r="KF96">
        <v>8.428269999999999</v>
      </c>
      <c r="KG96">
        <v>100.261</v>
      </c>
      <c r="KH96">
        <v>100.876</v>
      </c>
    </row>
    <row r="97" spans="1:294">
      <c r="A97">
        <v>81</v>
      </c>
      <c r="B97">
        <v>1746728057.5</v>
      </c>
      <c r="C97">
        <v>9641.400000095367</v>
      </c>
      <c r="D97" t="s">
        <v>601</v>
      </c>
      <c r="E97" t="s">
        <v>602</v>
      </c>
      <c r="F97" t="s">
        <v>432</v>
      </c>
      <c r="G97" t="s">
        <v>433</v>
      </c>
      <c r="I97" t="s">
        <v>435</v>
      </c>
      <c r="J97">
        <v>1746728057.5</v>
      </c>
      <c r="K97">
        <f>(L97)/1000</f>
        <v>0</v>
      </c>
      <c r="L97">
        <f>IF(DQ97, AO97, AI97)</f>
        <v>0</v>
      </c>
      <c r="M97">
        <f>IF(DQ97, AJ97, AH97)</f>
        <v>0</v>
      </c>
      <c r="N97">
        <f>DS97 - IF(AV97&gt;1, M97*DM97*100.0/(AX97), 0)</f>
        <v>0</v>
      </c>
      <c r="O97">
        <f>((U97-K97/2)*N97-M97)/(U97+K97/2)</f>
        <v>0</v>
      </c>
      <c r="P97">
        <f>O97*(DZ97+EA97)/1000.0</f>
        <v>0</v>
      </c>
      <c r="Q97">
        <f>(DS97 - IF(AV97&gt;1, M97*DM97*100.0/(AX97), 0))*(DZ97+EA97)/1000.0</f>
        <v>0</v>
      </c>
      <c r="R97">
        <f>2.0/((1/T97-1/S97)+SIGN(T97)*SQRT((1/T97-1/S97)*(1/T97-1/S97) + 4*DN97/((DN97+1)*(DN97+1))*(2*1/T97*1/S97-1/S97*1/S97)))</f>
        <v>0</v>
      </c>
      <c r="S97">
        <f>IF(LEFT(DO97,1)&lt;&gt;"0",IF(LEFT(DO97,1)="1",3.0,DP97),$D$5+$E$5*(EG97*DZ97/($K$5*1000))+$F$5*(EG97*DZ97/($K$5*1000))*MAX(MIN(DM97,$J$5),$I$5)*MAX(MIN(DM97,$J$5),$I$5)+$G$5*MAX(MIN(DM97,$J$5),$I$5)*(EG97*DZ97/($K$5*1000))+$H$5*(EG97*DZ97/($K$5*1000))*(EG97*DZ97/($K$5*1000)))</f>
        <v>0</v>
      </c>
      <c r="T97">
        <f>K97*(1000-(1000*0.61365*exp(17.502*X97/(240.97+X97))/(DZ97+EA97)+DU97)/2)/(1000*0.61365*exp(17.502*X97/(240.97+X97))/(DZ97+EA97)-DU97)</f>
        <v>0</v>
      </c>
      <c r="U97">
        <f>1/((DN97+1)/(R97/1.6)+1/(S97/1.37)) + DN97/((DN97+1)/(R97/1.6) + DN97/(S97/1.37))</f>
        <v>0</v>
      </c>
      <c r="V97">
        <f>(DI97*DL97)</f>
        <v>0</v>
      </c>
      <c r="W97">
        <f>(EB97+(V97+2*0.95*5.67E-8*(((EB97+$B$7)+273)^4-(EB97+273)^4)-44100*K97)/(1.84*29.3*S97+8*0.95*5.67E-8*(EB97+273)^3))</f>
        <v>0</v>
      </c>
      <c r="X97">
        <f>($C$7*EC97+$D$7*ED97+$E$7*W97)</f>
        <v>0</v>
      </c>
      <c r="Y97">
        <f>0.61365*exp(17.502*X97/(240.97+X97))</f>
        <v>0</v>
      </c>
      <c r="Z97">
        <f>(AA97/AB97*100)</f>
        <v>0</v>
      </c>
      <c r="AA97">
        <f>DU97*(DZ97+EA97)/1000</f>
        <v>0</v>
      </c>
      <c r="AB97">
        <f>0.61365*exp(17.502*EB97/(240.97+EB97))</f>
        <v>0</v>
      </c>
      <c r="AC97">
        <f>(Y97-DU97*(DZ97+EA97)/1000)</f>
        <v>0</v>
      </c>
      <c r="AD97">
        <f>(-K97*44100)</f>
        <v>0</v>
      </c>
      <c r="AE97">
        <f>2*29.3*S97*0.92*(EB97-X97)</f>
        <v>0</v>
      </c>
      <c r="AF97">
        <f>2*0.95*5.67E-8*(((EB97+$B$7)+273)^4-(X97+273)^4)</f>
        <v>0</v>
      </c>
      <c r="AG97">
        <f>V97+AF97+AD97+AE97</f>
        <v>0</v>
      </c>
      <c r="AH97">
        <f>DY97*AV97*(DT97-DS97*(1000-AV97*DV97)/(1000-AV97*DU97))/(100*DM97)</f>
        <v>0</v>
      </c>
      <c r="AI97">
        <f>1000*DY97*AV97*(DU97-DV97)/(100*DM97*(1000-AV97*DU97))</f>
        <v>0</v>
      </c>
      <c r="AJ97">
        <f>(AK97 - AL97 - DZ97*1E3/(8.314*(EB97+273.15)) * AN97/DY97 * AM97) * DY97/(100*DM97) * (1000 - DV97)/1000</f>
        <v>0</v>
      </c>
      <c r="AK97">
        <v>201.7443832647244</v>
      </c>
      <c r="AL97">
        <v>201.3325575757576</v>
      </c>
      <c r="AM97">
        <v>-0.000287322448144163</v>
      </c>
      <c r="AN97">
        <v>65.83343786014218</v>
      </c>
      <c r="AO97">
        <f>(AQ97 - AP97 + DZ97*1E3/(8.314*(EB97+273.15)) * AS97/DY97 * AR97) * DY97/(100*DM97) * 1000/(1000 - AQ97)</f>
        <v>0</v>
      </c>
      <c r="AP97">
        <v>8.445807740948503</v>
      </c>
      <c r="AQ97">
        <v>8.414164181818181</v>
      </c>
      <c r="AR97">
        <v>2.777459318063382E-08</v>
      </c>
      <c r="AS97">
        <v>77.39234867321849</v>
      </c>
      <c r="AT97">
        <v>0</v>
      </c>
      <c r="AU97">
        <v>0</v>
      </c>
      <c r="AV97">
        <f>IF(AT97*$H$13&gt;=AX97,1.0,(AX97/(AX97-AT97*$H$13)))</f>
        <v>0</v>
      </c>
      <c r="AW97">
        <f>(AV97-1)*100</f>
        <v>0</v>
      </c>
      <c r="AX97">
        <f>MAX(0,($B$13+$C$13*EG97)/(1+$D$13*EG97)*DZ97/(EB97+273)*$E$13)</f>
        <v>0</v>
      </c>
      <c r="AY97" t="s">
        <v>436</v>
      </c>
      <c r="AZ97" t="s">
        <v>436</v>
      </c>
      <c r="BA97">
        <v>0</v>
      </c>
      <c r="BB97">
        <v>0</v>
      </c>
      <c r="BC97">
        <f>1-BA97/BB97</f>
        <v>0</v>
      </c>
      <c r="BD97">
        <v>0</v>
      </c>
      <c r="BE97" t="s">
        <v>436</v>
      </c>
      <c r="BF97" t="s">
        <v>436</v>
      </c>
      <c r="BG97">
        <v>0</v>
      </c>
      <c r="BH97">
        <v>0</v>
      </c>
      <c r="BI97">
        <f>1-BG97/BH97</f>
        <v>0</v>
      </c>
      <c r="BJ97">
        <v>0.5</v>
      </c>
      <c r="BK97">
        <f>DJ97</f>
        <v>0</v>
      </c>
      <c r="BL97">
        <f>M97</f>
        <v>0</v>
      </c>
      <c r="BM97">
        <f>BI97*BJ97*BK97</f>
        <v>0</v>
      </c>
      <c r="BN97">
        <f>(BL97-BD97)/BK97</f>
        <v>0</v>
      </c>
      <c r="BO97">
        <f>(BB97-BH97)/BH97</f>
        <v>0</v>
      </c>
      <c r="BP97">
        <f>BA97/(BC97+BA97/BH97)</f>
        <v>0</v>
      </c>
      <c r="BQ97" t="s">
        <v>436</v>
      </c>
      <c r="BR97">
        <v>0</v>
      </c>
      <c r="BS97">
        <f>IF(BR97&lt;&gt;0, BR97, BP97)</f>
        <v>0</v>
      </c>
      <c r="BT97">
        <f>1-BS97/BH97</f>
        <v>0</v>
      </c>
      <c r="BU97">
        <f>(BH97-BG97)/(BH97-BS97)</f>
        <v>0</v>
      </c>
      <c r="BV97">
        <f>(BB97-BH97)/(BB97-BS97)</f>
        <v>0</v>
      </c>
      <c r="BW97">
        <f>(BH97-BG97)/(BH97-BA97)</f>
        <v>0</v>
      </c>
      <c r="BX97">
        <f>(BB97-BH97)/(BB97-BA97)</f>
        <v>0</v>
      </c>
      <c r="BY97">
        <f>(BU97*BS97/BG97)</f>
        <v>0</v>
      </c>
      <c r="BZ97">
        <f>(1-BY97)</f>
        <v>0</v>
      </c>
      <c r="DI97">
        <f>$B$11*EH97+$C$11*EI97+$F$11*ET97*(1-EW97)</f>
        <v>0</v>
      </c>
      <c r="DJ97">
        <f>DI97*DK97</f>
        <v>0</v>
      </c>
      <c r="DK97">
        <f>($B$11*$D$9+$C$11*$D$9+$F$11*((FG97+EY97)/MAX(FG97+EY97+FH97, 0.1)*$I$9+FH97/MAX(FG97+EY97+FH97, 0.1)*$J$9))/($B$11+$C$11+$F$11)</f>
        <v>0</v>
      </c>
      <c r="DL97">
        <f>($B$11*$K$9+$C$11*$K$9+$F$11*((FG97+EY97)/MAX(FG97+EY97+FH97, 0.1)*$P$9+FH97/MAX(FG97+EY97+FH97, 0.1)*$Q$9))/($B$11+$C$11+$F$11)</f>
        <v>0</v>
      </c>
      <c r="DM97">
        <v>6</v>
      </c>
      <c r="DN97">
        <v>0.5</v>
      </c>
      <c r="DO97" t="s">
        <v>437</v>
      </c>
      <c r="DP97">
        <v>2</v>
      </c>
      <c r="DQ97" t="b">
        <v>1</v>
      </c>
      <c r="DR97">
        <v>1746728057.5</v>
      </c>
      <c r="DS97">
        <v>199.631</v>
      </c>
      <c r="DT97">
        <v>200.041</v>
      </c>
      <c r="DU97">
        <v>8.41375</v>
      </c>
      <c r="DV97">
        <v>8.44631</v>
      </c>
      <c r="DW97">
        <v>199.453</v>
      </c>
      <c r="DX97">
        <v>8.479039999999999</v>
      </c>
      <c r="DY97">
        <v>400.017</v>
      </c>
      <c r="DZ97">
        <v>101.942</v>
      </c>
      <c r="EA97">
        <v>0.10008</v>
      </c>
      <c r="EB97">
        <v>15.0007</v>
      </c>
      <c r="EC97">
        <v>15.1242</v>
      </c>
      <c r="ED97">
        <v>999.9</v>
      </c>
      <c r="EE97">
        <v>0</v>
      </c>
      <c r="EF97">
        <v>0</v>
      </c>
      <c r="EG97">
        <v>10033.1</v>
      </c>
      <c r="EH97">
        <v>0</v>
      </c>
      <c r="EI97">
        <v>0.221054</v>
      </c>
      <c r="EJ97">
        <v>-0.410355</v>
      </c>
      <c r="EK97">
        <v>201.325</v>
      </c>
      <c r="EL97">
        <v>201.745</v>
      </c>
      <c r="EM97">
        <v>-0.0325603</v>
      </c>
      <c r="EN97">
        <v>200.041</v>
      </c>
      <c r="EO97">
        <v>8.44631</v>
      </c>
      <c r="EP97">
        <v>0.857719</v>
      </c>
      <c r="EQ97">
        <v>0.861038</v>
      </c>
      <c r="ER97">
        <v>4.70021</v>
      </c>
      <c r="ES97">
        <v>4.7555</v>
      </c>
      <c r="ET97">
        <v>0.0500092</v>
      </c>
      <c r="EU97">
        <v>0</v>
      </c>
      <c r="EV97">
        <v>0</v>
      </c>
      <c r="EW97">
        <v>0</v>
      </c>
      <c r="EX97">
        <v>5.76</v>
      </c>
      <c r="EY97">
        <v>0.0500092</v>
      </c>
      <c r="EZ97">
        <v>-6.2</v>
      </c>
      <c r="FA97">
        <v>0.39</v>
      </c>
      <c r="FB97">
        <v>33.812</v>
      </c>
      <c r="FC97">
        <v>41.062</v>
      </c>
      <c r="FD97">
        <v>37.125</v>
      </c>
      <c r="FE97">
        <v>41.437</v>
      </c>
      <c r="FF97">
        <v>35.937</v>
      </c>
      <c r="FG97">
        <v>0</v>
      </c>
      <c r="FH97">
        <v>0</v>
      </c>
      <c r="FI97">
        <v>0</v>
      </c>
      <c r="FJ97">
        <v>1746728130.2</v>
      </c>
      <c r="FK97">
        <v>0</v>
      </c>
      <c r="FL97">
        <v>5.679999999999999</v>
      </c>
      <c r="FM97">
        <v>8.333675187175658</v>
      </c>
      <c r="FN97">
        <v>-15.05675202522028</v>
      </c>
      <c r="FO97">
        <v>-5.148846153846154</v>
      </c>
      <c r="FP97">
        <v>15</v>
      </c>
      <c r="FQ97">
        <v>1746715409.1</v>
      </c>
      <c r="FR97" t="s">
        <v>438</v>
      </c>
      <c r="FS97">
        <v>1746715409.1</v>
      </c>
      <c r="FT97">
        <v>1746715398.6</v>
      </c>
      <c r="FU97">
        <v>2</v>
      </c>
      <c r="FV97">
        <v>-0.229</v>
      </c>
      <c r="FW97">
        <v>-0.046</v>
      </c>
      <c r="FX97">
        <v>-0.035</v>
      </c>
      <c r="FY97">
        <v>0.08699999999999999</v>
      </c>
      <c r="FZ97">
        <v>587</v>
      </c>
      <c r="GA97">
        <v>16</v>
      </c>
      <c r="GB97">
        <v>0.03</v>
      </c>
      <c r="GC97">
        <v>0.16</v>
      </c>
      <c r="GD97">
        <v>0.2607930933617218</v>
      </c>
      <c r="GE97">
        <v>-0.02752234502444778</v>
      </c>
      <c r="GF97">
        <v>0.02000731501423821</v>
      </c>
      <c r="GG97">
        <v>1</v>
      </c>
      <c r="GH97">
        <v>-0.002502610734931056</v>
      </c>
      <c r="GI97">
        <v>0.0001856898234700184</v>
      </c>
      <c r="GJ97">
        <v>6.483894959795165E-05</v>
      </c>
      <c r="GK97">
        <v>1</v>
      </c>
      <c r="GL97">
        <v>2</v>
      </c>
      <c r="GM97">
        <v>2</v>
      </c>
      <c r="GN97" t="s">
        <v>439</v>
      </c>
      <c r="GO97">
        <v>3.01625</v>
      </c>
      <c r="GP97">
        <v>2.77504</v>
      </c>
      <c r="GQ97">
        <v>0.0551085</v>
      </c>
      <c r="GR97">
        <v>0.0548302</v>
      </c>
      <c r="GS97">
        <v>0.0570772</v>
      </c>
      <c r="GT97">
        <v>0.0569847</v>
      </c>
      <c r="GU97">
        <v>24442.9</v>
      </c>
      <c r="GV97">
        <v>28560.5</v>
      </c>
      <c r="GW97">
        <v>22666</v>
      </c>
      <c r="GX97">
        <v>27760.9</v>
      </c>
      <c r="GY97">
        <v>31006.9</v>
      </c>
      <c r="GZ97">
        <v>37413.8</v>
      </c>
      <c r="HA97">
        <v>36327.4</v>
      </c>
      <c r="HB97">
        <v>44068.8</v>
      </c>
      <c r="HC97">
        <v>1.8304</v>
      </c>
      <c r="HD97">
        <v>2.17928</v>
      </c>
      <c r="HE97">
        <v>-0.0575446</v>
      </c>
      <c r="HF97">
        <v>0</v>
      </c>
      <c r="HG97">
        <v>16.0831</v>
      </c>
      <c r="HH97">
        <v>999.9</v>
      </c>
      <c r="HI97">
        <v>23.5</v>
      </c>
      <c r="HJ97">
        <v>32.3</v>
      </c>
      <c r="HK97">
        <v>11.1969</v>
      </c>
      <c r="HL97">
        <v>62.3105</v>
      </c>
      <c r="HM97">
        <v>12.7845</v>
      </c>
      <c r="HN97">
        <v>1</v>
      </c>
      <c r="HO97">
        <v>-0.221496</v>
      </c>
      <c r="HP97">
        <v>5.39348</v>
      </c>
      <c r="HQ97">
        <v>20.2131</v>
      </c>
      <c r="HR97">
        <v>5.19872</v>
      </c>
      <c r="HS97">
        <v>11.956</v>
      </c>
      <c r="HT97">
        <v>4.9475</v>
      </c>
      <c r="HU97">
        <v>3.3</v>
      </c>
      <c r="HV97">
        <v>9999</v>
      </c>
      <c r="HW97">
        <v>9999</v>
      </c>
      <c r="HX97">
        <v>9999</v>
      </c>
      <c r="HY97">
        <v>332</v>
      </c>
      <c r="HZ97">
        <v>1.8605</v>
      </c>
      <c r="IA97">
        <v>1.86111</v>
      </c>
      <c r="IB97">
        <v>1.86188</v>
      </c>
      <c r="IC97">
        <v>1.85753</v>
      </c>
      <c r="ID97">
        <v>1.85715</v>
      </c>
      <c r="IE97">
        <v>1.85822</v>
      </c>
      <c r="IF97">
        <v>1.85899</v>
      </c>
      <c r="IG97">
        <v>1.85852</v>
      </c>
      <c r="IH97">
        <v>0</v>
      </c>
      <c r="II97">
        <v>0</v>
      </c>
      <c r="IJ97">
        <v>0</v>
      </c>
      <c r="IK97">
        <v>0</v>
      </c>
      <c r="IL97" t="s">
        <v>440</v>
      </c>
      <c r="IM97" t="s">
        <v>441</v>
      </c>
      <c r="IN97" t="s">
        <v>442</v>
      </c>
      <c r="IO97" t="s">
        <v>442</v>
      </c>
      <c r="IP97" t="s">
        <v>442</v>
      </c>
      <c r="IQ97" t="s">
        <v>442</v>
      </c>
      <c r="IR97">
        <v>0</v>
      </c>
      <c r="IS97">
        <v>100</v>
      </c>
      <c r="IT97">
        <v>100</v>
      </c>
      <c r="IU97">
        <v>0.178</v>
      </c>
      <c r="IV97">
        <v>-0.0653</v>
      </c>
      <c r="IW97">
        <v>0.297997702088705</v>
      </c>
      <c r="IX97">
        <v>-0.0005958199232126106</v>
      </c>
      <c r="IY97">
        <v>-6.37178337242435E-08</v>
      </c>
      <c r="IZ97">
        <v>1.993894988486917E-10</v>
      </c>
      <c r="JA97">
        <v>-0.1058024783623949</v>
      </c>
      <c r="JB97">
        <v>-0.00682890468723997</v>
      </c>
      <c r="JC97">
        <v>0.001509929528747337</v>
      </c>
      <c r="JD97">
        <v>-1.662762654557253E-05</v>
      </c>
      <c r="JE97">
        <v>17</v>
      </c>
      <c r="JF97">
        <v>1831</v>
      </c>
      <c r="JG97">
        <v>1</v>
      </c>
      <c r="JH97">
        <v>21</v>
      </c>
      <c r="JI97">
        <v>210.8</v>
      </c>
      <c r="JJ97">
        <v>211</v>
      </c>
      <c r="JK97">
        <v>0.601807</v>
      </c>
      <c r="JL97">
        <v>2.6123</v>
      </c>
      <c r="JM97">
        <v>1.54663</v>
      </c>
      <c r="JN97">
        <v>2.14478</v>
      </c>
      <c r="JO97">
        <v>1.49658</v>
      </c>
      <c r="JP97">
        <v>2.36206</v>
      </c>
      <c r="JQ97">
        <v>38.6733</v>
      </c>
      <c r="JR97">
        <v>24.0087</v>
      </c>
      <c r="JS97">
        <v>18</v>
      </c>
      <c r="JT97">
        <v>383.579</v>
      </c>
      <c r="JU97">
        <v>639.074</v>
      </c>
      <c r="JV97">
        <v>11.0016</v>
      </c>
      <c r="JW97">
        <v>24.2731</v>
      </c>
      <c r="JX97">
        <v>30</v>
      </c>
      <c r="JY97">
        <v>24.3496</v>
      </c>
      <c r="JZ97">
        <v>24.3718</v>
      </c>
      <c r="KA97">
        <v>12.0672</v>
      </c>
      <c r="KB97">
        <v>29.3358</v>
      </c>
      <c r="KC97">
        <v>13.1134</v>
      </c>
      <c r="KD97">
        <v>11.0029</v>
      </c>
      <c r="KE97">
        <v>200</v>
      </c>
      <c r="KF97">
        <v>8.428129999999999</v>
      </c>
      <c r="KG97">
        <v>100.263</v>
      </c>
      <c r="KH97">
        <v>100.878</v>
      </c>
    </row>
    <row r="98" spans="1:294">
      <c r="A98">
        <v>82</v>
      </c>
      <c r="B98">
        <v>1746728178</v>
      </c>
      <c r="C98">
        <v>9761.900000095367</v>
      </c>
      <c r="D98" t="s">
        <v>603</v>
      </c>
      <c r="E98" t="s">
        <v>604</v>
      </c>
      <c r="F98" t="s">
        <v>432</v>
      </c>
      <c r="G98" t="s">
        <v>433</v>
      </c>
      <c r="I98" t="s">
        <v>435</v>
      </c>
      <c r="J98">
        <v>1746728178</v>
      </c>
      <c r="K98">
        <f>(L98)/1000</f>
        <v>0</v>
      </c>
      <c r="L98">
        <f>IF(DQ98, AO98, AI98)</f>
        <v>0</v>
      </c>
      <c r="M98">
        <f>IF(DQ98, AJ98, AH98)</f>
        <v>0</v>
      </c>
      <c r="N98">
        <f>DS98 - IF(AV98&gt;1, M98*DM98*100.0/(AX98), 0)</f>
        <v>0</v>
      </c>
      <c r="O98">
        <f>((U98-K98/2)*N98-M98)/(U98+K98/2)</f>
        <v>0</v>
      </c>
      <c r="P98">
        <f>O98*(DZ98+EA98)/1000.0</f>
        <v>0</v>
      </c>
      <c r="Q98">
        <f>(DS98 - IF(AV98&gt;1, M98*DM98*100.0/(AX98), 0))*(DZ98+EA98)/1000.0</f>
        <v>0</v>
      </c>
      <c r="R98">
        <f>2.0/((1/T98-1/S98)+SIGN(T98)*SQRT((1/T98-1/S98)*(1/T98-1/S98) + 4*DN98/((DN98+1)*(DN98+1))*(2*1/T98*1/S98-1/S98*1/S98)))</f>
        <v>0</v>
      </c>
      <c r="S98">
        <f>IF(LEFT(DO98,1)&lt;&gt;"0",IF(LEFT(DO98,1)="1",3.0,DP98),$D$5+$E$5*(EG98*DZ98/($K$5*1000))+$F$5*(EG98*DZ98/($K$5*1000))*MAX(MIN(DM98,$J$5),$I$5)*MAX(MIN(DM98,$J$5),$I$5)+$G$5*MAX(MIN(DM98,$J$5),$I$5)*(EG98*DZ98/($K$5*1000))+$H$5*(EG98*DZ98/($K$5*1000))*(EG98*DZ98/($K$5*1000)))</f>
        <v>0</v>
      </c>
      <c r="T98">
        <f>K98*(1000-(1000*0.61365*exp(17.502*X98/(240.97+X98))/(DZ98+EA98)+DU98)/2)/(1000*0.61365*exp(17.502*X98/(240.97+X98))/(DZ98+EA98)-DU98)</f>
        <v>0</v>
      </c>
      <c r="U98">
        <f>1/((DN98+1)/(R98/1.6)+1/(S98/1.37)) + DN98/((DN98+1)/(R98/1.6) + DN98/(S98/1.37))</f>
        <v>0</v>
      </c>
      <c r="V98">
        <f>(DI98*DL98)</f>
        <v>0</v>
      </c>
      <c r="W98">
        <f>(EB98+(V98+2*0.95*5.67E-8*(((EB98+$B$7)+273)^4-(EB98+273)^4)-44100*K98)/(1.84*29.3*S98+8*0.95*5.67E-8*(EB98+273)^3))</f>
        <v>0</v>
      </c>
      <c r="X98">
        <f>($C$7*EC98+$D$7*ED98+$E$7*W98)</f>
        <v>0</v>
      </c>
      <c r="Y98">
        <f>0.61365*exp(17.502*X98/(240.97+X98))</f>
        <v>0</v>
      </c>
      <c r="Z98">
        <f>(AA98/AB98*100)</f>
        <v>0</v>
      </c>
      <c r="AA98">
        <f>DU98*(DZ98+EA98)/1000</f>
        <v>0</v>
      </c>
      <c r="AB98">
        <f>0.61365*exp(17.502*EB98/(240.97+EB98))</f>
        <v>0</v>
      </c>
      <c r="AC98">
        <f>(Y98-DU98*(DZ98+EA98)/1000)</f>
        <v>0</v>
      </c>
      <c r="AD98">
        <f>(-K98*44100)</f>
        <v>0</v>
      </c>
      <c r="AE98">
        <f>2*29.3*S98*0.92*(EB98-X98)</f>
        <v>0</v>
      </c>
      <c r="AF98">
        <f>2*0.95*5.67E-8*(((EB98+$B$7)+273)^4-(X98+273)^4)</f>
        <v>0</v>
      </c>
      <c r="AG98">
        <f>V98+AF98+AD98+AE98</f>
        <v>0</v>
      </c>
      <c r="AH98">
        <f>DY98*AV98*(DT98-DS98*(1000-AV98*DV98)/(1000-AV98*DU98))/(100*DM98)</f>
        <v>0</v>
      </c>
      <c r="AI98">
        <f>1000*DY98*AV98*(DU98-DV98)/(100*DM98*(1000-AV98*DU98))</f>
        <v>0</v>
      </c>
      <c r="AJ98">
        <f>(AK98 - AL98 - DZ98*1E3/(8.314*(EB98+273.15)) * AN98/DY98 * AM98) * DY98/(100*DM98) * (1000 - DV98)/1000</f>
        <v>0</v>
      </c>
      <c r="AK98">
        <v>302.5801040215779</v>
      </c>
      <c r="AL98">
        <v>302.094303030303</v>
      </c>
      <c r="AM98">
        <v>-0.001007473985457781</v>
      </c>
      <c r="AN98">
        <v>65.83343786014218</v>
      </c>
      <c r="AO98">
        <f>(AQ98 - AP98 + DZ98*1E3/(8.314*(EB98+273.15)) * AS98/DY98 * AR98) * DY98/(100*DM98) * 1000/(1000 - AQ98)</f>
        <v>0</v>
      </c>
      <c r="AP98">
        <v>8.439177095376804</v>
      </c>
      <c r="AQ98">
        <v>8.409824121212116</v>
      </c>
      <c r="AR98">
        <v>-5.704781202823668E-09</v>
      </c>
      <c r="AS98">
        <v>77.39234867321849</v>
      </c>
      <c r="AT98">
        <v>0</v>
      </c>
      <c r="AU98">
        <v>0</v>
      </c>
      <c r="AV98">
        <f>IF(AT98*$H$13&gt;=AX98,1.0,(AX98/(AX98-AT98*$H$13)))</f>
        <v>0</v>
      </c>
      <c r="AW98">
        <f>(AV98-1)*100</f>
        <v>0</v>
      </c>
      <c r="AX98">
        <f>MAX(0,($B$13+$C$13*EG98)/(1+$D$13*EG98)*DZ98/(EB98+273)*$E$13)</f>
        <v>0</v>
      </c>
      <c r="AY98" t="s">
        <v>436</v>
      </c>
      <c r="AZ98" t="s">
        <v>436</v>
      </c>
      <c r="BA98">
        <v>0</v>
      </c>
      <c r="BB98">
        <v>0</v>
      </c>
      <c r="BC98">
        <f>1-BA98/BB98</f>
        <v>0</v>
      </c>
      <c r="BD98">
        <v>0</v>
      </c>
      <c r="BE98" t="s">
        <v>436</v>
      </c>
      <c r="BF98" t="s">
        <v>436</v>
      </c>
      <c r="BG98">
        <v>0</v>
      </c>
      <c r="BH98">
        <v>0</v>
      </c>
      <c r="BI98">
        <f>1-BG98/BH98</f>
        <v>0</v>
      </c>
      <c r="BJ98">
        <v>0.5</v>
      </c>
      <c r="BK98">
        <f>DJ98</f>
        <v>0</v>
      </c>
      <c r="BL98">
        <f>M98</f>
        <v>0</v>
      </c>
      <c r="BM98">
        <f>BI98*BJ98*BK98</f>
        <v>0</v>
      </c>
      <c r="BN98">
        <f>(BL98-BD98)/BK98</f>
        <v>0</v>
      </c>
      <c r="BO98">
        <f>(BB98-BH98)/BH98</f>
        <v>0</v>
      </c>
      <c r="BP98">
        <f>BA98/(BC98+BA98/BH98)</f>
        <v>0</v>
      </c>
      <c r="BQ98" t="s">
        <v>436</v>
      </c>
      <c r="BR98">
        <v>0</v>
      </c>
      <c r="BS98">
        <f>IF(BR98&lt;&gt;0, BR98, BP98)</f>
        <v>0</v>
      </c>
      <c r="BT98">
        <f>1-BS98/BH98</f>
        <v>0</v>
      </c>
      <c r="BU98">
        <f>(BH98-BG98)/(BH98-BS98)</f>
        <v>0</v>
      </c>
      <c r="BV98">
        <f>(BB98-BH98)/(BB98-BS98)</f>
        <v>0</v>
      </c>
      <c r="BW98">
        <f>(BH98-BG98)/(BH98-BA98)</f>
        <v>0</v>
      </c>
      <c r="BX98">
        <f>(BB98-BH98)/(BB98-BA98)</f>
        <v>0</v>
      </c>
      <c r="BY98">
        <f>(BU98*BS98/BG98)</f>
        <v>0</v>
      </c>
      <c r="BZ98">
        <f>(1-BY98)</f>
        <v>0</v>
      </c>
      <c r="DI98">
        <f>$B$11*EH98+$C$11*EI98+$F$11*ET98*(1-EW98)</f>
        <v>0</v>
      </c>
      <c r="DJ98">
        <f>DI98*DK98</f>
        <v>0</v>
      </c>
      <c r="DK98">
        <f>($B$11*$D$9+$C$11*$D$9+$F$11*((FG98+EY98)/MAX(FG98+EY98+FH98, 0.1)*$I$9+FH98/MAX(FG98+EY98+FH98, 0.1)*$J$9))/($B$11+$C$11+$F$11)</f>
        <v>0</v>
      </c>
      <c r="DL98">
        <f>($B$11*$K$9+$C$11*$K$9+$F$11*((FG98+EY98)/MAX(FG98+EY98+FH98, 0.1)*$P$9+FH98/MAX(FG98+EY98+FH98, 0.1)*$Q$9))/($B$11+$C$11+$F$11)</f>
        <v>0</v>
      </c>
      <c r="DM98">
        <v>6</v>
      </c>
      <c r="DN98">
        <v>0.5</v>
      </c>
      <c r="DO98" t="s">
        <v>437</v>
      </c>
      <c r="DP98">
        <v>2</v>
      </c>
      <c r="DQ98" t="b">
        <v>1</v>
      </c>
      <c r="DR98">
        <v>1746728178</v>
      </c>
      <c r="DS98">
        <v>299.579</v>
      </c>
      <c r="DT98">
        <v>300.024</v>
      </c>
      <c r="DU98">
        <v>8.40964</v>
      </c>
      <c r="DV98">
        <v>8.437709999999999</v>
      </c>
      <c r="DW98">
        <v>299.459</v>
      </c>
      <c r="DX98">
        <v>8.47498</v>
      </c>
      <c r="DY98">
        <v>399.984</v>
      </c>
      <c r="DZ98">
        <v>101.947</v>
      </c>
      <c r="EA98">
        <v>0.0999158</v>
      </c>
      <c r="EB98">
        <v>14.9968</v>
      </c>
      <c r="EC98">
        <v>15.115</v>
      </c>
      <c r="ED98">
        <v>999.9</v>
      </c>
      <c r="EE98">
        <v>0</v>
      </c>
      <c r="EF98">
        <v>0</v>
      </c>
      <c r="EG98">
        <v>10051.9</v>
      </c>
      <c r="EH98">
        <v>0</v>
      </c>
      <c r="EI98">
        <v>0.221054</v>
      </c>
      <c r="EJ98">
        <v>-0.445587</v>
      </c>
      <c r="EK98">
        <v>302.119</v>
      </c>
      <c r="EL98">
        <v>302.577</v>
      </c>
      <c r="EM98">
        <v>-0.0280724</v>
      </c>
      <c r="EN98">
        <v>300.024</v>
      </c>
      <c r="EO98">
        <v>8.437709999999999</v>
      </c>
      <c r="EP98">
        <v>0.85734</v>
      </c>
      <c r="EQ98">
        <v>0.860202</v>
      </c>
      <c r="ER98">
        <v>4.69389</v>
      </c>
      <c r="ES98">
        <v>4.74159</v>
      </c>
      <c r="ET98">
        <v>0.0500092</v>
      </c>
      <c r="EU98">
        <v>0</v>
      </c>
      <c r="EV98">
        <v>0</v>
      </c>
      <c r="EW98">
        <v>0</v>
      </c>
      <c r="EX98">
        <v>4.82</v>
      </c>
      <c r="EY98">
        <v>0.0500092</v>
      </c>
      <c r="EZ98">
        <v>-3.91</v>
      </c>
      <c r="FA98">
        <v>-0.09</v>
      </c>
      <c r="FB98">
        <v>34.125</v>
      </c>
      <c r="FC98">
        <v>41.5</v>
      </c>
      <c r="FD98">
        <v>37.5</v>
      </c>
      <c r="FE98">
        <v>42</v>
      </c>
      <c r="FF98">
        <v>36.25</v>
      </c>
      <c r="FG98">
        <v>0</v>
      </c>
      <c r="FH98">
        <v>0</v>
      </c>
      <c r="FI98">
        <v>0</v>
      </c>
      <c r="FJ98">
        <v>1746728250.8</v>
      </c>
      <c r="FK98">
        <v>0</v>
      </c>
      <c r="FL98">
        <v>3.519200000000001</v>
      </c>
      <c r="FM98">
        <v>-17.436153442909</v>
      </c>
      <c r="FN98">
        <v>13.22538449747557</v>
      </c>
      <c r="FO98">
        <v>-4.2072</v>
      </c>
      <c r="FP98">
        <v>15</v>
      </c>
      <c r="FQ98">
        <v>1746715409.1</v>
      </c>
      <c r="FR98" t="s">
        <v>438</v>
      </c>
      <c r="FS98">
        <v>1746715409.1</v>
      </c>
      <c r="FT98">
        <v>1746715398.6</v>
      </c>
      <c r="FU98">
        <v>2</v>
      </c>
      <c r="FV98">
        <v>-0.229</v>
      </c>
      <c r="FW98">
        <v>-0.046</v>
      </c>
      <c r="FX98">
        <v>-0.035</v>
      </c>
      <c r="FY98">
        <v>0.08699999999999999</v>
      </c>
      <c r="FZ98">
        <v>587</v>
      </c>
      <c r="GA98">
        <v>16</v>
      </c>
      <c r="GB98">
        <v>0.03</v>
      </c>
      <c r="GC98">
        <v>0.16</v>
      </c>
      <c r="GD98">
        <v>0.3063088995644215</v>
      </c>
      <c r="GE98">
        <v>-0.0371026250425034</v>
      </c>
      <c r="GF98">
        <v>0.04783416073643295</v>
      </c>
      <c r="GG98">
        <v>1</v>
      </c>
      <c r="GH98">
        <v>-0.002252498450905483</v>
      </c>
      <c r="GI98">
        <v>0.0001998954852256955</v>
      </c>
      <c r="GJ98">
        <v>6.58665394032052E-05</v>
      </c>
      <c r="GK98">
        <v>1</v>
      </c>
      <c r="GL98">
        <v>2</v>
      </c>
      <c r="GM98">
        <v>2</v>
      </c>
      <c r="GN98" t="s">
        <v>439</v>
      </c>
      <c r="GO98">
        <v>3.01621</v>
      </c>
      <c r="GP98">
        <v>2.77504</v>
      </c>
      <c r="GQ98">
        <v>0.07784099999999999</v>
      </c>
      <c r="GR98">
        <v>0.07738639999999999</v>
      </c>
      <c r="GS98">
        <v>0.0570586</v>
      </c>
      <c r="GT98">
        <v>0.0569427</v>
      </c>
      <c r="GU98">
        <v>23854.6</v>
      </c>
      <c r="GV98">
        <v>27879.5</v>
      </c>
      <c r="GW98">
        <v>22665.7</v>
      </c>
      <c r="GX98">
        <v>27761.4</v>
      </c>
      <c r="GY98">
        <v>31007.2</v>
      </c>
      <c r="GZ98">
        <v>37417</v>
      </c>
      <c r="HA98">
        <v>36326.3</v>
      </c>
      <c r="HB98">
        <v>44069.9</v>
      </c>
      <c r="HC98">
        <v>1.83013</v>
      </c>
      <c r="HD98">
        <v>2.17943</v>
      </c>
      <c r="HE98">
        <v>-0.0572577</v>
      </c>
      <c r="HF98">
        <v>0</v>
      </c>
      <c r="HG98">
        <v>16.0691</v>
      </c>
      <c r="HH98">
        <v>999.9</v>
      </c>
      <c r="HI98">
        <v>23.5</v>
      </c>
      <c r="HJ98">
        <v>32.3</v>
      </c>
      <c r="HK98">
        <v>11.1951</v>
      </c>
      <c r="HL98">
        <v>62.1506</v>
      </c>
      <c r="HM98">
        <v>12.8285</v>
      </c>
      <c r="HN98">
        <v>1</v>
      </c>
      <c r="HO98">
        <v>-0.221725</v>
      </c>
      <c r="HP98">
        <v>5.28929</v>
      </c>
      <c r="HQ98">
        <v>20.2161</v>
      </c>
      <c r="HR98">
        <v>5.19872</v>
      </c>
      <c r="HS98">
        <v>11.956</v>
      </c>
      <c r="HT98">
        <v>4.94765</v>
      </c>
      <c r="HU98">
        <v>3.3</v>
      </c>
      <c r="HV98">
        <v>9999</v>
      </c>
      <c r="HW98">
        <v>9999</v>
      </c>
      <c r="HX98">
        <v>9999</v>
      </c>
      <c r="HY98">
        <v>332</v>
      </c>
      <c r="HZ98">
        <v>1.8605</v>
      </c>
      <c r="IA98">
        <v>1.86111</v>
      </c>
      <c r="IB98">
        <v>1.8619</v>
      </c>
      <c r="IC98">
        <v>1.85753</v>
      </c>
      <c r="ID98">
        <v>1.85715</v>
      </c>
      <c r="IE98">
        <v>1.85822</v>
      </c>
      <c r="IF98">
        <v>1.859</v>
      </c>
      <c r="IG98">
        <v>1.85852</v>
      </c>
      <c r="IH98">
        <v>0</v>
      </c>
      <c r="II98">
        <v>0</v>
      </c>
      <c r="IJ98">
        <v>0</v>
      </c>
      <c r="IK98">
        <v>0</v>
      </c>
      <c r="IL98" t="s">
        <v>440</v>
      </c>
      <c r="IM98" t="s">
        <v>441</v>
      </c>
      <c r="IN98" t="s">
        <v>442</v>
      </c>
      <c r="IO98" t="s">
        <v>442</v>
      </c>
      <c r="IP98" t="s">
        <v>442</v>
      </c>
      <c r="IQ98" t="s">
        <v>442</v>
      </c>
      <c r="IR98">
        <v>0</v>
      </c>
      <c r="IS98">
        <v>100</v>
      </c>
      <c r="IT98">
        <v>100</v>
      </c>
      <c r="IU98">
        <v>0.12</v>
      </c>
      <c r="IV98">
        <v>-0.0653</v>
      </c>
      <c r="IW98">
        <v>0.297997702088705</v>
      </c>
      <c r="IX98">
        <v>-0.0005958199232126106</v>
      </c>
      <c r="IY98">
        <v>-6.37178337242435E-08</v>
      </c>
      <c r="IZ98">
        <v>1.993894988486917E-10</v>
      </c>
      <c r="JA98">
        <v>-0.1058024783623949</v>
      </c>
      <c r="JB98">
        <v>-0.00682890468723997</v>
      </c>
      <c r="JC98">
        <v>0.001509929528747337</v>
      </c>
      <c r="JD98">
        <v>-1.662762654557253E-05</v>
      </c>
      <c r="JE98">
        <v>17</v>
      </c>
      <c r="JF98">
        <v>1831</v>
      </c>
      <c r="JG98">
        <v>1</v>
      </c>
      <c r="JH98">
        <v>21</v>
      </c>
      <c r="JI98">
        <v>212.8</v>
      </c>
      <c r="JJ98">
        <v>213</v>
      </c>
      <c r="JK98">
        <v>0.820312</v>
      </c>
      <c r="JL98">
        <v>2.59888</v>
      </c>
      <c r="JM98">
        <v>1.54663</v>
      </c>
      <c r="JN98">
        <v>2.14478</v>
      </c>
      <c r="JO98">
        <v>1.49658</v>
      </c>
      <c r="JP98">
        <v>2.3877</v>
      </c>
      <c r="JQ98">
        <v>38.6733</v>
      </c>
      <c r="JR98">
        <v>24.0087</v>
      </c>
      <c r="JS98">
        <v>18</v>
      </c>
      <c r="JT98">
        <v>383.431</v>
      </c>
      <c r="JU98">
        <v>639.17</v>
      </c>
      <c r="JV98">
        <v>11.0472</v>
      </c>
      <c r="JW98">
        <v>24.2751</v>
      </c>
      <c r="JX98">
        <v>30.0001</v>
      </c>
      <c r="JY98">
        <v>24.3476</v>
      </c>
      <c r="JZ98">
        <v>24.3698</v>
      </c>
      <c r="KA98">
        <v>16.4571</v>
      </c>
      <c r="KB98">
        <v>29.3358</v>
      </c>
      <c r="KC98">
        <v>13.1134</v>
      </c>
      <c r="KD98">
        <v>11.051</v>
      </c>
      <c r="KE98">
        <v>300</v>
      </c>
      <c r="KF98">
        <v>8.428129999999999</v>
      </c>
      <c r="KG98">
        <v>100.261</v>
      </c>
      <c r="KH98">
        <v>100.881</v>
      </c>
    </row>
    <row r="99" spans="1:294">
      <c r="A99">
        <v>83</v>
      </c>
      <c r="B99">
        <v>1746728298.6</v>
      </c>
      <c r="C99">
        <v>9882.5</v>
      </c>
      <c r="D99" t="s">
        <v>605</v>
      </c>
      <c r="E99" t="s">
        <v>606</v>
      </c>
      <c r="F99" t="s">
        <v>432</v>
      </c>
      <c r="G99" t="s">
        <v>433</v>
      </c>
      <c r="I99" t="s">
        <v>435</v>
      </c>
      <c r="J99">
        <v>1746728298.6</v>
      </c>
      <c r="K99">
        <f>(L99)/1000</f>
        <v>0</v>
      </c>
      <c r="L99">
        <f>IF(DQ99, AO99, AI99)</f>
        <v>0</v>
      </c>
      <c r="M99">
        <f>IF(DQ99, AJ99, AH99)</f>
        <v>0</v>
      </c>
      <c r="N99">
        <f>DS99 - IF(AV99&gt;1, M99*DM99*100.0/(AX99), 0)</f>
        <v>0</v>
      </c>
      <c r="O99">
        <f>((U99-K99/2)*N99-M99)/(U99+K99/2)</f>
        <v>0</v>
      </c>
      <c r="P99">
        <f>O99*(DZ99+EA99)/1000.0</f>
        <v>0</v>
      </c>
      <c r="Q99">
        <f>(DS99 - IF(AV99&gt;1, M99*DM99*100.0/(AX99), 0))*(DZ99+EA99)/1000.0</f>
        <v>0</v>
      </c>
      <c r="R99">
        <f>2.0/((1/T99-1/S99)+SIGN(T99)*SQRT((1/T99-1/S99)*(1/T99-1/S99) + 4*DN99/((DN99+1)*(DN99+1))*(2*1/T99*1/S99-1/S99*1/S99)))</f>
        <v>0</v>
      </c>
      <c r="S99">
        <f>IF(LEFT(DO99,1)&lt;&gt;"0",IF(LEFT(DO99,1)="1",3.0,DP99),$D$5+$E$5*(EG99*DZ99/($K$5*1000))+$F$5*(EG99*DZ99/($K$5*1000))*MAX(MIN(DM99,$J$5),$I$5)*MAX(MIN(DM99,$J$5),$I$5)+$G$5*MAX(MIN(DM99,$J$5),$I$5)*(EG99*DZ99/($K$5*1000))+$H$5*(EG99*DZ99/($K$5*1000))*(EG99*DZ99/($K$5*1000)))</f>
        <v>0</v>
      </c>
      <c r="T99">
        <f>K99*(1000-(1000*0.61365*exp(17.502*X99/(240.97+X99))/(DZ99+EA99)+DU99)/2)/(1000*0.61365*exp(17.502*X99/(240.97+X99))/(DZ99+EA99)-DU99)</f>
        <v>0</v>
      </c>
      <c r="U99">
        <f>1/((DN99+1)/(R99/1.6)+1/(S99/1.37)) + DN99/((DN99+1)/(R99/1.6) + DN99/(S99/1.37))</f>
        <v>0</v>
      </c>
      <c r="V99">
        <f>(DI99*DL99)</f>
        <v>0</v>
      </c>
      <c r="W99">
        <f>(EB99+(V99+2*0.95*5.67E-8*(((EB99+$B$7)+273)^4-(EB99+273)^4)-44100*K99)/(1.84*29.3*S99+8*0.95*5.67E-8*(EB99+273)^3))</f>
        <v>0</v>
      </c>
      <c r="X99">
        <f>($C$7*EC99+$D$7*ED99+$E$7*W99)</f>
        <v>0</v>
      </c>
      <c r="Y99">
        <f>0.61365*exp(17.502*X99/(240.97+X99))</f>
        <v>0</v>
      </c>
      <c r="Z99">
        <f>(AA99/AB99*100)</f>
        <v>0</v>
      </c>
      <c r="AA99">
        <f>DU99*(DZ99+EA99)/1000</f>
        <v>0</v>
      </c>
      <c r="AB99">
        <f>0.61365*exp(17.502*EB99/(240.97+EB99))</f>
        <v>0</v>
      </c>
      <c r="AC99">
        <f>(Y99-DU99*(DZ99+EA99)/1000)</f>
        <v>0</v>
      </c>
      <c r="AD99">
        <f>(-K99*44100)</f>
        <v>0</v>
      </c>
      <c r="AE99">
        <f>2*29.3*S99*0.92*(EB99-X99)</f>
        <v>0</v>
      </c>
      <c r="AF99">
        <f>2*0.95*5.67E-8*(((EB99+$B$7)+273)^4-(X99+273)^4)</f>
        <v>0</v>
      </c>
      <c r="AG99">
        <f>V99+AF99+AD99+AE99</f>
        <v>0</v>
      </c>
      <c r="AH99">
        <f>DY99*AV99*(DT99-DS99*(1000-AV99*DV99)/(1000-AV99*DU99))/(100*DM99)</f>
        <v>0</v>
      </c>
      <c r="AI99">
        <f>1000*DY99*AV99*(DU99-DV99)/(100*DM99*(1000-AV99*DU99))</f>
        <v>0</v>
      </c>
      <c r="AJ99">
        <f>(AK99 - AL99 - DZ99*1E3/(8.314*(EB99+273.15)) * AN99/DY99 * AM99) * DY99/(100*DM99) * (1000 - DV99)/1000</f>
        <v>0</v>
      </c>
      <c r="AK99">
        <v>403.3945887095139</v>
      </c>
      <c r="AL99">
        <v>402.7474424242423</v>
      </c>
      <c r="AM99">
        <v>-0.0230781366123815</v>
      </c>
      <c r="AN99">
        <v>65.83343786014218</v>
      </c>
      <c r="AO99">
        <f>(AQ99 - AP99 + DZ99*1E3/(8.314*(EB99+273.15)) * AS99/DY99 * AR99) * DY99/(100*DM99) * 1000/(1000 - AQ99)</f>
        <v>0</v>
      </c>
      <c r="AP99">
        <v>8.480325645207714</v>
      </c>
      <c r="AQ99">
        <v>8.440281515151513</v>
      </c>
      <c r="AR99">
        <v>3.801742997355738E-08</v>
      </c>
      <c r="AS99">
        <v>77.39234867321849</v>
      </c>
      <c r="AT99">
        <v>0</v>
      </c>
      <c r="AU99">
        <v>0</v>
      </c>
      <c r="AV99">
        <f>IF(AT99*$H$13&gt;=AX99,1.0,(AX99/(AX99-AT99*$H$13)))</f>
        <v>0</v>
      </c>
      <c r="AW99">
        <f>(AV99-1)*100</f>
        <v>0</v>
      </c>
      <c r="AX99">
        <f>MAX(0,($B$13+$C$13*EG99)/(1+$D$13*EG99)*DZ99/(EB99+273)*$E$13)</f>
        <v>0</v>
      </c>
      <c r="AY99" t="s">
        <v>436</v>
      </c>
      <c r="AZ99" t="s">
        <v>436</v>
      </c>
      <c r="BA99">
        <v>0</v>
      </c>
      <c r="BB99">
        <v>0</v>
      </c>
      <c r="BC99">
        <f>1-BA99/BB99</f>
        <v>0</v>
      </c>
      <c r="BD99">
        <v>0</v>
      </c>
      <c r="BE99" t="s">
        <v>436</v>
      </c>
      <c r="BF99" t="s">
        <v>436</v>
      </c>
      <c r="BG99">
        <v>0</v>
      </c>
      <c r="BH99">
        <v>0</v>
      </c>
      <c r="BI99">
        <f>1-BG99/BH99</f>
        <v>0</v>
      </c>
      <c r="BJ99">
        <v>0.5</v>
      </c>
      <c r="BK99">
        <f>DJ99</f>
        <v>0</v>
      </c>
      <c r="BL99">
        <f>M99</f>
        <v>0</v>
      </c>
      <c r="BM99">
        <f>BI99*BJ99*BK99</f>
        <v>0</v>
      </c>
      <c r="BN99">
        <f>(BL99-BD99)/BK99</f>
        <v>0</v>
      </c>
      <c r="BO99">
        <f>(BB99-BH99)/BH99</f>
        <v>0</v>
      </c>
      <c r="BP99">
        <f>BA99/(BC99+BA99/BH99)</f>
        <v>0</v>
      </c>
      <c r="BQ99" t="s">
        <v>436</v>
      </c>
      <c r="BR99">
        <v>0</v>
      </c>
      <c r="BS99">
        <f>IF(BR99&lt;&gt;0, BR99, BP99)</f>
        <v>0</v>
      </c>
      <c r="BT99">
        <f>1-BS99/BH99</f>
        <v>0</v>
      </c>
      <c r="BU99">
        <f>(BH99-BG99)/(BH99-BS99)</f>
        <v>0</v>
      </c>
      <c r="BV99">
        <f>(BB99-BH99)/(BB99-BS99)</f>
        <v>0</v>
      </c>
      <c r="BW99">
        <f>(BH99-BG99)/(BH99-BA99)</f>
        <v>0</v>
      </c>
      <c r="BX99">
        <f>(BB99-BH99)/(BB99-BA99)</f>
        <v>0</v>
      </c>
      <c r="BY99">
        <f>(BU99*BS99/BG99)</f>
        <v>0</v>
      </c>
      <c r="BZ99">
        <f>(1-BY99)</f>
        <v>0</v>
      </c>
      <c r="DI99">
        <f>$B$11*EH99+$C$11*EI99+$F$11*ET99*(1-EW99)</f>
        <v>0</v>
      </c>
      <c r="DJ99">
        <f>DI99*DK99</f>
        <v>0</v>
      </c>
      <c r="DK99">
        <f>($B$11*$D$9+$C$11*$D$9+$F$11*((FG99+EY99)/MAX(FG99+EY99+FH99, 0.1)*$I$9+FH99/MAX(FG99+EY99+FH99, 0.1)*$J$9))/($B$11+$C$11+$F$11)</f>
        <v>0</v>
      </c>
      <c r="DL99">
        <f>($B$11*$K$9+$C$11*$K$9+$F$11*((FG99+EY99)/MAX(FG99+EY99+FH99, 0.1)*$P$9+FH99/MAX(FG99+EY99+FH99, 0.1)*$Q$9))/($B$11+$C$11+$F$11)</f>
        <v>0</v>
      </c>
      <c r="DM99">
        <v>6</v>
      </c>
      <c r="DN99">
        <v>0.5</v>
      </c>
      <c r="DO99" t="s">
        <v>437</v>
      </c>
      <c r="DP99">
        <v>2</v>
      </c>
      <c r="DQ99" t="b">
        <v>1</v>
      </c>
      <c r="DR99">
        <v>1746728298.6</v>
      </c>
      <c r="DS99">
        <v>399.353</v>
      </c>
      <c r="DT99">
        <v>399.982</v>
      </c>
      <c r="DU99">
        <v>8.440440000000001</v>
      </c>
      <c r="DV99">
        <v>8.47836</v>
      </c>
      <c r="DW99">
        <v>399.29</v>
      </c>
      <c r="DX99">
        <v>8.505319999999999</v>
      </c>
      <c r="DY99">
        <v>399.908</v>
      </c>
      <c r="DZ99">
        <v>101.947</v>
      </c>
      <c r="EA99">
        <v>0.0999579</v>
      </c>
      <c r="EB99">
        <v>14.9777</v>
      </c>
      <c r="EC99">
        <v>15.1091</v>
      </c>
      <c r="ED99">
        <v>999.9</v>
      </c>
      <c r="EE99">
        <v>0</v>
      </c>
      <c r="EF99">
        <v>0</v>
      </c>
      <c r="EG99">
        <v>10046.2</v>
      </c>
      <c r="EH99">
        <v>0</v>
      </c>
      <c r="EI99">
        <v>0.221054</v>
      </c>
      <c r="EJ99">
        <v>-0.6292720000000001</v>
      </c>
      <c r="EK99">
        <v>402.752</v>
      </c>
      <c r="EL99">
        <v>403.402</v>
      </c>
      <c r="EM99">
        <v>-0.037921</v>
      </c>
      <c r="EN99">
        <v>399.982</v>
      </c>
      <c r="EO99">
        <v>8.47836</v>
      </c>
      <c r="EP99">
        <v>0.8604810000000001</v>
      </c>
      <c r="EQ99">
        <v>0.864347</v>
      </c>
      <c r="ER99">
        <v>4.74623</v>
      </c>
      <c r="ES99">
        <v>4.81042</v>
      </c>
      <c r="ET99">
        <v>0.0500092</v>
      </c>
      <c r="EU99">
        <v>0</v>
      </c>
      <c r="EV99">
        <v>0</v>
      </c>
      <c r="EW99">
        <v>0</v>
      </c>
      <c r="EX99">
        <v>-2.89</v>
      </c>
      <c r="EY99">
        <v>0.0500092</v>
      </c>
      <c r="EZ99">
        <v>4.25</v>
      </c>
      <c r="FA99">
        <v>0.99</v>
      </c>
      <c r="FB99">
        <v>32.937</v>
      </c>
      <c r="FC99">
        <v>38.562</v>
      </c>
      <c r="FD99">
        <v>35.75</v>
      </c>
      <c r="FE99">
        <v>37.875</v>
      </c>
      <c r="FF99">
        <v>34.812</v>
      </c>
      <c r="FG99">
        <v>0</v>
      </c>
      <c r="FH99">
        <v>0</v>
      </c>
      <c r="FI99">
        <v>0</v>
      </c>
      <c r="FJ99">
        <v>1746728371.4</v>
      </c>
      <c r="FK99">
        <v>0</v>
      </c>
      <c r="FL99">
        <v>2.105384615384615</v>
      </c>
      <c r="FM99">
        <v>-12.13880341782948</v>
      </c>
      <c r="FN99">
        <v>14.31658114285525</v>
      </c>
      <c r="FO99">
        <v>-2.141538461538461</v>
      </c>
      <c r="FP99">
        <v>15</v>
      </c>
      <c r="FQ99">
        <v>1746715409.1</v>
      </c>
      <c r="FR99" t="s">
        <v>438</v>
      </c>
      <c r="FS99">
        <v>1746715409.1</v>
      </c>
      <c r="FT99">
        <v>1746715398.6</v>
      </c>
      <c r="FU99">
        <v>2</v>
      </c>
      <c r="FV99">
        <v>-0.229</v>
      </c>
      <c r="FW99">
        <v>-0.046</v>
      </c>
      <c r="FX99">
        <v>-0.035</v>
      </c>
      <c r="FY99">
        <v>0.08699999999999999</v>
      </c>
      <c r="FZ99">
        <v>587</v>
      </c>
      <c r="GA99">
        <v>16</v>
      </c>
      <c r="GB99">
        <v>0.03</v>
      </c>
      <c r="GC99">
        <v>0.16</v>
      </c>
      <c r="GD99">
        <v>0.4441160164474792</v>
      </c>
      <c r="GE99">
        <v>-0.1093644658168594</v>
      </c>
      <c r="GF99">
        <v>0.02346096774543624</v>
      </c>
      <c r="GG99">
        <v>1</v>
      </c>
      <c r="GH99">
        <v>-0.003543455208057995</v>
      </c>
      <c r="GI99">
        <v>0.001370025765004459</v>
      </c>
      <c r="GJ99">
        <v>0.0004444329117614062</v>
      </c>
      <c r="GK99">
        <v>1</v>
      </c>
      <c r="GL99">
        <v>2</v>
      </c>
      <c r="GM99">
        <v>2</v>
      </c>
      <c r="GN99" t="s">
        <v>439</v>
      </c>
      <c r="GO99">
        <v>3.01613</v>
      </c>
      <c r="GP99">
        <v>2.77503</v>
      </c>
      <c r="GQ99">
        <v>0.0977296</v>
      </c>
      <c r="GR99">
        <v>0.0971631</v>
      </c>
      <c r="GS99">
        <v>0.0572199</v>
      </c>
      <c r="GT99">
        <v>0.0571554</v>
      </c>
      <c r="GU99">
        <v>23341</v>
      </c>
      <c r="GV99">
        <v>27281.7</v>
      </c>
      <c r="GW99">
        <v>22666.2</v>
      </c>
      <c r="GX99">
        <v>27760.9</v>
      </c>
      <c r="GY99">
        <v>31003.2</v>
      </c>
      <c r="GZ99">
        <v>37408.6</v>
      </c>
      <c r="HA99">
        <v>36327.4</v>
      </c>
      <c r="HB99">
        <v>44069.3</v>
      </c>
      <c r="HC99">
        <v>1.83027</v>
      </c>
      <c r="HD99">
        <v>2.17977</v>
      </c>
      <c r="HE99">
        <v>-0.0569969</v>
      </c>
      <c r="HF99">
        <v>0</v>
      </c>
      <c r="HG99">
        <v>16.0589</v>
      </c>
      <c r="HH99">
        <v>999.9</v>
      </c>
      <c r="HI99">
        <v>23.6</v>
      </c>
      <c r="HJ99">
        <v>32.3</v>
      </c>
      <c r="HK99">
        <v>11.2448</v>
      </c>
      <c r="HL99">
        <v>62.2679</v>
      </c>
      <c r="HM99">
        <v>13.121</v>
      </c>
      <c r="HN99">
        <v>1</v>
      </c>
      <c r="HO99">
        <v>-0.221855</v>
      </c>
      <c r="HP99">
        <v>5.23755</v>
      </c>
      <c r="HQ99">
        <v>20.2181</v>
      </c>
      <c r="HR99">
        <v>5.19887</v>
      </c>
      <c r="HS99">
        <v>11.956</v>
      </c>
      <c r="HT99">
        <v>4.9477</v>
      </c>
      <c r="HU99">
        <v>3.3</v>
      </c>
      <c r="HV99">
        <v>9999</v>
      </c>
      <c r="HW99">
        <v>9999</v>
      </c>
      <c r="HX99">
        <v>9999</v>
      </c>
      <c r="HY99">
        <v>332.1</v>
      </c>
      <c r="HZ99">
        <v>1.86049</v>
      </c>
      <c r="IA99">
        <v>1.86111</v>
      </c>
      <c r="IB99">
        <v>1.86189</v>
      </c>
      <c r="IC99">
        <v>1.85753</v>
      </c>
      <c r="ID99">
        <v>1.85715</v>
      </c>
      <c r="IE99">
        <v>1.85822</v>
      </c>
      <c r="IF99">
        <v>1.85898</v>
      </c>
      <c r="IG99">
        <v>1.85852</v>
      </c>
      <c r="IH99">
        <v>0</v>
      </c>
      <c r="II99">
        <v>0</v>
      </c>
      <c r="IJ99">
        <v>0</v>
      </c>
      <c r="IK99">
        <v>0</v>
      </c>
      <c r="IL99" t="s">
        <v>440</v>
      </c>
      <c r="IM99" t="s">
        <v>441</v>
      </c>
      <c r="IN99" t="s">
        <v>442</v>
      </c>
      <c r="IO99" t="s">
        <v>442</v>
      </c>
      <c r="IP99" t="s">
        <v>442</v>
      </c>
      <c r="IQ99" t="s">
        <v>442</v>
      </c>
      <c r="IR99">
        <v>0</v>
      </c>
      <c r="IS99">
        <v>100</v>
      </c>
      <c r="IT99">
        <v>100</v>
      </c>
      <c r="IU99">
        <v>0.063</v>
      </c>
      <c r="IV99">
        <v>-0.0649</v>
      </c>
      <c r="IW99">
        <v>0.297997702088705</v>
      </c>
      <c r="IX99">
        <v>-0.0005958199232126106</v>
      </c>
      <c r="IY99">
        <v>-6.37178337242435E-08</v>
      </c>
      <c r="IZ99">
        <v>1.993894988486917E-10</v>
      </c>
      <c r="JA99">
        <v>-0.1058024783623949</v>
      </c>
      <c r="JB99">
        <v>-0.00682890468723997</v>
      </c>
      <c r="JC99">
        <v>0.001509929528747337</v>
      </c>
      <c r="JD99">
        <v>-1.662762654557253E-05</v>
      </c>
      <c r="JE99">
        <v>17</v>
      </c>
      <c r="JF99">
        <v>1831</v>
      </c>
      <c r="JG99">
        <v>1</v>
      </c>
      <c r="JH99">
        <v>21</v>
      </c>
      <c r="JI99">
        <v>214.8</v>
      </c>
      <c r="JJ99">
        <v>215</v>
      </c>
      <c r="JK99">
        <v>1.03271</v>
      </c>
      <c r="JL99">
        <v>2.58911</v>
      </c>
      <c r="JM99">
        <v>1.54663</v>
      </c>
      <c r="JN99">
        <v>2.14355</v>
      </c>
      <c r="JO99">
        <v>1.49658</v>
      </c>
      <c r="JP99">
        <v>2.34497</v>
      </c>
      <c r="JQ99">
        <v>38.6733</v>
      </c>
      <c r="JR99">
        <v>24.0175</v>
      </c>
      <c r="JS99">
        <v>18</v>
      </c>
      <c r="JT99">
        <v>383.505</v>
      </c>
      <c r="JU99">
        <v>639.427</v>
      </c>
      <c r="JV99">
        <v>11.086</v>
      </c>
      <c r="JW99">
        <v>24.2751</v>
      </c>
      <c r="JX99">
        <v>30</v>
      </c>
      <c r="JY99">
        <v>24.3476</v>
      </c>
      <c r="JZ99">
        <v>24.3677</v>
      </c>
      <c r="KA99">
        <v>20.6925</v>
      </c>
      <c r="KB99">
        <v>29.3358</v>
      </c>
      <c r="KC99">
        <v>13.484</v>
      </c>
      <c r="KD99">
        <v>11.0958</v>
      </c>
      <c r="KE99">
        <v>400</v>
      </c>
      <c r="KF99">
        <v>8.4199</v>
      </c>
      <c r="KG99">
        <v>100.264</v>
      </c>
      <c r="KH99">
        <v>100.879</v>
      </c>
    </row>
    <row r="100" spans="1:294">
      <c r="A100">
        <v>84</v>
      </c>
      <c r="B100">
        <v>1746728419.1</v>
      </c>
      <c r="C100">
        <v>10003</v>
      </c>
      <c r="D100" t="s">
        <v>607</v>
      </c>
      <c r="E100" t="s">
        <v>608</v>
      </c>
      <c r="F100" t="s">
        <v>432</v>
      </c>
      <c r="G100" t="s">
        <v>433</v>
      </c>
      <c r="I100" t="s">
        <v>435</v>
      </c>
      <c r="J100">
        <v>1746728419.1</v>
      </c>
      <c r="K100">
        <f>(L100)/1000</f>
        <v>0</v>
      </c>
      <c r="L100">
        <f>IF(DQ100, AO100, AI100)</f>
        <v>0</v>
      </c>
      <c r="M100">
        <f>IF(DQ100, AJ100, AH100)</f>
        <v>0</v>
      </c>
      <c r="N100">
        <f>DS100 - IF(AV100&gt;1, M100*DM100*100.0/(AX100), 0)</f>
        <v>0</v>
      </c>
      <c r="O100">
        <f>((U100-K100/2)*N100-M100)/(U100+K100/2)</f>
        <v>0</v>
      </c>
      <c r="P100">
        <f>O100*(DZ100+EA100)/1000.0</f>
        <v>0</v>
      </c>
      <c r="Q100">
        <f>(DS100 - IF(AV100&gt;1, M100*DM100*100.0/(AX100), 0))*(DZ100+EA100)/1000.0</f>
        <v>0</v>
      </c>
      <c r="R100">
        <f>2.0/((1/T100-1/S100)+SIGN(T100)*SQRT((1/T100-1/S100)*(1/T100-1/S100) + 4*DN100/((DN100+1)*(DN100+1))*(2*1/T100*1/S100-1/S100*1/S100)))</f>
        <v>0</v>
      </c>
      <c r="S100">
        <f>IF(LEFT(DO100,1)&lt;&gt;"0",IF(LEFT(DO100,1)="1",3.0,DP100),$D$5+$E$5*(EG100*DZ100/($K$5*1000))+$F$5*(EG100*DZ100/($K$5*1000))*MAX(MIN(DM100,$J$5),$I$5)*MAX(MIN(DM100,$J$5),$I$5)+$G$5*MAX(MIN(DM100,$J$5),$I$5)*(EG100*DZ100/($K$5*1000))+$H$5*(EG100*DZ100/($K$5*1000))*(EG100*DZ100/($K$5*1000)))</f>
        <v>0</v>
      </c>
      <c r="T100">
        <f>K100*(1000-(1000*0.61365*exp(17.502*X100/(240.97+X100))/(DZ100+EA100)+DU100)/2)/(1000*0.61365*exp(17.502*X100/(240.97+X100))/(DZ100+EA100)-DU100)</f>
        <v>0</v>
      </c>
      <c r="U100">
        <f>1/((DN100+1)/(R100/1.6)+1/(S100/1.37)) + DN100/((DN100+1)/(R100/1.6) + DN100/(S100/1.37))</f>
        <v>0</v>
      </c>
      <c r="V100">
        <f>(DI100*DL100)</f>
        <v>0</v>
      </c>
      <c r="W100">
        <f>(EB100+(V100+2*0.95*5.67E-8*(((EB100+$B$7)+273)^4-(EB100+273)^4)-44100*K100)/(1.84*29.3*S100+8*0.95*5.67E-8*(EB100+273)^3))</f>
        <v>0</v>
      </c>
      <c r="X100">
        <f>($C$7*EC100+$D$7*ED100+$E$7*W100)</f>
        <v>0</v>
      </c>
      <c r="Y100">
        <f>0.61365*exp(17.502*X100/(240.97+X100))</f>
        <v>0</v>
      </c>
      <c r="Z100">
        <f>(AA100/AB100*100)</f>
        <v>0</v>
      </c>
      <c r="AA100">
        <f>DU100*(DZ100+EA100)/1000</f>
        <v>0</v>
      </c>
      <c r="AB100">
        <f>0.61365*exp(17.502*EB100/(240.97+EB100))</f>
        <v>0</v>
      </c>
      <c r="AC100">
        <f>(Y100-DU100*(DZ100+EA100)/1000)</f>
        <v>0</v>
      </c>
      <c r="AD100">
        <f>(-K100*44100)</f>
        <v>0</v>
      </c>
      <c r="AE100">
        <f>2*29.3*S100*0.92*(EB100-X100)</f>
        <v>0</v>
      </c>
      <c r="AF100">
        <f>2*0.95*5.67E-8*(((EB100+$B$7)+273)^4-(X100+273)^4)</f>
        <v>0</v>
      </c>
      <c r="AG100">
        <f>V100+AF100+AD100+AE100</f>
        <v>0</v>
      </c>
      <c r="AH100">
        <f>DY100*AV100*(DT100-DS100*(1000-AV100*DV100)/(1000-AV100*DU100))/(100*DM100)</f>
        <v>0</v>
      </c>
      <c r="AI100">
        <f>1000*DY100*AV100*(DU100-DV100)/(100*DM100*(1000-AV100*DU100))</f>
        <v>0</v>
      </c>
      <c r="AJ100">
        <f>(AK100 - AL100 - DZ100*1E3/(8.314*(EB100+273.15)) * AN100/DY100 * AM100) * DY100/(100*DM100) * (1000 - DV100)/1000</f>
        <v>0</v>
      </c>
      <c r="AK100">
        <v>404.7454935612654</v>
      </c>
      <c r="AL100">
        <v>404.1887454545454</v>
      </c>
      <c r="AM100">
        <v>0.03005203396393218</v>
      </c>
      <c r="AN100">
        <v>65.83343786014218</v>
      </c>
      <c r="AO100">
        <f>(AQ100 - AP100 + DZ100*1E3/(8.314*(EB100+273.15)) * AS100/DY100 * AR100) * DY100/(100*DM100) * 1000/(1000 - AQ100)</f>
        <v>0</v>
      </c>
      <c r="AP100">
        <v>11.99652939526811</v>
      </c>
      <c r="AQ100">
        <v>11.70362242424242</v>
      </c>
      <c r="AR100">
        <v>0.04153825200149764</v>
      </c>
      <c r="AS100">
        <v>77.39234867321849</v>
      </c>
      <c r="AT100">
        <v>0</v>
      </c>
      <c r="AU100">
        <v>0</v>
      </c>
      <c r="AV100">
        <f>IF(AT100*$H$13&gt;=AX100,1.0,(AX100/(AX100-AT100*$H$13)))</f>
        <v>0</v>
      </c>
      <c r="AW100">
        <f>(AV100-1)*100</f>
        <v>0</v>
      </c>
      <c r="AX100">
        <f>MAX(0,($B$13+$C$13*EG100)/(1+$D$13*EG100)*DZ100/(EB100+273)*$E$13)</f>
        <v>0</v>
      </c>
      <c r="AY100" t="s">
        <v>436</v>
      </c>
      <c r="AZ100" t="s">
        <v>436</v>
      </c>
      <c r="BA100">
        <v>0</v>
      </c>
      <c r="BB100">
        <v>0</v>
      </c>
      <c r="BC100">
        <f>1-BA100/BB100</f>
        <v>0</v>
      </c>
      <c r="BD100">
        <v>0</v>
      </c>
      <c r="BE100" t="s">
        <v>436</v>
      </c>
      <c r="BF100" t="s">
        <v>436</v>
      </c>
      <c r="BG100">
        <v>0</v>
      </c>
      <c r="BH100">
        <v>0</v>
      </c>
      <c r="BI100">
        <f>1-BG100/BH100</f>
        <v>0</v>
      </c>
      <c r="BJ100">
        <v>0.5</v>
      </c>
      <c r="BK100">
        <f>DJ100</f>
        <v>0</v>
      </c>
      <c r="BL100">
        <f>M100</f>
        <v>0</v>
      </c>
      <c r="BM100">
        <f>BI100*BJ100*BK100</f>
        <v>0</v>
      </c>
      <c r="BN100">
        <f>(BL100-BD100)/BK100</f>
        <v>0</v>
      </c>
      <c r="BO100">
        <f>(BB100-BH100)/BH100</f>
        <v>0</v>
      </c>
      <c r="BP100">
        <f>BA100/(BC100+BA100/BH100)</f>
        <v>0</v>
      </c>
      <c r="BQ100" t="s">
        <v>436</v>
      </c>
      <c r="BR100">
        <v>0</v>
      </c>
      <c r="BS100">
        <f>IF(BR100&lt;&gt;0, BR100, BP100)</f>
        <v>0</v>
      </c>
      <c r="BT100">
        <f>1-BS100/BH100</f>
        <v>0</v>
      </c>
      <c r="BU100">
        <f>(BH100-BG100)/(BH100-BS100)</f>
        <v>0</v>
      </c>
      <c r="BV100">
        <f>(BB100-BH100)/(BB100-BS100)</f>
        <v>0</v>
      </c>
      <c r="BW100">
        <f>(BH100-BG100)/(BH100-BA100)</f>
        <v>0</v>
      </c>
      <c r="BX100">
        <f>(BB100-BH100)/(BB100-BA100)</f>
        <v>0</v>
      </c>
      <c r="BY100">
        <f>(BU100*BS100/BG100)</f>
        <v>0</v>
      </c>
      <c r="BZ100">
        <f>(1-BY100)</f>
        <v>0</v>
      </c>
      <c r="DI100">
        <f>$B$11*EH100+$C$11*EI100+$F$11*ET100*(1-EW100)</f>
        <v>0</v>
      </c>
      <c r="DJ100">
        <f>DI100*DK100</f>
        <v>0</v>
      </c>
      <c r="DK100">
        <f>($B$11*$D$9+$C$11*$D$9+$F$11*((FG100+EY100)/MAX(FG100+EY100+FH100, 0.1)*$I$9+FH100/MAX(FG100+EY100+FH100, 0.1)*$J$9))/($B$11+$C$11+$F$11)</f>
        <v>0</v>
      </c>
      <c r="DL100">
        <f>($B$11*$K$9+$C$11*$K$9+$F$11*((FG100+EY100)/MAX(FG100+EY100+FH100, 0.1)*$P$9+FH100/MAX(FG100+EY100+FH100, 0.1)*$Q$9))/($B$11+$C$11+$F$11)</f>
        <v>0</v>
      </c>
      <c r="DM100">
        <v>6</v>
      </c>
      <c r="DN100">
        <v>0.5</v>
      </c>
      <c r="DO100" t="s">
        <v>437</v>
      </c>
      <c r="DP100">
        <v>2</v>
      </c>
      <c r="DQ100" t="b">
        <v>1</v>
      </c>
      <c r="DR100">
        <v>1746728419.1</v>
      </c>
      <c r="DS100">
        <v>399.48</v>
      </c>
      <c r="DT100">
        <v>399.9</v>
      </c>
      <c r="DU100">
        <v>11.7251</v>
      </c>
      <c r="DV100">
        <v>12.1927</v>
      </c>
      <c r="DW100">
        <v>399.418</v>
      </c>
      <c r="DX100">
        <v>11.7301</v>
      </c>
      <c r="DY100">
        <v>399.894</v>
      </c>
      <c r="DZ100">
        <v>101.948</v>
      </c>
      <c r="EA100">
        <v>0.09985140000000001</v>
      </c>
      <c r="EB100">
        <v>21.7781</v>
      </c>
      <c r="EC100">
        <v>21.3509</v>
      </c>
      <c r="ED100">
        <v>999.9</v>
      </c>
      <c r="EE100">
        <v>0</v>
      </c>
      <c r="EF100">
        <v>0</v>
      </c>
      <c r="EG100">
        <v>10076.9</v>
      </c>
      <c r="EH100">
        <v>0</v>
      </c>
      <c r="EI100">
        <v>0.23487</v>
      </c>
      <c r="EJ100">
        <v>-0.419708</v>
      </c>
      <c r="EK100">
        <v>404.22</v>
      </c>
      <c r="EL100">
        <v>404.836</v>
      </c>
      <c r="EM100">
        <v>-0.467574</v>
      </c>
      <c r="EN100">
        <v>399.9</v>
      </c>
      <c r="EO100">
        <v>12.1927</v>
      </c>
      <c r="EP100">
        <v>1.19535</v>
      </c>
      <c r="EQ100">
        <v>1.24302</v>
      </c>
      <c r="ER100">
        <v>9.543760000000001</v>
      </c>
      <c r="ES100">
        <v>10.127</v>
      </c>
      <c r="ET100">
        <v>0.0500092</v>
      </c>
      <c r="EU100">
        <v>0</v>
      </c>
      <c r="EV100">
        <v>0</v>
      </c>
      <c r="EW100">
        <v>0</v>
      </c>
      <c r="EX100">
        <v>-6.51</v>
      </c>
      <c r="EY100">
        <v>0.0500092</v>
      </c>
      <c r="EZ100">
        <v>5.11</v>
      </c>
      <c r="FA100">
        <v>0.53</v>
      </c>
      <c r="FB100">
        <v>33.312</v>
      </c>
      <c r="FC100">
        <v>40.062</v>
      </c>
      <c r="FD100">
        <v>36.437</v>
      </c>
      <c r="FE100">
        <v>39.875</v>
      </c>
      <c r="FF100">
        <v>35.625</v>
      </c>
      <c r="FG100">
        <v>0</v>
      </c>
      <c r="FH100">
        <v>0</v>
      </c>
      <c r="FI100">
        <v>0</v>
      </c>
      <c r="FJ100">
        <v>1746728491.4</v>
      </c>
      <c r="FK100">
        <v>0</v>
      </c>
      <c r="FL100">
        <v>3.361153846153845</v>
      </c>
      <c r="FM100">
        <v>-23.28307690765676</v>
      </c>
      <c r="FN100">
        <v>26.4642737066957</v>
      </c>
      <c r="FO100">
        <v>-3.765384615384615</v>
      </c>
      <c r="FP100">
        <v>15</v>
      </c>
      <c r="FQ100">
        <v>1746715409.1</v>
      </c>
      <c r="FR100" t="s">
        <v>438</v>
      </c>
      <c r="FS100">
        <v>1746715409.1</v>
      </c>
      <c r="FT100">
        <v>1746715398.6</v>
      </c>
      <c r="FU100">
        <v>2</v>
      </c>
      <c r="FV100">
        <v>-0.229</v>
      </c>
      <c r="FW100">
        <v>-0.046</v>
      </c>
      <c r="FX100">
        <v>-0.035</v>
      </c>
      <c r="FY100">
        <v>0.08699999999999999</v>
      </c>
      <c r="FZ100">
        <v>587</v>
      </c>
      <c r="GA100">
        <v>16</v>
      </c>
      <c r="GB100">
        <v>0.03</v>
      </c>
      <c r="GC100">
        <v>0.16</v>
      </c>
      <c r="GD100">
        <v>0.352451296941216</v>
      </c>
      <c r="GE100">
        <v>-0.1567820802827075</v>
      </c>
      <c r="GF100">
        <v>0.06776623765443908</v>
      </c>
      <c r="GG100">
        <v>1</v>
      </c>
      <c r="GH100">
        <v>0.003410298653538661</v>
      </c>
      <c r="GI100">
        <v>-0.003365683020027297</v>
      </c>
      <c r="GJ100">
        <v>0.0006486525358367869</v>
      </c>
      <c r="GK100">
        <v>1</v>
      </c>
      <c r="GL100">
        <v>2</v>
      </c>
      <c r="GM100">
        <v>2</v>
      </c>
      <c r="GN100" t="s">
        <v>439</v>
      </c>
      <c r="GO100">
        <v>3.01673</v>
      </c>
      <c r="GP100">
        <v>2.7752</v>
      </c>
      <c r="GQ100">
        <v>0.0977828</v>
      </c>
      <c r="GR100">
        <v>0.0971813</v>
      </c>
      <c r="GS100">
        <v>0.0733873</v>
      </c>
      <c r="GT100">
        <v>0.0752646</v>
      </c>
      <c r="GU100">
        <v>23338.5</v>
      </c>
      <c r="GV100">
        <v>27281.1</v>
      </c>
      <c r="GW100">
        <v>22665</v>
      </c>
      <c r="GX100">
        <v>27760.6</v>
      </c>
      <c r="GY100">
        <v>30461.3</v>
      </c>
      <c r="GZ100">
        <v>36679.4</v>
      </c>
      <c r="HA100">
        <v>36326.2</v>
      </c>
      <c r="HB100">
        <v>44068</v>
      </c>
      <c r="HC100">
        <v>1.83283</v>
      </c>
      <c r="HD100">
        <v>2.18645</v>
      </c>
      <c r="HE100">
        <v>0.174437</v>
      </c>
      <c r="HF100">
        <v>0</v>
      </c>
      <c r="HG100">
        <v>18.4646</v>
      </c>
      <c r="HH100">
        <v>999.9</v>
      </c>
      <c r="HI100">
        <v>25.1</v>
      </c>
      <c r="HJ100">
        <v>32.3</v>
      </c>
      <c r="HK100">
        <v>11.958</v>
      </c>
      <c r="HL100">
        <v>61.8079</v>
      </c>
      <c r="HM100">
        <v>12.9167</v>
      </c>
      <c r="HN100">
        <v>1</v>
      </c>
      <c r="HO100">
        <v>-0.225998</v>
      </c>
      <c r="HP100">
        <v>-6.66667</v>
      </c>
      <c r="HQ100">
        <v>20.1629</v>
      </c>
      <c r="HR100">
        <v>5.19528</v>
      </c>
      <c r="HS100">
        <v>11.956</v>
      </c>
      <c r="HT100">
        <v>4.94715</v>
      </c>
      <c r="HU100">
        <v>3.29925</v>
      </c>
      <c r="HV100">
        <v>9999</v>
      </c>
      <c r="HW100">
        <v>9999</v>
      </c>
      <c r="HX100">
        <v>9999</v>
      </c>
      <c r="HY100">
        <v>332.1</v>
      </c>
      <c r="HZ100">
        <v>1.86049</v>
      </c>
      <c r="IA100">
        <v>1.86111</v>
      </c>
      <c r="IB100">
        <v>1.86188</v>
      </c>
      <c r="IC100">
        <v>1.85749</v>
      </c>
      <c r="ID100">
        <v>1.85715</v>
      </c>
      <c r="IE100">
        <v>1.85822</v>
      </c>
      <c r="IF100">
        <v>1.859</v>
      </c>
      <c r="IG100">
        <v>1.85852</v>
      </c>
      <c r="IH100">
        <v>0</v>
      </c>
      <c r="II100">
        <v>0</v>
      </c>
      <c r="IJ100">
        <v>0</v>
      </c>
      <c r="IK100">
        <v>0</v>
      </c>
      <c r="IL100" t="s">
        <v>440</v>
      </c>
      <c r="IM100" t="s">
        <v>441</v>
      </c>
      <c r="IN100" t="s">
        <v>442</v>
      </c>
      <c r="IO100" t="s">
        <v>442</v>
      </c>
      <c r="IP100" t="s">
        <v>442</v>
      </c>
      <c r="IQ100" t="s">
        <v>442</v>
      </c>
      <c r="IR100">
        <v>0</v>
      </c>
      <c r="IS100">
        <v>100</v>
      </c>
      <c r="IT100">
        <v>100</v>
      </c>
      <c r="IU100">
        <v>0.062</v>
      </c>
      <c r="IV100">
        <v>-0.005</v>
      </c>
      <c r="IW100">
        <v>0.297997702088705</v>
      </c>
      <c r="IX100">
        <v>-0.0005958199232126106</v>
      </c>
      <c r="IY100">
        <v>-6.37178337242435E-08</v>
      </c>
      <c r="IZ100">
        <v>1.993894988486917E-10</v>
      </c>
      <c r="JA100">
        <v>-0.1058024783623949</v>
      </c>
      <c r="JB100">
        <v>-0.00682890468723997</v>
      </c>
      <c r="JC100">
        <v>0.001509929528747337</v>
      </c>
      <c r="JD100">
        <v>-1.662762654557253E-05</v>
      </c>
      <c r="JE100">
        <v>17</v>
      </c>
      <c r="JF100">
        <v>1831</v>
      </c>
      <c r="JG100">
        <v>1</v>
      </c>
      <c r="JH100">
        <v>21</v>
      </c>
      <c r="JI100">
        <v>216.8</v>
      </c>
      <c r="JJ100">
        <v>217</v>
      </c>
      <c r="JK100">
        <v>1.03516</v>
      </c>
      <c r="JL100">
        <v>2.58667</v>
      </c>
      <c r="JM100">
        <v>1.54663</v>
      </c>
      <c r="JN100">
        <v>2.14355</v>
      </c>
      <c r="JO100">
        <v>1.49658</v>
      </c>
      <c r="JP100">
        <v>2.34741</v>
      </c>
      <c r="JQ100">
        <v>38.6733</v>
      </c>
      <c r="JR100">
        <v>23.9999</v>
      </c>
      <c r="JS100">
        <v>18</v>
      </c>
      <c r="JT100">
        <v>384.797</v>
      </c>
      <c r="JU100">
        <v>644.8920000000001</v>
      </c>
      <c r="JV100">
        <v>31.5919</v>
      </c>
      <c r="JW100">
        <v>24.2586</v>
      </c>
      <c r="JX100">
        <v>30.0001</v>
      </c>
      <c r="JY100">
        <v>24.3537</v>
      </c>
      <c r="JZ100">
        <v>24.374</v>
      </c>
      <c r="KA100">
        <v>20.7481</v>
      </c>
      <c r="KB100">
        <v>4.52509</v>
      </c>
      <c r="KC100">
        <v>23.3067</v>
      </c>
      <c r="KD100">
        <v>213.763</v>
      </c>
      <c r="KE100">
        <v>400</v>
      </c>
      <c r="KF100">
        <v>12.4935</v>
      </c>
      <c r="KG100">
        <v>100.26</v>
      </c>
      <c r="KH100">
        <v>100.877</v>
      </c>
    </row>
    <row r="101" spans="1:294">
      <c r="A101">
        <v>85</v>
      </c>
      <c r="B101">
        <v>1746728539.6</v>
      </c>
      <c r="C101">
        <v>10123.5</v>
      </c>
      <c r="D101" t="s">
        <v>609</v>
      </c>
      <c r="E101" t="s">
        <v>610</v>
      </c>
      <c r="F101" t="s">
        <v>432</v>
      </c>
      <c r="G101" t="s">
        <v>433</v>
      </c>
      <c r="I101" t="s">
        <v>435</v>
      </c>
      <c r="J101">
        <v>1746728539.6</v>
      </c>
      <c r="K101">
        <f>(L101)/1000</f>
        <v>0</v>
      </c>
      <c r="L101">
        <f>IF(DQ101, AO101, AI101)</f>
        <v>0</v>
      </c>
      <c r="M101">
        <f>IF(DQ101, AJ101, AH101)</f>
        <v>0</v>
      </c>
      <c r="N101">
        <f>DS101 - IF(AV101&gt;1, M101*DM101*100.0/(AX101), 0)</f>
        <v>0</v>
      </c>
      <c r="O101">
        <f>((U101-K101/2)*N101-M101)/(U101+K101/2)</f>
        <v>0</v>
      </c>
      <c r="P101">
        <f>O101*(DZ101+EA101)/1000.0</f>
        <v>0</v>
      </c>
      <c r="Q101">
        <f>(DS101 - IF(AV101&gt;1, M101*DM101*100.0/(AX101), 0))*(DZ101+EA101)/1000.0</f>
        <v>0</v>
      </c>
      <c r="R101">
        <f>2.0/((1/T101-1/S101)+SIGN(T101)*SQRT((1/T101-1/S101)*(1/T101-1/S101) + 4*DN101/((DN101+1)*(DN101+1))*(2*1/T101*1/S101-1/S101*1/S101)))</f>
        <v>0</v>
      </c>
      <c r="S101">
        <f>IF(LEFT(DO101,1)&lt;&gt;"0",IF(LEFT(DO101,1)="1",3.0,DP101),$D$5+$E$5*(EG101*DZ101/($K$5*1000))+$F$5*(EG101*DZ101/($K$5*1000))*MAX(MIN(DM101,$J$5),$I$5)*MAX(MIN(DM101,$J$5),$I$5)+$G$5*MAX(MIN(DM101,$J$5),$I$5)*(EG101*DZ101/($K$5*1000))+$H$5*(EG101*DZ101/($K$5*1000))*(EG101*DZ101/($K$5*1000)))</f>
        <v>0</v>
      </c>
      <c r="T101">
        <f>K101*(1000-(1000*0.61365*exp(17.502*X101/(240.97+X101))/(DZ101+EA101)+DU101)/2)/(1000*0.61365*exp(17.502*X101/(240.97+X101))/(DZ101+EA101)-DU101)</f>
        <v>0</v>
      </c>
      <c r="U101">
        <f>1/((DN101+1)/(R101/1.6)+1/(S101/1.37)) + DN101/((DN101+1)/(R101/1.6) + DN101/(S101/1.37))</f>
        <v>0</v>
      </c>
      <c r="V101">
        <f>(DI101*DL101)</f>
        <v>0</v>
      </c>
      <c r="W101">
        <f>(EB101+(V101+2*0.95*5.67E-8*(((EB101+$B$7)+273)^4-(EB101+273)^4)-44100*K101)/(1.84*29.3*S101+8*0.95*5.67E-8*(EB101+273)^3))</f>
        <v>0</v>
      </c>
      <c r="X101">
        <f>($C$7*EC101+$D$7*ED101+$E$7*W101)</f>
        <v>0</v>
      </c>
      <c r="Y101">
        <f>0.61365*exp(17.502*X101/(240.97+X101))</f>
        <v>0</v>
      </c>
      <c r="Z101">
        <f>(AA101/AB101*100)</f>
        <v>0</v>
      </c>
      <c r="AA101">
        <f>DU101*(DZ101+EA101)/1000</f>
        <v>0</v>
      </c>
      <c r="AB101">
        <f>0.61365*exp(17.502*EB101/(240.97+EB101))</f>
        <v>0</v>
      </c>
      <c r="AC101">
        <f>(Y101-DU101*(DZ101+EA101)/1000)</f>
        <v>0</v>
      </c>
      <c r="AD101">
        <f>(-K101*44100)</f>
        <v>0</v>
      </c>
      <c r="AE101">
        <f>2*29.3*S101*0.92*(EB101-X101)</f>
        <v>0</v>
      </c>
      <c r="AF101">
        <f>2*0.95*5.67E-8*(((EB101+$B$7)+273)^4-(X101+273)^4)</f>
        <v>0</v>
      </c>
      <c r="AG101">
        <f>V101+AF101+AD101+AE101</f>
        <v>0</v>
      </c>
      <c r="AH101">
        <f>DY101*AV101*(DT101-DS101*(1000-AV101*DV101)/(1000-AV101*DU101))/(100*DM101)</f>
        <v>0</v>
      </c>
      <c r="AI101">
        <f>1000*DY101*AV101*(DU101-DV101)/(100*DM101*(1000-AV101*DU101))</f>
        <v>0</v>
      </c>
      <c r="AJ101">
        <f>(AK101 - AL101 - DZ101*1E3/(8.314*(EB101+273.15)) * AN101/DY101 * AM101) * DY101/(100*DM101) * (1000 - DV101)/1000</f>
        <v>0</v>
      </c>
      <c r="AK101">
        <v>407.1002893907532</v>
      </c>
      <c r="AL101">
        <v>406.8279999999998</v>
      </c>
      <c r="AM101">
        <v>0.04282630824754043</v>
      </c>
      <c r="AN101">
        <v>65.83343786014218</v>
      </c>
      <c r="AO101">
        <f>(AQ101 - AP101 + DZ101*1E3/(8.314*(EB101+273.15)) * AS101/DY101 * AR101) * DY101/(100*DM101) * 1000/(1000 - AQ101)</f>
        <v>0</v>
      </c>
      <c r="AP101">
        <v>18.1187971399806</v>
      </c>
      <c r="AQ101">
        <v>17.44652303030302</v>
      </c>
      <c r="AR101">
        <v>0.07097993431528314</v>
      </c>
      <c r="AS101">
        <v>77.39234867321849</v>
      </c>
      <c r="AT101">
        <v>0</v>
      </c>
      <c r="AU101">
        <v>0</v>
      </c>
      <c r="AV101">
        <f>IF(AT101*$H$13&gt;=AX101,1.0,(AX101/(AX101-AT101*$H$13)))</f>
        <v>0</v>
      </c>
      <c r="AW101">
        <f>(AV101-1)*100</f>
        <v>0</v>
      </c>
      <c r="AX101">
        <f>MAX(0,($B$13+$C$13*EG101)/(1+$D$13*EG101)*DZ101/(EB101+273)*$E$13)</f>
        <v>0</v>
      </c>
      <c r="AY101" t="s">
        <v>436</v>
      </c>
      <c r="AZ101" t="s">
        <v>436</v>
      </c>
      <c r="BA101">
        <v>0</v>
      </c>
      <c r="BB101">
        <v>0</v>
      </c>
      <c r="BC101">
        <f>1-BA101/BB101</f>
        <v>0</v>
      </c>
      <c r="BD101">
        <v>0</v>
      </c>
      <c r="BE101" t="s">
        <v>436</v>
      </c>
      <c r="BF101" t="s">
        <v>436</v>
      </c>
      <c r="BG101">
        <v>0</v>
      </c>
      <c r="BH101">
        <v>0</v>
      </c>
      <c r="BI101">
        <f>1-BG101/BH101</f>
        <v>0</v>
      </c>
      <c r="BJ101">
        <v>0.5</v>
      </c>
      <c r="BK101">
        <f>DJ101</f>
        <v>0</v>
      </c>
      <c r="BL101">
        <f>M101</f>
        <v>0</v>
      </c>
      <c r="BM101">
        <f>BI101*BJ101*BK101</f>
        <v>0</v>
      </c>
      <c r="BN101">
        <f>(BL101-BD101)/BK101</f>
        <v>0</v>
      </c>
      <c r="BO101">
        <f>(BB101-BH101)/BH101</f>
        <v>0</v>
      </c>
      <c r="BP101">
        <f>BA101/(BC101+BA101/BH101)</f>
        <v>0</v>
      </c>
      <c r="BQ101" t="s">
        <v>436</v>
      </c>
      <c r="BR101">
        <v>0</v>
      </c>
      <c r="BS101">
        <f>IF(BR101&lt;&gt;0, BR101, BP101)</f>
        <v>0</v>
      </c>
      <c r="BT101">
        <f>1-BS101/BH101</f>
        <v>0</v>
      </c>
      <c r="BU101">
        <f>(BH101-BG101)/(BH101-BS101)</f>
        <v>0</v>
      </c>
      <c r="BV101">
        <f>(BB101-BH101)/(BB101-BS101)</f>
        <v>0</v>
      </c>
      <c r="BW101">
        <f>(BH101-BG101)/(BH101-BA101)</f>
        <v>0</v>
      </c>
      <c r="BX101">
        <f>(BB101-BH101)/(BB101-BA101)</f>
        <v>0</v>
      </c>
      <c r="BY101">
        <f>(BU101*BS101/BG101)</f>
        <v>0</v>
      </c>
      <c r="BZ101">
        <f>(1-BY101)</f>
        <v>0</v>
      </c>
      <c r="DI101">
        <f>$B$11*EH101+$C$11*EI101+$F$11*ET101*(1-EW101)</f>
        <v>0</v>
      </c>
      <c r="DJ101">
        <f>DI101*DK101</f>
        <v>0</v>
      </c>
      <c r="DK101">
        <f>($B$11*$D$9+$C$11*$D$9+$F$11*((FG101+EY101)/MAX(FG101+EY101+FH101, 0.1)*$I$9+FH101/MAX(FG101+EY101+FH101, 0.1)*$J$9))/($B$11+$C$11+$F$11)</f>
        <v>0</v>
      </c>
      <c r="DL101">
        <f>($B$11*$K$9+$C$11*$K$9+$F$11*((FG101+EY101)/MAX(FG101+EY101+FH101, 0.1)*$P$9+FH101/MAX(FG101+EY101+FH101, 0.1)*$Q$9))/($B$11+$C$11+$F$11)</f>
        <v>0</v>
      </c>
      <c r="DM101">
        <v>6</v>
      </c>
      <c r="DN101">
        <v>0.5</v>
      </c>
      <c r="DO101" t="s">
        <v>437</v>
      </c>
      <c r="DP101">
        <v>2</v>
      </c>
      <c r="DQ101" t="b">
        <v>1</v>
      </c>
      <c r="DR101">
        <v>1746728539.6</v>
      </c>
      <c r="DS101">
        <v>399.747</v>
      </c>
      <c r="DT101">
        <v>399.691</v>
      </c>
      <c r="DU101">
        <v>17.4825</v>
      </c>
      <c r="DV101">
        <v>18.4505</v>
      </c>
      <c r="DW101">
        <v>399.685</v>
      </c>
      <c r="DX101">
        <v>17.3395</v>
      </c>
      <c r="DY101">
        <v>400.061</v>
      </c>
      <c r="DZ101">
        <v>101.946</v>
      </c>
      <c r="EA101">
        <v>0.09983019999999999</v>
      </c>
      <c r="EB101">
        <v>27.953</v>
      </c>
      <c r="EC101">
        <v>27.2315</v>
      </c>
      <c r="ED101">
        <v>999.9</v>
      </c>
      <c r="EE101">
        <v>0</v>
      </c>
      <c r="EF101">
        <v>0</v>
      </c>
      <c r="EG101">
        <v>10065</v>
      </c>
      <c r="EH101">
        <v>0</v>
      </c>
      <c r="EI101">
        <v>0.23487</v>
      </c>
      <c r="EJ101">
        <v>0.0559692</v>
      </c>
      <c r="EK101">
        <v>406.86</v>
      </c>
      <c r="EL101">
        <v>407.204</v>
      </c>
      <c r="EM101">
        <v>-0.967958</v>
      </c>
      <c r="EN101">
        <v>399.691</v>
      </c>
      <c r="EO101">
        <v>18.4505</v>
      </c>
      <c r="EP101">
        <v>1.78228</v>
      </c>
      <c r="EQ101">
        <v>1.88096</v>
      </c>
      <c r="ER101">
        <v>15.6323</v>
      </c>
      <c r="ES101">
        <v>16.4764</v>
      </c>
      <c r="ET101">
        <v>0.0500092</v>
      </c>
      <c r="EU101">
        <v>0</v>
      </c>
      <c r="EV101">
        <v>0</v>
      </c>
      <c r="EW101">
        <v>0</v>
      </c>
      <c r="EX101">
        <v>5.24</v>
      </c>
      <c r="EY101">
        <v>0.0500092</v>
      </c>
      <c r="EZ101">
        <v>-4.54</v>
      </c>
      <c r="FA101">
        <v>0.73</v>
      </c>
      <c r="FB101">
        <v>33.937</v>
      </c>
      <c r="FC101">
        <v>40.812</v>
      </c>
      <c r="FD101">
        <v>37</v>
      </c>
      <c r="FE101">
        <v>41.25</v>
      </c>
      <c r="FF101">
        <v>36.812</v>
      </c>
      <c r="FG101">
        <v>0</v>
      </c>
      <c r="FH101">
        <v>0</v>
      </c>
      <c r="FI101">
        <v>0</v>
      </c>
      <c r="FJ101">
        <v>1746728612</v>
      </c>
      <c r="FK101">
        <v>0</v>
      </c>
      <c r="FL101">
        <v>3.4936</v>
      </c>
      <c r="FM101">
        <v>39.60153801752502</v>
      </c>
      <c r="FN101">
        <v>1.490769229452539</v>
      </c>
      <c r="FO101">
        <v>-4.2656</v>
      </c>
      <c r="FP101">
        <v>15</v>
      </c>
      <c r="FQ101">
        <v>1746715409.1</v>
      </c>
      <c r="FR101" t="s">
        <v>438</v>
      </c>
      <c r="FS101">
        <v>1746715409.1</v>
      </c>
      <c r="FT101">
        <v>1746715398.6</v>
      </c>
      <c r="FU101">
        <v>2</v>
      </c>
      <c r="FV101">
        <v>-0.229</v>
      </c>
      <c r="FW101">
        <v>-0.046</v>
      </c>
      <c r="FX101">
        <v>-0.035</v>
      </c>
      <c r="FY101">
        <v>0.08699999999999999</v>
      </c>
      <c r="FZ101">
        <v>587</v>
      </c>
      <c r="GA101">
        <v>16</v>
      </c>
      <c r="GB101">
        <v>0.03</v>
      </c>
      <c r="GC101">
        <v>0.16</v>
      </c>
      <c r="GD101">
        <v>0.09981629779731266</v>
      </c>
      <c r="GE101">
        <v>-0.1658791898799264</v>
      </c>
      <c r="GF101">
        <v>0.08493115766136743</v>
      </c>
      <c r="GG101">
        <v>1</v>
      </c>
      <c r="GH101">
        <v>-0.002345374825896977</v>
      </c>
      <c r="GI101">
        <v>-0.00716792027131201</v>
      </c>
      <c r="GJ101">
        <v>0.001063453776521016</v>
      </c>
      <c r="GK101">
        <v>1</v>
      </c>
      <c r="GL101">
        <v>2</v>
      </c>
      <c r="GM101">
        <v>2</v>
      </c>
      <c r="GN101" t="s">
        <v>439</v>
      </c>
      <c r="GO101">
        <v>3.01793</v>
      </c>
      <c r="GP101">
        <v>2.77507</v>
      </c>
      <c r="GQ101">
        <v>0.0978714</v>
      </c>
      <c r="GR101">
        <v>0.09719</v>
      </c>
      <c r="GS101">
        <v>0.0980539</v>
      </c>
      <c r="GT101">
        <v>0.101544</v>
      </c>
      <c r="GU101">
        <v>23331.6</v>
      </c>
      <c r="GV101">
        <v>27275.2</v>
      </c>
      <c r="GW101">
        <v>22660.8</v>
      </c>
      <c r="GX101">
        <v>27755.3</v>
      </c>
      <c r="GY101">
        <v>29628.4</v>
      </c>
      <c r="GZ101">
        <v>35612</v>
      </c>
      <c r="HA101">
        <v>36320.9</v>
      </c>
      <c r="HB101">
        <v>44060.9</v>
      </c>
      <c r="HC101">
        <v>1.83183</v>
      </c>
      <c r="HD101">
        <v>2.20192</v>
      </c>
      <c r="HE101">
        <v>0.279546</v>
      </c>
      <c r="HF101">
        <v>0</v>
      </c>
      <c r="HG101">
        <v>22.6441</v>
      </c>
      <c r="HH101">
        <v>999.9</v>
      </c>
      <c r="HI101">
        <v>33.1</v>
      </c>
      <c r="HJ101">
        <v>32.3</v>
      </c>
      <c r="HK101">
        <v>15.7681</v>
      </c>
      <c r="HL101">
        <v>61.5379</v>
      </c>
      <c r="HM101">
        <v>11.883</v>
      </c>
      <c r="HN101">
        <v>1</v>
      </c>
      <c r="HO101">
        <v>-0.2211</v>
      </c>
      <c r="HP101">
        <v>-6.66667</v>
      </c>
      <c r="HQ101">
        <v>20.1695</v>
      </c>
      <c r="HR101">
        <v>5.19453</v>
      </c>
      <c r="HS101">
        <v>11.956</v>
      </c>
      <c r="HT101">
        <v>4.947</v>
      </c>
      <c r="HU101">
        <v>3.29933</v>
      </c>
      <c r="HV101">
        <v>9999</v>
      </c>
      <c r="HW101">
        <v>9999</v>
      </c>
      <c r="HX101">
        <v>9999</v>
      </c>
      <c r="HY101">
        <v>332.1</v>
      </c>
      <c r="HZ101">
        <v>1.8605</v>
      </c>
      <c r="IA101">
        <v>1.86111</v>
      </c>
      <c r="IB101">
        <v>1.86188</v>
      </c>
      <c r="IC101">
        <v>1.85747</v>
      </c>
      <c r="ID101">
        <v>1.85715</v>
      </c>
      <c r="IE101">
        <v>1.85824</v>
      </c>
      <c r="IF101">
        <v>1.85899</v>
      </c>
      <c r="IG101">
        <v>1.85852</v>
      </c>
      <c r="IH101">
        <v>0</v>
      </c>
      <c r="II101">
        <v>0</v>
      </c>
      <c r="IJ101">
        <v>0</v>
      </c>
      <c r="IK101">
        <v>0</v>
      </c>
      <c r="IL101" t="s">
        <v>440</v>
      </c>
      <c r="IM101" t="s">
        <v>441</v>
      </c>
      <c r="IN101" t="s">
        <v>442</v>
      </c>
      <c r="IO101" t="s">
        <v>442</v>
      </c>
      <c r="IP101" t="s">
        <v>442</v>
      </c>
      <c r="IQ101" t="s">
        <v>442</v>
      </c>
      <c r="IR101">
        <v>0</v>
      </c>
      <c r="IS101">
        <v>100</v>
      </c>
      <c r="IT101">
        <v>100</v>
      </c>
      <c r="IU101">
        <v>0.062</v>
      </c>
      <c r="IV101">
        <v>0.143</v>
      </c>
      <c r="IW101">
        <v>0.297997702088705</v>
      </c>
      <c r="IX101">
        <v>-0.0005958199232126106</v>
      </c>
      <c r="IY101">
        <v>-6.37178337242435E-08</v>
      </c>
      <c r="IZ101">
        <v>1.993894988486917E-10</v>
      </c>
      <c r="JA101">
        <v>-0.1058024783623949</v>
      </c>
      <c r="JB101">
        <v>-0.00682890468723997</v>
      </c>
      <c r="JC101">
        <v>0.001509929528747337</v>
      </c>
      <c r="JD101">
        <v>-1.662762654557253E-05</v>
      </c>
      <c r="JE101">
        <v>17</v>
      </c>
      <c r="JF101">
        <v>1831</v>
      </c>
      <c r="JG101">
        <v>1</v>
      </c>
      <c r="JH101">
        <v>21</v>
      </c>
      <c r="JI101">
        <v>218.8</v>
      </c>
      <c r="JJ101">
        <v>219</v>
      </c>
      <c r="JK101">
        <v>1.04248</v>
      </c>
      <c r="JL101">
        <v>2.57568</v>
      </c>
      <c r="JM101">
        <v>1.54663</v>
      </c>
      <c r="JN101">
        <v>2.15698</v>
      </c>
      <c r="JO101">
        <v>1.49658</v>
      </c>
      <c r="JP101">
        <v>2.50122</v>
      </c>
      <c r="JQ101">
        <v>38.6979</v>
      </c>
      <c r="JR101">
        <v>23.9999</v>
      </c>
      <c r="JS101">
        <v>18</v>
      </c>
      <c r="JT101">
        <v>384.654</v>
      </c>
      <c r="JU101">
        <v>658.013</v>
      </c>
      <c r="JV101">
        <v>37.03</v>
      </c>
      <c r="JW101">
        <v>24.3865</v>
      </c>
      <c r="JX101">
        <v>30.0004</v>
      </c>
      <c r="JY101">
        <v>24.4063</v>
      </c>
      <c r="JZ101">
        <v>24.4124</v>
      </c>
      <c r="KA101">
        <v>20.9049</v>
      </c>
      <c r="KB101">
        <v>0</v>
      </c>
      <c r="KC101">
        <v>59.7416</v>
      </c>
      <c r="KD101">
        <v>298.811</v>
      </c>
      <c r="KE101">
        <v>400</v>
      </c>
      <c r="KF101">
        <v>20.4275</v>
      </c>
      <c r="KG101">
        <v>100.244</v>
      </c>
      <c r="KH101">
        <v>100.859</v>
      </c>
    </row>
    <row r="102" spans="1:294">
      <c r="A102">
        <v>86</v>
      </c>
      <c r="B102">
        <v>1746728660.1</v>
      </c>
      <c r="C102">
        <v>10244</v>
      </c>
      <c r="D102" t="s">
        <v>611</v>
      </c>
      <c r="E102" t="s">
        <v>612</v>
      </c>
      <c r="F102" t="s">
        <v>432</v>
      </c>
      <c r="G102" t="s">
        <v>433</v>
      </c>
      <c r="I102" t="s">
        <v>435</v>
      </c>
      <c r="J102">
        <v>1746728660.1</v>
      </c>
      <c r="K102">
        <f>(L102)/1000</f>
        <v>0</v>
      </c>
      <c r="L102">
        <f>IF(DQ102, AO102, AI102)</f>
        <v>0</v>
      </c>
      <c r="M102">
        <f>IF(DQ102, AJ102, AH102)</f>
        <v>0</v>
      </c>
      <c r="N102">
        <f>DS102 - IF(AV102&gt;1, M102*DM102*100.0/(AX102), 0)</f>
        <v>0</v>
      </c>
      <c r="O102">
        <f>((U102-K102/2)*N102-M102)/(U102+K102/2)</f>
        <v>0</v>
      </c>
      <c r="P102">
        <f>O102*(DZ102+EA102)/1000.0</f>
        <v>0</v>
      </c>
      <c r="Q102">
        <f>(DS102 - IF(AV102&gt;1, M102*DM102*100.0/(AX102), 0))*(DZ102+EA102)/1000.0</f>
        <v>0</v>
      </c>
      <c r="R102">
        <f>2.0/((1/T102-1/S102)+SIGN(T102)*SQRT((1/T102-1/S102)*(1/T102-1/S102) + 4*DN102/((DN102+1)*(DN102+1))*(2*1/T102*1/S102-1/S102*1/S102)))</f>
        <v>0</v>
      </c>
      <c r="S102">
        <f>IF(LEFT(DO102,1)&lt;&gt;"0",IF(LEFT(DO102,1)="1",3.0,DP102),$D$5+$E$5*(EG102*DZ102/($K$5*1000))+$F$5*(EG102*DZ102/($K$5*1000))*MAX(MIN(DM102,$J$5),$I$5)*MAX(MIN(DM102,$J$5),$I$5)+$G$5*MAX(MIN(DM102,$J$5),$I$5)*(EG102*DZ102/($K$5*1000))+$H$5*(EG102*DZ102/($K$5*1000))*(EG102*DZ102/($K$5*1000)))</f>
        <v>0</v>
      </c>
      <c r="T102">
        <f>K102*(1000-(1000*0.61365*exp(17.502*X102/(240.97+X102))/(DZ102+EA102)+DU102)/2)/(1000*0.61365*exp(17.502*X102/(240.97+X102))/(DZ102+EA102)-DU102)</f>
        <v>0</v>
      </c>
      <c r="U102">
        <f>1/((DN102+1)/(R102/1.6)+1/(S102/1.37)) + DN102/((DN102+1)/(R102/1.6) + DN102/(S102/1.37))</f>
        <v>0</v>
      </c>
      <c r="V102">
        <f>(DI102*DL102)</f>
        <v>0</v>
      </c>
      <c r="W102">
        <f>(EB102+(V102+2*0.95*5.67E-8*(((EB102+$B$7)+273)^4-(EB102+273)^4)-44100*K102)/(1.84*29.3*S102+8*0.95*5.67E-8*(EB102+273)^3))</f>
        <v>0</v>
      </c>
      <c r="X102">
        <f>($C$7*EC102+$D$7*ED102+$E$7*W102)</f>
        <v>0</v>
      </c>
      <c r="Y102">
        <f>0.61365*exp(17.502*X102/(240.97+X102))</f>
        <v>0</v>
      </c>
      <c r="Z102">
        <f>(AA102/AB102*100)</f>
        <v>0</v>
      </c>
      <c r="AA102">
        <f>DU102*(DZ102+EA102)/1000</f>
        <v>0</v>
      </c>
      <c r="AB102">
        <f>0.61365*exp(17.502*EB102/(240.97+EB102))</f>
        <v>0</v>
      </c>
      <c r="AC102">
        <f>(Y102-DU102*(DZ102+EA102)/1000)</f>
        <v>0</v>
      </c>
      <c r="AD102">
        <f>(-K102*44100)</f>
        <v>0</v>
      </c>
      <c r="AE102">
        <f>2*29.3*S102*0.92*(EB102-X102)</f>
        <v>0</v>
      </c>
      <c r="AF102">
        <f>2*0.95*5.67E-8*(((EB102+$B$7)+273)^4-(X102+273)^4)</f>
        <v>0</v>
      </c>
      <c r="AG102">
        <f>V102+AF102+AD102+AE102</f>
        <v>0</v>
      </c>
      <c r="AH102">
        <f>DY102*AV102*(DT102-DS102*(1000-AV102*DV102)/(1000-AV102*DU102))/(100*DM102)</f>
        <v>0</v>
      </c>
      <c r="AI102">
        <f>1000*DY102*AV102*(DU102-DV102)/(100*DM102*(1000-AV102*DU102))</f>
        <v>0</v>
      </c>
      <c r="AJ102">
        <f>(AK102 - AL102 - DZ102*1E3/(8.314*(EB102+273.15)) * AN102/DY102 * AM102) * DY102/(100*DM102) * (1000 - DV102)/1000</f>
        <v>0</v>
      </c>
      <c r="AK102">
        <v>408.2161712397182</v>
      </c>
      <c r="AL102">
        <v>408.3868606060605</v>
      </c>
      <c r="AM102">
        <v>0.003496423967615262</v>
      </c>
      <c r="AN102">
        <v>65.83343786014218</v>
      </c>
      <c r="AO102">
        <f>(AQ102 - AP102 + DZ102*1E3/(8.314*(EB102+273.15)) * AS102/DY102 * AR102) * DY102/(100*DM102) * 1000/(1000 - AQ102)</f>
        <v>0</v>
      </c>
      <c r="AP102">
        <v>20.08241857176734</v>
      </c>
      <c r="AQ102">
        <v>20.25757212121212</v>
      </c>
      <c r="AR102">
        <v>-0.03241979984961881</v>
      </c>
      <c r="AS102">
        <v>77.39234867321849</v>
      </c>
      <c r="AT102">
        <v>0</v>
      </c>
      <c r="AU102">
        <v>0</v>
      </c>
      <c r="AV102">
        <f>IF(AT102*$H$13&gt;=AX102,1.0,(AX102/(AX102-AT102*$H$13)))</f>
        <v>0</v>
      </c>
      <c r="AW102">
        <f>(AV102-1)*100</f>
        <v>0</v>
      </c>
      <c r="AX102">
        <f>MAX(0,($B$13+$C$13*EG102)/(1+$D$13*EG102)*DZ102/(EB102+273)*$E$13)</f>
        <v>0</v>
      </c>
      <c r="AY102" t="s">
        <v>436</v>
      </c>
      <c r="AZ102" t="s">
        <v>436</v>
      </c>
      <c r="BA102">
        <v>0</v>
      </c>
      <c r="BB102">
        <v>0</v>
      </c>
      <c r="BC102">
        <f>1-BA102/BB102</f>
        <v>0</v>
      </c>
      <c r="BD102">
        <v>0</v>
      </c>
      <c r="BE102" t="s">
        <v>436</v>
      </c>
      <c r="BF102" t="s">
        <v>436</v>
      </c>
      <c r="BG102">
        <v>0</v>
      </c>
      <c r="BH102">
        <v>0</v>
      </c>
      <c r="BI102">
        <f>1-BG102/BH102</f>
        <v>0</v>
      </c>
      <c r="BJ102">
        <v>0.5</v>
      </c>
      <c r="BK102">
        <f>DJ102</f>
        <v>0</v>
      </c>
      <c r="BL102">
        <f>M102</f>
        <v>0</v>
      </c>
      <c r="BM102">
        <f>BI102*BJ102*BK102</f>
        <v>0</v>
      </c>
      <c r="BN102">
        <f>(BL102-BD102)/BK102</f>
        <v>0</v>
      </c>
      <c r="BO102">
        <f>(BB102-BH102)/BH102</f>
        <v>0</v>
      </c>
      <c r="BP102">
        <f>BA102/(BC102+BA102/BH102)</f>
        <v>0</v>
      </c>
      <c r="BQ102" t="s">
        <v>436</v>
      </c>
      <c r="BR102">
        <v>0</v>
      </c>
      <c r="BS102">
        <f>IF(BR102&lt;&gt;0, BR102, BP102)</f>
        <v>0</v>
      </c>
      <c r="BT102">
        <f>1-BS102/BH102</f>
        <v>0</v>
      </c>
      <c r="BU102">
        <f>(BH102-BG102)/(BH102-BS102)</f>
        <v>0</v>
      </c>
      <c r="BV102">
        <f>(BB102-BH102)/(BB102-BS102)</f>
        <v>0</v>
      </c>
      <c r="BW102">
        <f>(BH102-BG102)/(BH102-BA102)</f>
        <v>0</v>
      </c>
      <c r="BX102">
        <f>(BB102-BH102)/(BB102-BA102)</f>
        <v>0</v>
      </c>
      <c r="BY102">
        <f>(BU102*BS102/BG102)</f>
        <v>0</v>
      </c>
      <c r="BZ102">
        <f>(1-BY102)</f>
        <v>0</v>
      </c>
      <c r="DI102">
        <f>$B$11*EH102+$C$11*EI102+$F$11*ET102*(1-EW102)</f>
        <v>0</v>
      </c>
      <c r="DJ102">
        <f>DI102*DK102</f>
        <v>0</v>
      </c>
      <c r="DK102">
        <f>($B$11*$D$9+$C$11*$D$9+$F$11*((FG102+EY102)/MAX(FG102+EY102+FH102, 0.1)*$I$9+FH102/MAX(FG102+EY102+FH102, 0.1)*$J$9))/($B$11+$C$11+$F$11)</f>
        <v>0</v>
      </c>
      <c r="DL102">
        <f>($B$11*$K$9+$C$11*$K$9+$F$11*((FG102+EY102)/MAX(FG102+EY102+FH102, 0.1)*$P$9+FH102/MAX(FG102+EY102+FH102, 0.1)*$Q$9))/($B$11+$C$11+$F$11)</f>
        <v>0</v>
      </c>
      <c r="DM102">
        <v>6</v>
      </c>
      <c r="DN102">
        <v>0.5</v>
      </c>
      <c r="DO102" t="s">
        <v>437</v>
      </c>
      <c r="DP102">
        <v>2</v>
      </c>
      <c r="DQ102" t="b">
        <v>1</v>
      </c>
      <c r="DR102">
        <v>1746728660.1</v>
      </c>
      <c r="DS102">
        <v>400.154</v>
      </c>
      <c r="DT102">
        <v>399.949</v>
      </c>
      <c r="DU102">
        <v>20.2445</v>
      </c>
      <c r="DV102">
        <v>20.0877</v>
      </c>
      <c r="DW102">
        <v>400.091</v>
      </c>
      <c r="DX102">
        <v>20.0154</v>
      </c>
      <c r="DY102">
        <v>400.035</v>
      </c>
      <c r="DZ102">
        <v>101.953</v>
      </c>
      <c r="EA102">
        <v>0.0999852</v>
      </c>
      <c r="EB102">
        <v>29.1038</v>
      </c>
      <c r="EC102">
        <v>28.6292</v>
      </c>
      <c r="ED102">
        <v>999.9</v>
      </c>
      <c r="EE102">
        <v>0</v>
      </c>
      <c r="EF102">
        <v>0</v>
      </c>
      <c r="EG102">
        <v>10065</v>
      </c>
      <c r="EH102">
        <v>0</v>
      </c>
      <c r="EI102">
        <v>0.232106</v>
      </c>
      <c r="EJ102">
        <v>0.204254</v>
      </c>
      <c r="EK102">
        <v>408.422</v>
      </c>
      <c r="EL102">
        <v>408.148</v>
      </c>
      <c r="EM102">
        <v>0.156826</v>
      </c>
      <c r="EN102">
        <v>399.949</v>
      </c>
      <c r="EO102">
        <v>20.0877</v>
      </c>
      <c r="EP102">
        <v>2.06399</v>
      </c>
      <c r="EQ102">
        <v>2.048</v>
      </c>
      <c r="ER102">
        <v>17.9439</v>
      </c>
      <c r="ES102">
        <v>17.8204</v>
      </c>
      <c r="ET102">
        <v>0.0500092</v>
      </c>
      <c r="EU102">
        <v>0</v>
      </c>
      <c r="EV102">
        <v>0</v>
      </c>
      <c r="EW102">
        <v>0</v>
      </c>
      <c r="EX102">
        <v>-15.58</v>
      </c>
      <c r="EY102">
        <v>0.0500092</v>
      </c>
      <c r="EZ102">
        <v>5.67</v>
      </c>
      <c r="FA102">
        <v>0.87</v>
      </c>
      <c r="FB102">
        <v>34.312</v>
      </c>
      <c r="FC102">
        <v>39.812</v>
      </c>
      <c r="FD102">
        <v>36.812</v>
      </c>
      <c r="FE102">
        <v>40</v>
      </c>
      <c r="FF102">
        <v>37.125</v>
      </c>
      <c r="FG102">
        <v>0</v>
      </c>
      <c r="FH102">
        <v>0</v>
      </c>
      <c r="FI102">
        <v>0</v>
      </c>
      <c r="FJ102">
        <v>1746728732.6</v>
      </c>
      <c r="FK102">
        <v>0</v>
      </c>
      <c r="FL102">
        <v>5.334230769230768</v>
      </c>
      <c r="FM102">
        <v>2.783931982080959</v>
      </c>
      <c r="FN102">
        <v>-9.967179839965823</v>
      </c>
      <c r="FO102">
        <v>-4.650769230769231</v>
      </c>
      <c r="FP102">
        <v>15</v>
      </c>
      <c r="FQ102">
        <v>1746715409.1</v>
      </c>
      <c r="FR102" t="s">
        <v>438</v>
      </c>
      <c r="FS102">
        <v>1746715409.1</v>
      </c>
      <c r="FT102">
        <v>1746715398.6</v>
      </c>
      <c r="FU102">
        <v>2</v>
      </c>
      <c r="FV102">
        <v>-0.229</v>
      </c>
      <c r="FW102">
        <v>-0.046</v>
      </c>
      <c r="FX102">
        <v>-0.035</v>
      </c>
      <c r="FY102">
        <v>0.08699999999999999</v>
      </c>
      <c r="FZ102">
        <v>587</v>
      </c>
      <c r="GA102">
        <v>16</v>
      </c>
      <c r="GB102">
        <v>0.03</v>
      </c>
      <c r="GC102">
        <v>0.16</v>
      </c>
      <c r="GD102">
        <v>-0.0250707016539275</v>
      </c>
      <c r="GE102">
        <v>0.1126268289195284</v>
      </c>
      <c r="GF102">
        <v>0.06444227846473694</v>
      </c>
      <c r="GG102">
        <v>1</v>
      </c>
      <c r="GH102">
        <v>-0.006666077110824114</v>
      </c>
      <c r="GI102">
        <v>0.007970529735510965</v>
      </c>
      <c r="GJ102">
        <v>0.001855038689564971</v>
      </c>
      <c r="GK102">
        <v>1</v>
      </c>
      <c r="GL102">
        <v>2</v>
      </c>
      <c r="GM102">
        <v>2</v>
      </c>
      <c r="GN102" t="s">
        <v>439</v>
      </c>
      <c r="GO102">
        <v>3.01813</v>
      </c>
      <c r="GP102">
        <v>2.77523</v>
      </c>
      <c r="GQ102">
        <v>0.0979473</v>
      </c>
      <c r="GR102">
        <v>0.0972384</v>
      </c>
      <c r="GS102">
        <v>0.108681</v>
      </c>
      <c r="GT102">
        <v>0.107778</v>
      </c>
      <c r="GU102">
        <v>23326.2</v>
      </c>
      <c r="GV102">
        <v>27270.2</v>
      </c>
      <c r="GW102">
        <v>22658.3</v>
      </c>
      <c r="GX102">
        <v>27753.1</v>
      </c>
      <c r="GY102">
        <v>29268.5</v>
      </c>
      <c r="GZ102">
        <v>35357.1</v>
      </c>
      <c r="HA102">
        <v>36317.8</v>
      </c>
      <c r="HB102">
        <v>44057.2</v>
      </c>
      <c r="HC102">
        <v>1.8302</v>
      </c>
      <c r="HD102">
        <v>2.2113</v>
      </c>
      <c r="HE102">
        <v>0.186391</v>
      </c>
      <c r="HF102">
        <v>0</v>
      </c>
      <c r="HG102">
        <v>25.5815</v>
      </c>
      <c r="HH102">
        <v>999.9</v>
      </c>
      <c r="HI102">
        <v>44.8</v>
      </c>
      <c r="HJ102">
        <v>32.3</v>
      </c>
      <c r="HK102">
        <v>21.3414</v>
      </c>
      <c r="HL102">
        <v>61.8879</v>
      </c>
      <c r="HM102">
        <v>11.6987</v>
      </c>
      <c r="HN102">
        <v>1</v>
      </c>
      <c r="HO102">
        <v>-0.221646</v>
      </c>
      <c r="HP102">
        <v>-2.62455</v>
      </c>
      <c r="HQ102">
        <v>20.264</v>
      </c>
      <c r="HR102">
        <v>5.19842</v>
      </c>
      <c r="HS102">
        <v>11.9562</v>
      </c>
      <c r="HT102">
        <v>4.9469</v>
      </c>
      <c r="HU102">
        <v>3.3</v>
      </c>
      <c r="HV102">
        <v>9999</v>
      </c>
      <c r="HW102">
        <v>9999</v>
      </c>
      <c r="HX102">
        <v>9999</v>
      </c>
      <c r="HY102">
        <v>332.2</v>
      </c>
      <c r="HZ102">
        <v>1.8605</v>
      </c>
      <c r="IA102">
        <v>1.86111</v>
      </c>
      <c r="IB102">
        <v>1.86192</v>
      </c>
      <c r="IC102">
        <v>1.85752</v>
      </c>
      <c r="ID102">
        <v>1.85716</v>
      </c>
      <c r="IE102">
        <v>1.85822</v>
      </c>
      <c r="IF102">
        <v>1.85899</v>
      </c>
      <c r="IG102">
        <v>1.85852</v>
      </c>
      <c r="IH102">
        <v>0</v>
      </c>
      <c r="II102">
        <v>0</v>
      </c>
      <c r="IJ102">
        <v>0</v>
      </c>
      <c r="IK102">
        <v>0</v>
      </c>
      <c r="IL102" t="s">
        <v>440</v>
      </c>
      <c r="IM102" t="s">
        <v>441</v>
      </c>
      <c r="IN102" t="s">
        <v>442</v>
      </c>
      <c r="IO102" t="s">
        <v>442</v>
      </c>
      <c r="IP102" t="s">
        <v>442</v>
      </c>
      <c r="IQ102" t="s">
        <v>442</v>
      </c>
      <c r="IR102">
        <v>0</v>
      </c>
      <c r="IS102">
        <v>100</v>
      </c>
      <c r="IT102">
        <v>100</v>
      </c>
      <c r="IU102">
        <v>0.063</v>
      </c>
      <c r="IV102">
        <v>0.2291</v>
      </c>
      <c r="IW102">
        <v>0.297997702088705</v>
      </c>
      <c r="IX102">
        <v>-0.0005958199232126106</v>
      </c>
      <c r="IY102">
        <v>-6.37178337242435E-08</v>
      </c>
      <c r="IZ102">
        <v>1.993894988486917E-10</v>
      </c>
      <c r="JA102">
        <v>-0.1058024783623949</v>
      </c>
      <c r="JB102">
        <v>-0.00682890468723997</v>
      </c>
      <c r="JC102">
        <v>0.001509929528747337</v>
      </c>
      <c r="JD102">
        <v>-1.662762654557253E-05</v>
      </c>
      <c r="JE102">
        <v>17</v>
      </c>
      <c r="JF102">
        <v>1831</v>
      </c>
      <c r="JG102">
        <v>1</v>
      </c>
      <c r="JH102">
        <v>21</v>
      </c>
      <c r="JI102">
        <v>220.8</v>
      </c>
      <c r="JJ102">
        <v>221</v>
      </c>
      <c r="JK102">
        <v>1.04858</v>
      </c>
      <c r="JL102">
        <v>2.58179</v>
      </c>
      <c r="JM102">
        <v>1.54663</v>
      </c>
      <c r="JN102">
        <v>2.17407</v>
      </c>
      <c r="JO102">
        <v>1.49658</v>
      </c>
      <c r="JP102">
        <v>2.39502</v>
      </c>
      <c r="JQ102">
        <v>38.6979</v>
      </c>
      <c r="JR102">
        <v>24.0262</v>
      </c>
      <c r="JS102">
        <v>18</v>
      </c>
      <c r="JT102">
        <v>384.652</v>
      </c>
      <c r="JU102">
        <v>666.779</v>
      </c>
      <c r="JV102">
        <v>28.2269</v>
      </c>
      <c r="JW102">
        <v>24.6882</v>
      </c>
      <c r="JX102">
        <v>29.9999</v>
      </c>
      <c r="JY102">
        <v>24.5269</v>
      </c>
      <c r="JZ102">
        <v>24.4913</v>
      </c>
      <c r="KA102">
        <v>21.0301</v>
      </c>
      <c r="KB102">
        <v>27.0572</v>
      </c>
      <c r="KC102">
        <v>80.9834</v>
      </c>
      <c r="KD102">
        <v>28.5918</v>
      </c>
      <c r="KE102">
        <v>400</v>
      </c>
      <c r="KF102">
        <v>20.008</v>
      </c>
      <c r="KG102">
        <v>100.234</v>
      </c>
      <c r="KH102">
        <v>100.851</v>
      </c>
    </row>
    <row r="103" spans="1:294">
      <c r="A103">
        <v>87</v>
      </c>
      <c r="B103">
        <v>1746728780.6</v>
      </c>
      <c r="C103">
        <v>10364.5</v>
      </c>
      <c r="D103" t="s">
        <v>613</v>
      </c>
      <c r="E103" t="s">
        <v>614</v>
      </c>
      <c r="F103" t="s">
        <v>432</v>
      </c>
      <c r="G103" t="s">
        <v>433</v>
      </c>
      <c r="I103" t="s">
        <v>435</v>
      </c>
      <c r="J103">
        <v>1746728780.6</v>
      </c>
      <c r="K103">
        <f>(L103)/1000</f>
        <v>0</v>
      </c>
      <c r="L103">
        <f>IF(DQ103, AO103, AI103)</f>
        <v>0</v>
      </c>
      <c r="M103">
        <f>IF(DQ103, AJ103, AH103)</f>
        <v>0</v>
      </c>
      <c r="N103">
        <f>DS103 - IF(AV103&gt;1, M103*DM103*100.0/(AX103), 0)</f>
        <v>0</v>
      </c>
      <c r="O103">
        <f>((U103-K103/2)*N103-M103)/(U103+K103/2)</f>
        <v>0</v>
      </c>
      <c r="P103">
        <f>O103*(DZ103+EA103)/1000.0</f>
        <v>0</v>
      </c>
      <c r="Q103">
        <f>(DS103 - IF(AV103&gt;1, M103*DM103*100.0/(AX103), 0))*(DZ103+EA103)/1000.0</f>
        <v>0</v>
      </c>
      <c r="R103">
        <f>2.0/((1/T103-1/S103)+SIGN(T103)*SQRT((1/T103-1/S103)*(1/T103-1/S103) + 4*DN103/((DN103+1)*(DN103+1))*(2*1/T103*1/S103-1/S103*1/S103)))</f>
        <v>0</v>
      </c>
      <c r="S103">
        <f>IF(LEFT(DO103,1)&lt;&gt;"0",IF(LEFT(DO103,1)="1",3.0,DP103),$D$5+$E$5*(EG103*DZ103/($K$5*1000))+$F$5*(EG103*DZ103/($K$5*1000))*MAX(MIN(DM103,$J$5),$I$5)*MAX(MIN(DM103,$J$5),$I$5)+$G$5*MAX(MIN(DM103,$J$5),$I$5)*(EG103*DZ103/($K$5*1000))+$H$5*(EG103*DZ103/($K$5*1000))*(EG103*DZ103/($K$5*1000)))</f>
        <v>0</v>
      </c>
      <c r="T103">
        <f>K103*(1000-(1000*0.61365*exp(17.502*X103/(240.97+X103))/(DZ103+EA103)+DU103)/2)/(1000*0.61365*exp(17.502*X103/(240.97+X103))/(DZ103+EA103)-DU103)</f>
        <v>0</v>
      </c>
      <c r="U103">
        <f>1/((DN103+1)/(R103/1.6)+1/(S103/1.37)) + DN103/((DN103+1)/(R103/1.6) + DN103/(S103/1.37))</f>
        <v>0</v>
      </c>
      <c r="V103">
        <f>(DI103*DL103)</f>
        <v>0</v>
      </c>
      <c r="W103">
        <f>(EB103+(V103+2*0.95*5.67E-8*(((EB103+$B$7)+273)^4-(EB103+273)^4)-44100*K103)/(1.84*29.3*S103+8*0.95*5.67E-8*(EB103+273)^3))</f>
        <v>0</v>
      </c>
      <c r="X103">
        <f>($C$7*EC103+$D$7*ED103+$E$7*W103)</f>
        <v>0</v>
      </c>
      <c r="Y103">
        <f>0.61365*exp(17.502*X103/(240.97+X103))</f>
        <v>0</v>
      </c>
      <c r="Z103">
        <f>(AA103/AB103*100)</f>
        <v>0</v>
      </c>
      <c r="AA103">
        <f>DU103*(DZ103+EA103)/1000</f>
        <v>0</v>
      </c>
      <c r="AB103">
        <f>0.61365*exp(17.502*EB103/(240.97+EB103))</f>
        <v>0</v>
      </c>
      <c r="AC103">
        <f>(Y103-DU103*(DZ103+EA103)/1000)</f>
        <v>0</v>
      </c>
      <c r="AD103">
        <f>(-K103*44100)</f>
        <v>0</v>
      </c>
      <c r="AE103">
        <f>2*29.3*S103*0.92*(EB103-X103)</f>
        <v>0</v>
      </c>
      <c r="AF103">
        <f>2*0.95*5.67E-8*(((EB103+$B$7)+273)^4-(X103+273)^4)</f>
        <v>0</v>
      </c>
      <c r="AG103">
        <f>V103+AF103+AD103+AE103</f>
        <v>0</v>
      </c>
      <c r="AH103">
        <f>DY103*AV103*(DT103-DS103*(1000-AV103*DV103)/(1000-AV103*DU103))/(100*DM103)</f>
        <v>0</v>
      </c>
      <c r="AI103">
        <f>1000*DY103*AV103*(DU103-DV103)/(100*DM103*(1000-AV103*DU103))</f>
        <v>0</v>
      </c>
      <c r="AJ103">
        <f>(AK103 - AL103 - DZ103*1E3/(8.314*(EB103+273.15)) * AN103/DY103 * AM103) * DY103/(100*DM103) * (1000 - DV103)/1000</f>
        <v>0</v>
      </c>
      <c r="AK103">
        <v>408.4715274728923</v>
      </c>
      <c r="AL103">
        <v>408.7090484848486</v>
      </c>
      <c r="AM103">
        <v>0.01152779069824206</v>
      </c>
      <c r="AN103">
        <v>65.83343786014218</v>
      </c>
      <c r="AO103">
        <f>(AQ103 - AP103 + DZ103*1E3/(8.314*(EB103+273.15)) * AS103/DY103 * AR103) * DY103/(100*DM103) * 1000/(1000 - AQ103)</f>
        <v>0</v>
      </c>
      <c r="AP103">
        <v>20.79084413306805</v>
      </c>
      <c r="AQ103">
        <v>20.74374909090909</v>
      </c>
      <c r="AR103">
        <v>-0.0006678611092629415</v>
      </c>
      <c r="AS103">
        <v>77.39234867321849</v>
      </c>
      <c r="AT103">
        <v>0</v>
      </c>
      <c r="AU103">
        <v>0</v>
      </c>
      <c r="AV103">
        <f>IF(AT103*$H$13&gt;=AX103,1.0,(AX103/(AX103-AT103*$H$13)))</f>
        <v>0</v>
      </c>
      <c r="AW103">
        <f>(AV103-1)*100</f>
        <v>0</v>
      </c>
      <c r="AX103">
        <f>MAX(0,($B$13+$C$13*EG103)/(1+$D$13*EG103)*DZ103/(EB103+273)*$E$13)</f>
        <v>0</v>
      </c>
      <c r="AY103" t="s">
        <v>436</v>
      </c>
      <c r="AZ103" t="s">
        <v>436</v>
      </c>
      <c r="BA103">
        <v>0</v>
      </c>
      <c r="BB103">
        <v>0</v>
      </c>
      <c r="BC103">
        <f>1-BA103/BB103</f>
        <v>0</v>
      </c>
      <c r="BD103">
        <v>0</v>
      </c>
      <c r="BE103" t="s">
        <v>436</v>
      </c>
      <c r="BF103" t="s">
        <v>436</v>
      </c>
      <c r="BG103">
        <v>0</v>
      </c>
      <c r="BH103">
        <v>0</v>
      </c>
      <c r="BI103">
        <f>1-BG103/BH103</f>
        <v>0</v>
      </c>
      <c r="BJ103">
        <v>0.5</v>
      </c>
      <c r="BK103">
        <f>DJ103</f>
        <v>0</v>
      </c>
      <c r="BL103">
        <f>M103</f>
        <v>0</v>
      </c>
      <c r="BM103">
        <f>BI103*BJ103*BK103</f>
        <v>0</v>
      </c>
      <c r="BN103">
        <f>(BL103-BD103)/BK103</f>
        <v>0</v>
      </c>
      <c r="BO103">
        <f>(BB103-BH103)/BH103</f>
        <v>0</v>
      </c>
      <c r="BP103">
        <f>BA103/(BC103+BA103/BH103)</f>
        <v>0</v>
      </c>
      <c r="BQ103" t="s">
        <v>436</v>
      </c>
      <c r="BR103">
        <v>0</v>
      </c>
      <c r="BS103">
        <f>IF(BR103&lt;&gt;0, BR103, BP103)</f>
        <v>0</v>
      </c>
      <c r="BT103">
        <f>1-BS103/BH103</f>
        <v>0</v>
      </c>
      <c r="BU103">
        <f>(BH103-BG103)/(BH103-BS103)</f>
        <v>0</v>
      </c>
      <c r="BV103">
        <f>(BB103-BH103)/(BB103-BS103)</f>
        <v>0</v>
      </c>
      <c r="BW103">
        <f>(BH103-BG103)/(BH103-BA103)</f>
        <v>0</v>
      </c>
      <c r="BX103">
        <f>(BB103-BH103)/(BB103-BA103)</f>
        <v>0</v>
      </c>
      <c r="BY103">
        <f>(BU103*BS103/BG103)</f>
        <v>0</v>
      </c>
      <c r="BZ103">
        <f>(1-BY103)</f>
        <v>0</v>
      </c>
      <c r="DI103">
        <f>$B$11*EH103+$C$11*EI103+$F$11*ET103*(1-EW103)</f>
        <v>0</v>
      </c>
      <c r="DJ103">
        <f>DI103*DK103</f>
        <v>0</v>
      </c>
      <c r="DK103">
        <f>($B$11*$D$9+$C$11*$D$9+$F$11*((FG103+EY103)/MAX(FG103+EY103+FH103, 0.1)*$I$9+FH103/MAX(FG103+EY103+FH103, 0.1)*$J$9))/($B$11+$C$11+$F$11)</f>
        <v>0</v>
      </c>
      <c r="DL103">
        <f>($B$11*$K$9+$C$11*$K$9+$F$11*((FG103+EY103)/MAX(FG103+EY103+FH103, 0.1)*$P$9+FH103/MAX(FG103+EY103+FH103, 0.1)*$Q$9))/($B$11+$C$11+$F$11)</f>
        <v>0</v>
      </c>
      <c r="DM103">
        <v>6</v>
      </c>
      <c r="DN103">
        <v>0.5</v>
      </c>
      <c r="DO103" t="s">
        <v>437</v>
      </c>
      <c r="DP103">
        <v>2</v>
      </c>
      <c r="DQ103" t="b">
        <v>1</v>
      </c>
      <c r="DR103">
        <v>1746728780.6</v>
      </c>
      <c r="DS103">
        <v>400.245</v>
      </c>
      <c r="DT103">
        <v>400.003</v>
      </c>
      <c r="DU103">
        <v>20.7388</v>
      </c>
      <c r="DV103">
        <v>20.6709</v>
      </c>
      <c r="DW103">
        <v>400.183</v>
      </c>
      <c r="DX103">
        <v>20.4936</v>
      </c>
      <c r="DY103">
        <v>399.9</v>
      </c>
      <c r="DZ103">
        <v>101.969</v>
      </c>
      <c r="EA103">
        <v>0.100138</v>
      </c>
      <c r="EB103">
        <v>29.755</v>
      </c>
      <c r="EC103">
        <v>29.3565</v>
      </c>
      <c r="ED103">
        <v>999.9</v>
      </c>
      <c r="EE103">
        <v>0</v>
      </c>
      <c r="EF103">
        <v>0</v>
      </c>
      <c r="EG103">
        <v>10033.1</v>
      </c>
      <c r="EH103">
        <v>0</v>
      </c>
      <c r="EI103">
        <v>0.23487</v>
      </c>
      <c r="EJ103">
        <v>0.242706</v>
      </c>
      <c r="EK103">
        <v>408.722</v>
      </c>
      <c r="EL103">
        <v>408.446</v>
      </c>
      <c r="EM103">
        <v>0.0679226</v>
      </c>
      <c r="EN103">
        <v>400.003</v>
      </c>
      <c r="EO103">
        <v>20.6709</v>
      </c>
      <c r="EP103">
        <v>2.11471</v>
      </c>
      <c r="EQ103">
        <v>2.10779</v>
      </c>
      <c r="ER103">
        <v>18.3304</v>
      </c>
      <c r="ES103">
        <v>18.2782</v>
      </c>
      <c r="ET103">
        <v>0.0500092</v>
      </c>
      <c r="EU103">
        <v>0</v>
      </c>
      <c r="EV103">
        <v>0</v>
      </c>
      <c r="EW103">
        <v>0</v>
      </c>
      <c r="EX103">
        <v>-15.04</v>
      </c>
      <c r="EY103">
        <v>0.0500092</v>
      </c>
      <c r="EZ103">
        <v>2.77</v>
      </c>
      <c r="FA103">
        <v>1.69</v>
      </c>
      <c r="FB103">
        <v>34.062</v>
      </c>
      <c r="FC103">
        <v>39.125</v>
      </c>
      <c r="FD103">
        <v>36.437</v>
      </c>
      <c r="FE103">
        <v>39.125</v>
      </c>
      <c r="FF103">
        <v>37.062</v>
      </c>
      <c r="FG103">
        <v>0</v>
      </c>
      <c r="FH103">
        <v>0</v>
      </c>
      <c r="FI103">
        <v>0</v>
      </c>
      <c r="FJ103">
        <v>1746728853.2</v>
      </c>
      <c r="FK103">
        <v>0</v>
      </c>
      <c r="FL103">
        <v>1.946000000000001</v>
      </c>
      <c r="FM103">
        <v>7.887692165680416</v>
      </c>
      <c r="FN103">
        <v>-11.91307699955427</v>
      </c>
      <c r="FO103">
        <v>-2.7524</v>
      </c>
      <c r="FP103">
        <v>15</v>
      </c>
      <c r="FQ103">
        <v>1746715409.1</v>
      </c>
      <c r="FR103" t="s">
        <v>438</v>
      </c>
      <c r="FS103">
        <v>1746715409.1</v>
      </c>
      <c r="FT103">
        <v>1746715398.6</v>
      </c>
      <c r="FU103">
        <v>2</v>
      </c>
      <c r="FV103">
        <v>-0.229</v>
      </c>
      <c r="FW103">
        <v>-0.046</v>
      </c>
      <c r="FX103">
        <v>-0.035</v>
      </c>
      <c r="FY103">
        <v>0.08699999999999999</v>
      </c>
      <c r="FZ103">
        <v>587</v>
      </c>
      <c r="GA103">
        <v>16</v>
      </c>
      <c r="GB103">
        <v>0.03</v>
      </c>
      <c r="GC103">
        <v>0.16</v>
      </c>
      <c r="GD103">
        <v>-0.07134858142047018</v>
      </c>
      <c r="GE103">
        <v>-0.2671697013112267</v>
      </c>
      <c r="GF103">
        <v>0.06732326807861527</v>
      </c>
      <c r="GG103">
        <v>1</v>
      </c>
      <c r="GH103">
        <v>-0.003374455400363905</v>
      </c>
      <c r="GI103">
        <v>0.004435956768992071</v>
      </c>
      <c r="GJ103">
        <v>0.0008393882403047527</v>
      </c>
      <c r="GK103">
        <v>1</v>
      </c>
      <c r="GL103">
        <v>2</v>
      </c>
      <c r="GM103">
        <v>2</v>
      </c>
      <c r="GN103" t="s">
        <v>439</v>
      </c>
      <c r="GO103">
        <v>3.01803</v>
      </c>
      <c r="GP103">
        <v>2.7751</v>
      </c>
      <c r="GQ103">
        <v>0.0979363</v>
      </c>
      <c r="GR103">
        <v>0.0972309</v>
      </c>
      <c r="GS103">
        <v>0.110491</v>
      </c>
      <c r="GT103">
        <v>0.109931</v>
      </c>
      <c r="GU103">
        <v>23315.2</v>
      </c>
      <c r="GV103">
        <v>27259</v>
      </c>
      <c r="GW103">
        <v>22648.3</v>
      </c>
      <c r="GX103">
        <v>27742.8</v>
      </c>
      <c r="GY103">
        <v>29196.8</v>
      </c>
      <c r="GZ103">
        <v>35257.3</v>
      </c>
      <c r="HA103">
        <v>36303.2</v>
      </c>
      <c r="HB103">
        <v>44040.6</v>
      </c>
      <c r="HC103">
        <v>1.82652</v>
      </c>
      <c r="HD103">
        <v>2.20948</v>
      </c>
      <c r="HE103">
        <v>0.169724</v>
      </c>
      <c r="HF103">
        <v>0</v>
      </c>
      <c r="HG103">
        <v>26.5852</v>
      </c>
      <c r="HH103">
        <v>999.9</v>
      </c>
      <c r="HI103">
        <v>49.6</v>
      </c>
      <c r="HJ103">
        <v>32.2</v>
      </c>
      <c r="HK103">
        <v>23.4918</v>
      </c>
      <c r="HL103">
        <v>61.9479</v>
      </c>
      <c r="HM103">
        <v>11.4463</v>
      </c>
      <c r="HN103">
        <v>1</v>
      </c>
      <c r="HO103">
        <v>-0.201214</v>
      </c>
      <c r="HP103">
        <v>-2.0594</v>
      </c>
      <c r="HQ103">
        <v>20.2813</v>
      </c>
      <c r="HR103">
        <v>5.19408</v>
      </c>
      <c r="HS103">
        <v>11.956</v>
      </c>
      <c r="HT103">
        <v>4.94695</v>
      </c>
      <c r="HU103">
        <v>3.2994</v>
      </c>
      <c r="HV103">
        <v>9999</v>
      </c>
      <c r="HW103">
        <v>9999</v>
      </c>
      <c r="HX103">
        <v>9999</v>
      </c>
      <c r="HY103">
        <v>332.2</v>
      </c>
      <c r="HZ103">
        <v>1.8605</v>
      </c>
      <c r="IA103">
        <v>1.86111</v>
      </c>
      <c r="IB103">
        <v>1.86188</v>
      </c>
      <c r="IC103">
        <v>1.85746</v>
      </c>
      <c r="ID103">
        <v>1.85715</v>
      </c>
      <c r="IE103">
        <v>1.85822</v>
      </c>
      <c r="IF103">
        <v>1.85902</v>
      </c>
      <c r="IG103">
        <v>1.85852</v>
      </c>
      <c r="IH103">
        <v>0</v>
      </c>
      <c r="II103">
        <v>0</v>
      </c>
      <c r="IJ103">
        <v>0</v>
      </c>
      <c r="IK103">
        <v>0</v>
      </c>
      <c r="IL103" t="s">
        <v>440</v>
      </c>
      <c r="IM103" t="s">
        <v>441</v>
      </c>
      <c r="IN103" t="s">
        <v>442</v>
      </c>
      <c r="IO103" t="s">
        <v>442</v>
      </c>
      <c r="IP103" t="s">
        <v>442</v>
      </c>
      <c r="IQ103" t="s">
        <v>442</v>
      </c>
      <c r="IR103">
        <v>0</v>
      </c>
      <c r="IS103">
        <v>100</v>
      </c>
      <c r="IT103">
        <v>100</v>
      </c>
      <c r="IU103">
        <v>0.062</v>
      </c>
      <c r="IV103">
        <v>0.2452</v>
      </c>
      <c r="IW103">
        <v>0.297997702088705</v>
      </c>
      <c r="IX103">
        <v>-0.0005958199232126106</v>
      </c>
      <c r="IY103">
        <v>-6.37178337242435E-08</v>
      </c>
      <c r="IZ103">
        <v>1.993894988486917E-10</v>
      </c>
      <c r="JA103">
        <v>-0.1058024783623949</v>
      </c>
      <c r="JB103">
        <v>-0.00682890468723997</v>
      </c>
      <c r="JC103">
        <v>0.001509929528747337</v>
      </c>
      <c r="JD103">
        <v>-1.662762654557253E-05</v>
      </c>
      <c r="JE103">
        <v>17</v>
      </c>
      <c r="JF103">
        <v>1831</v>
      </c>
      <c r="JG103">
        <v>1</v>
      </c>
      <c r="JH103">
        <v>21</v>
      </c>
      <c r="JI103">
        <v>222.9</v>
      </c>
      <c r="JJ103">
        <v>223</v>
      </c>
      <c r="JK103">
        <v>1.05103</v>
      </c>
      <c r="JL103">
        <v>2.57568</v>
      </c>
      <c r="JM103">
        <v>1.54663</v>
      </c>
      <c r="JN103">
        <v>2.17896</v>
      </c>
      <c r="JO103">
        <v>1.49658</v>
      </c>
      <c r="JP103">
        <v>2.48169</v>
      </c>
      <c r="JQ103">
        <v>38.7225</v>
      </c>
      <c r="JR103">
        <v>24.0437</v>
      </c>
      <c r="JS103">
        <v>18</v>
      </c>
      <c r="JT103">
        <v>384.105</v>
      </c>
      <c r="JU103">
        <v>667.2140000000001</v>
      </c>
      <c r="JV103">
        <v>30.4065</v>
      </c>
      <c r="JW103">
        <v>24.9838</v>
      </c>
      <c r="JX103">
        <v>30.001</v>
      </c>
      <c r="JY103">
        <v>24.7181</v>
      </c>
      <c r="JZ103">
        <v>24.644</v>
      </c>
      <c r="KA103">
        <v>21.0687</v>
      </c>
      <c r="KB103">
        <v>29.3222</v>
      </c>
      <c r="KC103">
        <v>87.8202</v>
      </c>
      <c r="KD103">
        <v>30.4866</v>
      </c>
      <c r="KE103">
        <v>400</v>
      </c>
      <c r="KF103">
        <v>20.6334</v>
      </c>
      <c r="KG103">
        <v>100.192</v>
      </c>
      <c r="KH103">
        <v>100.813</v>
      </c>
    </row>
    <row r="104" spans="1:294">
      <c r="A104">
        <v>88</v>
      </c>
      <c r="B104">
        <v>1746728901.1</v>
      </c>
      <c r="C104">
        <v>10485</v>
      </c>
      <c r="D104" t="s">
        <v>615</v>
      </c>
      <c r="E104" t="s">
        <v>616</v>
      </c>
      <c r="F104" t="s">
        <v>432</v>
      </c>
      <c r="G104" t="s">
        <v>433</v>
      </c>
      <c r="I104" t="s">
        <v>435</v>
      </c>
      <c r="J104">
        <v>1746728901.1</v>
      </c>
      <c r="K104">
        <f>(L104)/1000</f>
        <v>0</v>
      </c>
      <c r="L104">
        <f>IF(DQ104, AO104, AI104)</f>
        <v>0</v>
      </c>
      <c r="M104">
        <f>IF(DQ104, AJ104, AH104)</f>
        <v>0</v>
      </c>
      <c r="N104">
        <f>DS104 - IF(AV104&gt;1, M104*DM104*100.0/(AX104), 0)</f>
        <v>0</v>
      </c>
      <c r="O104">
        <f>((U104-K104/2)*N104-M104)/(U104+K104/2)</f>
        <v>0</v>
      </c>
      <c r="P104">
        <f>O104*(DZ104+EA104)/1000.0</f>
        <v>0</v>
      </c>
      <c r="Q104">
        <f>(DS104 - IF(AV104&gt;1, M104*DM104*100.0/(AX104), 0))*(DZ104+EA104)/1000.0</f>
        <v>0</v>
      </c>
      <c r="R104">
        <f>2.0/((1/T104-1/S104)+SIGN(T104)*SQRT((1/T104-1/S104)*(1/T104-1/S104) + 4*DN104/((DN104+1)*(DN104+1))*(2*1/T104*1/S104-1/S104*1/S104)))</f>
        <v>0</v>
      </c>
      <c r="S104">
        <f>IF(LEFT(DO104,1)&lt;&gt;"0",IF(LEFT(DO104,1)="1",3.0,DP104),$D$5+$E$5*(EG104*DZ104/($K$5*1000))+$F$5*(EG104*DZ104/($K$5*1000))*MAX(MIN(DM104,$J$5),$I$5)*MAX(MIN(DM104,$J$5),$I$5)+$G$5*MAX(MIN(DM104,$J$5),$I$5)*(EG104*DZ104/($K$5*1000))+$H$5*(EG104*DZ104/($K$5*1000))*(EG104*DZ104/($K$5*1000)))</f>
        <v>0</v>
      </c>
      <c r="T104">
        <f>K104*(1000-(1000*0.61365*exp(17.502*X104/(240.97+X104))/(DZ104+EA104)+DU104)/2)/(1000*0.61365*exp(17.502*X104/(240.97+X104))/(DZ104+EA104)-DU104)</f>
        <v>0</v>
      </c>
      <c r="U104">
        <f>1/((DN104+1)/(R104/1.6)+1/(S104/1.37)) + DN104/((DN104+1)/(R104/1.6) + DN104/(S104/1.37))</f>
        <v>0</v>
      </c>
      <c r="V104">
        <f>(DI104*DL104)</f>
        <v>0</v>
      </c>
      <c r="W104">
        <f>(EB104+(V104+2*0.95*5.67E-8*(((EB104+$B$7)+273)^4-(EB104+273)^4)-44100*K104)/(1.84*29.3*S104+8*0.95*5.67E-8*(EB104+273)^3))</f>
        <v>0</v>
      </c>
      <c r="X104">
        <f>($C$7*EC104+$D$7*ED104+$E$7*W104)</f>
        <v>0</v>
      </c>
      <c r="Y104">
        <f>0.61365*exp(17.502*X104/(240.97+X104))</f>
        <v>0</v>
      </c>
      <c r="Z104">
        <f>(AA104/AB104*100)</f>
        <v>0</v>
      </c>
      <c r="AA104">
        <f>DU104*(DZ104+EA104)/1000</f>
        <v>0</v>
      </c>
      <c r="AB104">
        <f>0.61365*exp(17.502*EB104/(240.97+EB104))</f>
        <v>0</v>
      </c>
      <c r="AC104">
        <f>(Y104-DU104*(DZ104+EA104)/1000)</f>
        <v>0</v>
      </c>
      <c r="AD104">
        <f>(-K104*44100)</f>
        <v>0</v>
      </c>
      <c r="AE104">
        <f>2*29.3*S104*0.92*(EB104-X104)</f>
        <v>0</v>
      </c>
      <c r="AF104">
        <f>2*0.95*5.67E-8*(((EB104+$B$7)+273)^4-(X104+273)^4)</f>
        <v>0</v>
      </c>
      <c r="AG104">
        <f>V104+AF104+AD104+AE104</f>
        <v>0</v>
      </c>
      <c r="AH104">
        <f>DY104*AV104*(DT104-DS104*(1000-AV104*DV104)/(1000-AV104*DU104))/(100*DM104)</f>
        <v>0</v>
      </c>
      <c r="AI104">
        <f>1000*DY104*AV104*(DU104-DV104)/(100*DM104*(1000-AV104*DU104))</f>
        <v>0</v>
      </c>
      <c r="AJ104">
        <f>(AK104 - AL104 - DZ104*1E3/(8.314*(EB104+273.15)) * AN104/DY104 * AM104) * DY104/(100*DM104) * (1000 - DV104)/1000</f>
        <v>0</v>
      </c>
      <c r="AK104">
        <v>408.4782311537764</v>
      </c>
      <c r="AL104">
        <v>408.7415515151513</v>
      </c>
      <c r="AM104">
        <v>0.002056776199777577</v>
      </c>
      <c r="AN104">
        <v>65.83343786014218</v>
      </c>
      <c r="AO104">
        <f>(AQ104 - AP104 + DZ104*1E3/(8.314*(EB104+273.15)) * AS104/DY104 * AR104) * DY104/(100*DM104) * 1000/(1000 - AQ104)</f>
        <v>0</v>
      </c>
      <c r="AP104">
        <v>20.8120468157374</v>
      </c>
      <c r="AQ104">
        <v>20.77355515151514</v>
      </c>
      <c r="AR104">
        <v>3.590759417215859E-06</v>
      </c>
      <c r="AS104">
        <v>77.39234867321849</v>
      </c>
      <c r="AT104">
        <v>0</v>
      </c>
      <c r="AU104">
        <v>0</v>
      </c>
      <c r="AV104">
        <f>IF(AT104*$H$13&gt;=AX104,1.0,(AX104/(AX104-AT104*$H$13)))</f>
        <v>0</v>
      </c>
      <c r="AW104">
        <f>(AV104-1)*100</f>
        <v>0</v>
      </c>
      <c r="AX104">
        <f>MAX(0,($B$13+$C$13*EG104)/(1+$D$13*EG104)*DZ104/(EB104+273)*$E$13)</f>
        <v>0</v>
      </c>
      <c r="AY104" t="s">
        <v>436</v>
      </c>
      <c r="AZ104" t="s">
        <v>436</v>
      </c>
      <c r="BA104">
        <v>0</v>
      </c>
      <c r="BB104">
        <v>0</v>
      </c>
      <c r="BC104">
        <f>1-BA104/BB104</f>
        <v>0</v>
      </c>
      <c r="BD104">
        <v>0</v>
      </c>
      <c r="BE104" t="s">
        <v>436</v>
      </c>
      <c r="BF104" t="s">
        <v>436</v>
      </c>
      <c r="BG104">
        <v>0</v>
      </c>
      <c r="BH104">
        <v>0</v>
      </c>
      <c r="BI104">
        <f>1-BG104/BH104</f>
        <v>0</v>
      </c>
      <c r="BJ104">
        <v>0.5</v>
      </c>
      <c r="BK104">
        <f>DJ104</f>
        <v>0</v>
      </c>
      <c r="BL104">
        <f>M104</f>
        <v>0</v>
      </c>
      <c r="BM104">
        <f>BI104*BJ104*BK104</f>
        <v>0</v>
      </c>
      <c r="BN104">
        <f>(BL104-BD104)/BK104</f>
        <v>0</v>
      </c>
      <c r="BO104">
        <f>(BB104-BH104)/BH104</f>
        <v>0</v>
      </c>
      <c r="BP104">
        <f>BA104/(BC104+BA104/BH104)</f>
        <v>0</v>
      </c>
      <c r="BQ104" t="s">
        <v>436</v>
      </c>
      <c r="BR104">
        <v>0</v>
      </c>
      <c r="BS104">
        <f>IF(BR104&lt;&gt;0, BR104, BP104)</f>
        <v>0</v>
      </c>
      <c r="BT104">
        <f>1-BS104/BH104</f>
        <v>0</v>
      </c>
      <c r="BU104">
        <f>(BH104-BG104)/(BH104-BS104)</f>
        <v>0</v>
      </c>
      <c r="BV104">
        <f>(BB104-BH104)/(BB104-BS104)</f>
        <v>0</v>
      </c>
      <c r="BW104">
        <f>(BH104-BG104)/(BH104-BA104)</f>
        <v>0</v>
      </c>
      <c r="BX104">
        <f>(BB104-BH104)/(BB104-BA104)</f>
        <v>0</v>
      </c>
      <c r="BY104">
        <f>(BU104*BS104/BG104)</f>
        <v>0</v>
      </c>
      <c r="BZ104">
        <f>(1-BY104)</f>
        <v>0</v>
      </c>
      <c r="DI104">
        <f>$B$11*EH104+$C$11*EI104+$F$11*ET104*(1-EW104)</f>
        <v>0</v>
      </c>
      <c r="DJ104">
        <f>DI104*DK104</f>
        <v>0</v>
      </c>
      <c r="DK104">
        <f>($B$11*$D$9+$C$11*$D$9+$F$11*((FG104+EY104)/MAX(FG104+EY104+FH104, 0.1)*$I$9+FH104/MAX(FG104+EY104+FH104, 0.1)*$J$9))/($B$11+$C$11+$F$11)</f>
        <v>0</v>
      </c>
      <c r="DL104">
        <f>($B$11*$K$9+$C$11*$K$9+$F$11*((FG104+EY104)/MAX(FG104+EY104+FH104, 0.1)*$P$9+FH104/MAX(FG104+EY104+FH104, 0.1)*$Q$9))/($B$11+$C$11+$F$11)</f>
        <v>0</v>
      </c>
      <c r="DM104">
        <v>6</v>
      </c>
      <c r="DN104">
        <v>0.5</v>
      </c>
      <c r="DO104" t="s">
        <v>437</v>
      </c>
      <c r="DP104">
        <v>2</v>
      </c>
      <c r="DQ104" t="b">
        <v>1</v>
      </c>
      <c r="DR104">
        <v>1746728901.1</v>
      </c>
      <c r="DS104">
        <v>400.23</v>
      </c>
      <c r="DT104">
        <v>400.011</v>
      </c>
      <c r="DU104">
        <v>20.7734</v>
      </c>
      <c r="DV104">
        <v>20.8077</v>
      </c>
      <c r="DW104">
        <v>400.168</v>
      </c>
      <c r="DX104">
        <v>20.527</v>
      </c>
      <c r="DY104">
        <v>400.1</v>
      </c>
      <c r="DZ104">
        <v>101.97</v>
      </c>
      <c r="EA104">
        <v>0.0998796</v>
      </c>
      <c r="EB104">
        <v>29.9732</v>
      </c>
      <c r="EC104">
        <v>29.6371</v>
      </c>
      <c r="ED104">
        <v>999.9</v>
      </c>
      <c r="EE104">
        <v>0</v>
      </c>
      <c r="EF104">
        <v>0</v>
      </c>
      <c r="EG104">
        <v>10056.2</v>
      </c>
      <c r="EH104">
        <v>0</v>
      </c>
      <c r="EI104">
        <v>0.221054</v>
      </c>
      <c r="EJ104">
        <v>0.219177</v>
      </c>
      <c r="EK104">
        <v>408.72</v>
      </c>
      <c r="EL104">
        <v>408.511</v>
      </c>
      <c r="EM104">
        <v>-0.0342216</v>
      </c>
      <c r="EN104">
        <v>400.011</v>
      </c>
      <c r="EO104">
        <v>20.8077</v>
      </c>
      <c r="EP104">
        <v>2.11828</v>
      </c>
      <c r="EQ104">
        <v>2.12177</v>
      </c>
      <c r="ER104">
        <v>18.3573</v>
      </c>
      <c r="ES104">
        <v>18.3835</v>
      </c>
      <c r="ET104">
        <v>0.0500092</v>
      </c>
      <c r="EU104">
        <v>0</v>
      </c>
      <c r="EV104">
        <v>0</v>
      </c>
      <c r="EW104">
        <v>0</v>
      </c>
      <c r="EX104">
        <v>1.66</v>
      </c>
      <c r="EY104">
        <v>0.0500092</v>
      </c>
      <c r="EZ104">
        <v>-7</v>
      </c>
      <c r="FA104">
        <v>0.85</v>
      </c>
      <c r="FB104">
        <v>34.875</v>
      </c>
      <c r="FC104">
        <v>40.562</v>
      </c>
      <c r="FD104">
        <v>37.375</v>
      </c>
      <c r="FE104">
        <v>41.375</v>
      </c>
      <c r="FF104">
        <v>38.062</v>
      </c>
      <c r="FG104">
        <v>0</v>
      </c>
      <c r="FH104">
        <v>0</v>
      </c>
      <c r="FI104">
        <v>0</v>
      </c>
      <c r="FJ104">
        <v>1746728973.8</v>
      </c>
      <c r="FK104">
        <v>0</v>
      </c>
      <c r="FL104">
        <v>3.341923076923078</v>
      </c>
      <c r="FM104">
        <v>25.34735034844139</v>
      </c>
      <c r="FN104">
        <v>-39.24615406664008</v>
      </c>
      <c r="FO104">
        <v>-3.133461538461539</v>
      </c>
      <c r="FP104">
        <v>15</v>
      </c>
      <c r="FQ104">
        <v>1746715409.1</v>
      </c>
      <c r="FR104" t="s">
        <v>438</v>
      </c>
      <c r="FS104">
        <v>1746715409.1</v>
      </c>
      <c r="FT104">
        <v>1746715398.6</v>
      </c>
      <c r="FU104">
        <v>2</v>
      </c>
      <c r="FV104">
        <v>-0.229</v>
      </c>
      <c r="FW104">
        <v>-0.046</v>
      </c>
      <c r="FX104">
        <v>-0.035</v>
      </c>
      <c r="FY104">
        <v>0.08699999999999999</v>
      </c>
      <c r="FZ104">
        <v>587</v>
      </c>
      <c r="GA104">
        <v>16</v>
      </c>
      <c r="GB104">
        <v>0.03</v>
      </c>
      <c r="GC104">
        <v>0.16</v>
      </c>
      <c r="GD104">
        <v>-0.1363096461560103</v>
      </c>
      <c r="GE104">
        <v>0.05978191611016018</v>
      </c>
      <c r="GF104">
        <v>0.03096934369319203</v>
      </c>
      <c r="GG104">
        <v>1</v>
      </c>
      <c r="GH104">
        <v>-0.001618016424283342</v>
      </c>
      <c r="GI104">
        <v>0.0007652870773084318</v>
      </c>
      <c r="GJ104">
        <v>0.0001696713679798086</v>
      </c>
      <c r="GK104">
        <v>1</v>
      </c>
      <c r="GL104">
        <v>2</v>
      </c>
      <c r="GM104">
        <v>2</v>
      </c>
      <c r="GN104" t="s">
        <v>439</v>
      </c>
      <c r="GO104">
        <v>3.01827</v>
      </c>
      <c r="GP104">
        <v>2.77505</v>
      </c>
      <c r="GQ104">
        <v>0.0979004</v>
      </c>
      <c r="GR104">
        <v>0.0972008</v>
      </c>
      <c r="GS104">
        <v>0.110584</v>
      </c>
      <c r="GT104">
        <v>0.110404</v>
      </c>
      <c r="GU104">
        <v>23309.3</v>
      </c>
      <c r="GV104">
        <v>27252.8</v>
      </c>
      <c r="GW104">
        <v>22642.1</v>
      </c>
      <c r="GX104">
        <v>27736.1</v>
      </c>
      <c r="GY104">
        <v>29186.7</v>
      </c>
      <c r="GZ104">
        <v>35229.4</v>
      </c>
      <c r="HA104">
        <v>36294</v>
      </c>
      <c r="HB104">
        <v>44029.1</v>
      </c>
      <c r="HC104">
        <v>1.82533</v>
      </c>
      <c r="HD104">
        <v>2.20778</v>
      </c>
      <c r="HE104">
        <v>0.159428</v>
      </c>
      <c r="HF104">
        <v>0</v>
      </c>
      <c r="HG104">
        <v>27.0356</v>
      </c>
      <c r="HH104">
        <v>999.9</v>
      </c>
      <c r="HI104">
        <v>51.6</v>
      </c>
      <c r="HJ104">
        <v>32.2</v>
      </c>
      <c r="HK104">
        <v>24.4378</v>
      </c>
      <c r="HL104">
        <v>61.338</v>
      </c>
      <c r="HM104">
        <v>11.2981</v>
      </c>
      <c r="HN104">
        <v>1</v>
      </c>
      <c r="HO104">
        <v>-0.189972</v>
      </c>
      <c r="HP104">
        <v>-2.16619</v>
      </c>
      <c r="HQ104">
        <v>20.2822</v>
      </c>
      <c r="HR104">
        <v>5.19782</v>
      </c>
      <c r="HS104">
        <v>11.9524</v>
      </c>
      <c r="HT104">
        <v>4.94715</v>
      </c>
      <c r="HU104">
        <v>3.3</v>
      </c>
      <c r="HV104">
        <v>9999</v>
      </c>
      <c r="HW104">
        <v>9999</v>
      </c>
      <c r="HX104">
        <v>9999</v>
      </c>
      <c r="HY104">
        <v>332.2</v>
      </c>
      <c r="HZ104">
        <v>1.8605</v>
      </c>
      <c r="IA104">
        <v>1.86111</v>
      </c>
      <c r="IB104">
        <v>1.86189</v>
      </c>
      <c r="IC104">
        <v>1.85753</v>
      </c>
      <c r="ID104">
        <v>1.85716</v>
      </c>
      <c r="IE104">
        <v>1.85822</v>
      </c>
      <c r="IF104">
        <v>1.85898</v>
      </c>
      <c r="IG104">
        <v>1.85853</v>
      </c>
      <c r="IH104">
        <v>0</v>
      </c>
      <c r="II104">
        <v>0</v>
      </c>
      <c r="IJ104">
        <v>0</v>
      </c>
      <c r="IK104">
        <v>0</v>
      </c>
      <c r="IL104" t="s">
        <v>440</v>
      </c>
      <c r="IM104" t="s">
        <v>441</v>
      </c>
      <c r="IN104" t="s">
        <v>442</v>
      </c>
      <c r="IO104" t="s">
        <v>442</v>
      </c>
      <c r="IP104" t="s">
        <v>442</v>
      </c>
      <c r="IQ104" t="s">
        <v>442</v>
      </c>
      <c r="IR104">
        <v>0</v>
      </c>
      <c r="IS104">
        <v>100</v>
      </c>
      <c r="IT104">
        <v>100</v>
      </c>
      <c r="IU104">
        <v>0.062</v>
      </c>
      <c r="IV104">
        <v>0.2464</v>
      </c>
      <c r="IW104">
        <v>0.297997702088705</v>
      </c>
      <c r="IX104">
        <v>-0.0005958199232126106</v>
      </c>
      <c r="IY104">
        <v>-6.37178337242435E-08</v>
      </c>
      <c r="IZ104">
        <v>1.993894988486917E-10</v>
      </c>
      <c r="JA104">
        <v>-0.1058024783623949</v>
      </c>
      <c r="JB104">
        <v>-0.00682890468723997</v>
      </c>
      <c r="JC104">
        <v>0.001509929528747337</v>
      </c>
      <c r="JD104">
        <v>-1.662762654557253E-05</v>
      </c>
      <c r="JE104">
        <v>17</v>
      </c>
      <c r="JF104">
        <v>1831</v>
      </c>
      <c r="JG104">
        <v>1</v>
      </c>
      <c r="JH104">
        <v>21</v>
      </c>
      <c r="JI104">
        <v>224.9</v>
      </c>
      <c r="JJ104">
        <v>225</v>
      </c>
      <c r="JK104">
        <v>1.05103</v>
      </c>
      <c r="JL104">
        <v>2.5708</v>
      </c>
      <c r="JM104">
        <v>1.54663</v>
      </c>
      <c r="JN104">
        <v>2.17896</v>
      </c>
      <c r="JO104">
        <v>1.49658</v>
      </c>
      <c r="JP104">
        <v>2.48169</v>
      </c>
      <c r="JQ104">
        <v>38.6733</v>
      </c>
      <c r="JR104">
        <v>24.035</v>
      </c>
      <c r="JS104">
        <v>18</v>
      </c>
      <c r="JT104">
        <v>384.42</v>
      </c>
      <c r="JU104">
        <v>667.547</v>
      </c>
      <c r="JV104">
        <v>30.9959</v>
      </c>
      <c r="JW104">
        <v>25.1137</v>
      </c>
      <c r="JX104">
        <v>30.0003</v>
      </c>
      <c r="JY104">
        <v>24.856</v>
      </c>
      <c r="JZ104">
        <v>24.7811</v>
      </c>
      <c r="KA104">
        <v>21.0692</v>
      </c>
      <c r="KB104">
        <v>29.3364</v>
      </c>
      <c r="KC104">
        <v>90.1405</v>
      </c>
      <c r="KD104">
        <v>31.0015</v>
      </c>
      <c r="KE104">
        <v>400</v>
      </c>
      <c r="KF104">
        <v>20.8641</v>
      </c>
      <c r="KG104">
        <v>100.166</v>
      </c>
      <c r="KH104">
        <v>100.788</v>
      </c>
    </row>
    <row r="105" spans="1:294">
      <c r="A105">
        <v>89</v>
      </c>
      <c r="B105">
        <v>1746729021.6</v>
      </c>
      <c r="C105">
        <v>10605.5</v>
      </c>
      <c r="D105" t="s">
        <v>617</v>
      </c>
      <c r="E105" t="s">
        <v>618</v>
      </c>
      <c r="F105" t="s">
        <v>432</v>
      </c>
      <c r="G105" t="s">
        <v>433</v>
      </c>
      <c r="I105" t="s">
        <v>435</v>
      </c>
      <c r="J105">
        <v>1746729021.6</v>
      </c>
      <c r="K105">
        <f>(L105)/1000</f>
        <v>0</v>
      </c>
      <c r="L105">
        <f>IF(DQ105, AO105, AI105)</f>
        <v>0</v>
      </c>
      <c r="M105">
        <f>IF(DQ105, AJ105, AH105)</f>
        <v>0</v>
      </c>
      <c r="N105">
        <f>DS105 - IF(AV105&gt;1, M105*DM105*100.0/(AX105), 0)</f>
        <v>0</v>
      </c>
      <c r="O105">
        <f>((U105-K105/2)*N105-M105)/(U105+K105/2)</f>
        <v>0</v>
      </c>
      <c r="P105">
        <f>O105*(DZ105+EA105)/1000.0</f>
        <v>0</v>
      </c>
      <c r="Q105">
        <f>(DS105 - IF(AV105&gt;1, M105*DM105*100.0/(AX105), 0))*(DZ105+EA105)/1000.0</f>
        <v>0</v>
      </c>
      <c r="R105">
        <f>2.0/((1/T105-1/S105)+SIGN(T105)*SQRT((1/T105-1/S105)*(1/T105-1/S105) + 4*DN105/((DN105+1)*(DN105+1))*(2*1/T105*1/S105-1/S105*1/S105)))</f>
        <v>0</v>
      </c>
      <c r="S105">
        <f>IF(LEFT(DO105,1)&lt;&gt;"0",IF(LEFT(DO105,1)="1",3.0,DP105),$D$5+$E$5*(EG105*DZ105/($K$5*1000))+$F$5*(EG105*DZ105/($K$5*1000))*MAX(MIN(DM105,$J$5),$I$5)*MAX(MIN(DM105,$J$5),$I$5)+$G$5*MAX(MIN(DM105,$J$5),$I$5)*(EG105*DZ105/($K$5*1000))+$H$5*(EG105*DZ105/($K$5*1000))*(EG105*DZ105/($K$5*1000)))</f>
        <v>0</v>
      </c>
      <c r="T105">
        <f>K105*(1000-(1000*0.61365*exp(17.502*X105/(240.97+X105))/(DZ105+EA105)+DU105)/2)/(1000*0.61365*exp(17.502*X105/(240.97+X105))/(DZ105+EA105)-DU105)</f>
        <v>0</v>
      </c>
      <c r="U105">
        <f>1/((DN105+1)/(R105/1.6)+1/(S105/1.37)) + DN105/((DN105+1)/(R105/1.6) + DN105/(S105/1.37))</f>
        <v>0</v>
      </c>
      <c r="V105">
        <f>(DI105*DL105)</f>
        <v>0</v>
      </c>
      <c r="W105">
        <f>(EB105+(V105+2*0.95*5.67E-8*(((EB105+$B$7)+273)^4-(EB105+273)^4)-44100*K105)/(1.84*29.3*S105+8*0.95*5.67E-8*(EB105+273)^3))</f>
        <v>0</v>
      </c>
      <c r="X105">
        <f>($C$7*EC105+$D$7*ED105+$E$7*W105)</f>
        <v>0</v>
      </c>
      <c r="Y105">
        <f>0.61365*exp(17.502*X105/(240.97+X105))</f>
        <v>0</v>
      </c>
      <c r="Z105">
        <f>(AA105/AB105*100)</f>
        <v>0</v>
      </c>
      <c r="AA105">
        <f>DU105*(DZ105+EA105)/1000</f>
        <v>0</v>
      </c>
      <c r="AB105">
        <f>0.61365*exp(17.502*EB105/(240.97+EB105))</f>
        <v>0</v>
      </c>
      <c r="AC105">
        <f>(Y105-DU105*(DZ105+EA105)/1000)</f>
        <v>0</v>
      </c>
      <c r="AD105">
        <f>(-K105*44100)</f>
        <v>0</v>
      </c>
      <c r="AE105">
        <f>2*29.3*S105*0.92*(EB105-X105)</f>
        <v>0</v>
      </c>
      <c r="AF105">
        <f>2*0.95*5.67E-8*(((EB105+$B$7)+273)^4-(X105+273)^4)</f>
        <v>0</v>
      </c>
      <c r="AG105">
        <f>V105+AF105+AD105+AE105</f>
        <v>0</v>
      </c>
      <c r="AH105">
        <f>DY105*AV105*(DT105-DS105*(1000-AV105*DV105)/(1000-AV105*DU105))/(100*DM105)</f>
        <v>0</v>
      </c>
      <c r="AI105">
        <f>1000*DY105*AV105*(DU105-DV105)/(100*DM105*(1000-AV105*DU105))</f>
        <v>0</v>
      </c>
      <c r="AJ105">
        <f>(AK105 - AL105 - DZ105*1E3/(8.314*(EB105+273.15)) * AN105/DY105 * AM105) * DY105/(100*DM105) * (1000 - DV105)/1000</f>
        <v>0</v>
      </c>
      <c r="AK105">
        <v>408.4973338661031</v>
      </c>
      <c r="AL105">
        <v>408.745915151515</v>
      </c>
      <c r="AM105">
        <v>-0.0001242915949116351</v>
      </c>
      <c r="AN105">
        <v>65.83343786014218</v>
      </c>
      <c r="AO105">
        <f>(AQ105 - AP105 + DZ105*1E3/(8.314*(EB105+273.15)) * AS105/DY105 * AR105) * DY105/(100*DM105) * 1000/(1000 - AQ105)</f>
        <v>0</v>
      </c>
      <c r="AP105">
        <v>20.81432089617245</v>
      </c>
      <c r="AQ105">
        <v>20.79992242424242</v>
      </c>
      <c r="AR105">
        <v>-1.132275251894371E-05</v>
      </c>
      <c r="AS105">
        <v>77.39234867321849</v>
      </c>
      <c r="AT105">
        <v>0</v>
      </c>
      <c r="AU105">
        <v>0</v>
      </c>
      <c r="AV105">
        <f>IF(AT105*$H$13&gt;=AX105,1.0,(AX105/(AX105-AT105*$H$13)))</f>
        <v>0</v>
      </c>
      <c r="AW105">
        <f>(AV105-1)*100</f>
        <v>0</v>
      </c>
      <c r="AX105">
        <f>MAX(0,($B$13+$C$13*EG105)/(1+$D$13*EG105)*DZ105/(EB105+273)*$E$13)</f>
        <v>0</v>
      </c>
      <c r="AY105" t="s">
        <v>436</v>
      </c>
      <c r="AZ105" t="s">
        <v>436</v>
      </c>
      <c r="BA105">
        <v>0</v>
      </c>
      <c r="BB105">
        <v>0</v>
      </c>
      <c r="BC105">
        <f>1-BA105/BB105</f>
        <v>0</v>
      </c>
      <c r="BD105">
        <v>0</v>
      </c>
      <c r="BE105" t="s">
        <v>436</v>
      </c>
      <c r="BF105" t="s">
        <v>436</v>
      </c>
      <c r="BG105">
        <v>0</v>
      </c>
      <c r="BH105">
        <v>0</v>
      </c>
      <c r="BI105">
        <f>1-BG105/BH105</f>
        <v>0</v>
      </c>
      <c r="BJ105">
        <v>0.5</v>
      </c>
      <c r="BK105">
        <f>DJ105</f>
        <v>0</v>
      </c>
      <c r="BL105">
        <f>M105</f>
        <v>0</v>
      </c>
      <c r="BM105">
        <f>BI105*BJ105*BK105</f>
        <v>0</v>
      </c>
      <c r="BN105">
        <f>(BL105-BD105)/BK105</f>
        <v>0</v>
      </c>
      <c r="BO105">
        <f>(BB105-BH105)/BH105</f>
        <v>0</v>
      </c>
      <c r="BP105">
        <f>BA105/(BC105+BA105/BH105)</f>
        <v>0</v>
      </c>
      <c r="BQ105" t="s">
        <v>436</v>
      </c>
      <c r="BR105">
        <v>0</v>
      </c>
      <c r="BS105">
        <f>IF(BR105&lt;&gt;0, BR105, BP105)</f>
        <v>0</v>
      </c>
      <c r="BT105">
        <f>1-BS105/BH105</f>
        <v>0</v>
      </c>
      <c r="BU105">
        <f>(BH105-BG105)/(BH105-BS105)</f>
        <v>0</v>
      </c>
      <c r="BV105">
        <f>(BB105-BH105)/(BB105-BS105)</f>
        <v>0</v>
      </c>
      <c r="BW105">
        <f>(BH105-BG105)/(BH105-BA105)</f>
        <v>0</v>
      </c>
      <c r="BX105">
        <f>(BB105-BH105)/(BB105-BA105)</f>
        <v>0</v>
      </c>
      <c r="BY105">
        <f>(BU105*BS105/BG105)</f>
        <v>0</v>
      </c>
      <c r="BZ105">
        <f>(1-BY105)</f>
        <v>0</v>
      </c>
      <c r="DI105">
        <f>$B$11*EH105+$C$11*EI105+$F$11*ET105*(1-EW105)</f>
        <v>0</v>
      </c>
      <c r="DJ105">
        <f>DI105*DK105</f>
        <v>0</v>
      </c>
      <c r="DK105">
        <f>($B$11*$D$9+$C$11*$D$9+$F$11*((FG105+EY105)/MAX(FG105+EY105+FH105, 0.1)*$I$9+FH105/MAX(FG105+EY105+FH105, 0.1)*$J$9))/($B$11+$C$11+$F$11)</f>
        <v>0</v>
      </c>
      <c r="DL105">
        <f>($B$11*$K$9+$C$11*$K$9+$F$11*((FG105+EY105)/MAX(FG105+EY105+FH105, 0.1)*$P$9+FH105/MAX(FG105+EY105+FH105, 0.1)*$Q$9))/($B$11+$C$11+$F$11)</f>
        <v>0</v>
      </c>
      <c r="DM105">
        <v>6</v>
      </c>
      <c r="DN105">
        <v>0.5</v>
      </c>
      <c r="DO105" t="s">
        <v>437</v>
      </c>
      <c r="DP105">
        <v>2</v>
      </c>
      <c r="DQ105" t="b">
        <v>1</v>
      </c>
      <c r="DR105">
        <v>1746729021.6</v>
      </c>
      <c r="DS105">
        <v>400.237</v>
      </c>
      <c r="DT105">
        <v>400.036</v>
      </c>
      <c r="DU105">
        <v>20.7982</v>
      </c>
      <c r="DV105">
        <v>20.7946</v>
      </c>
      <c r="DW105">
        <v>400.174</v>
      </c>
      <c r="DX105">
        <v>20.551</v>
      </c>
      <c r="DY105">
        <v>399.984</v>
      </c>
      <c r="DZ105">
        <v>101.971</v>
      </c>
      <c r="EA105">
        <v>0.100267</v>
      </c>
      <c r="EB105">
        <v>29.986</v>
      </c>
      <c r="EC105">
        <v>29.6702</v>
      </c>
      <c r="ED105">
        <v>999.9</v>
      </c>
      <c r="EE105">
        <v>0</v>
      </c>
      <c r="EF105">
        <v>0</v>
      </c>
      <c r="EG105">
        <v>10031.2</v>
      </c>
      <c r="EH105">
        <v>0</v>
      </c>
      <c r="EI105">
        <v>0.221054</v>
      </c>
      <c r="EJ105">
        <v>0.200714</v>
      </c>
      <c r="EK105">
        <v>408.738</v>
      </c>
      <c r="EL105">
        <v>408.531</v>
      </c>
      <c r="EM105">
        <v>0.00359154</v>
      </c>
      <c r="EN105">
        <v>400.036</v>
      </c>
      <c r="EO105">
        <v>20.7946</v>
      </c>
      <c r="EP105">
        <v>2.12081</v>
      </c>
      <c r="EQ105">
        <v>2.12044</v>
      </c>
      <c r="ER105">
        <v>18.3763</v>
      </c>
      <c r="ES105">
        <v>18.3736</v>
      </c>
      <c r="ET105">
        <v>0.0500092</v>
      </c>
      <c r="EU105">
        <v>0</v>
      </c>
      <c r="EV105">
        <v>0</v>
      </c>
      <c r="EW105">
        <v>0</v>
      </c>
      <c r="EX105">
        <v>3.23</v>
      </c>
      <c r="EY105">
        <v>0.0500092</v>
      </c>
      <c r="EZ105">
        <v>-1.18</v>
      </c>
      <c r="FA105">
        <v>0.47</v>
      </c>
      <c r="FB105">
        <v>34.437</v>
      </c>
      <c r="FC105">
        <v>38.562</v>
      </c>
      <c r="FD105">
        <v>36.437</v>
      </c>
      <c r="FE105">
        <v>38.437</v>
      </c>
      <c r="FF105">
        <v>37.125</v>
      </c>
      <c r="FG105">
        <v>0</v>
      </c>
      <c r="FH105">
        <v>0</v>
      </c>
      <c r="FI105">
        <v>0</v>
      </c>
      <c r="FJ105">
        <v>1746729094.4</v>
      </c>
      <c r="FK105">
        <v>0</v>
      </c>
      <c r="FL105">
        <v>2.2084</v>
      </c>
      <c r="FM105">
        <v>-4.854616404879944</v>
      </c>
      <c r="FN105">
        <v>-1.198461075995339</v>
      </c>
      <c r="FO105">
        <v>-0.5503999999999999</v>
      </c>
      <c r="FP105">
        <v>15</v>
      </c>
      <c r="FQ105">
        <v>1746715409.1</v>
      </c>
      <c r="FR105" t="s">
        <v>438</v>
      </c>
      <c r="FS105">
        <v>1746715409.1</v>
      </c>
      <c r="FT105">
        <v>1746715398.6</v>
      </c>
      <c r="FU105">
        <v>2</v>
      </c>
      <c r="FV105">
        <v>-0.229</v>
      </c>
      <c r="FW105">
        <v>-0.046</v>
      </c>
      <c r="FX105">
        <v>-0.035</v>
      </c>
      <c r="FY105">
        <v>0.08699999999999999</v>
      </c>
      <c r="FZ105">
        <v>587</v>
      </c>
      <c r="GA105">
        <v>16</v>
      </c>
      <c r="GB105">
        <v>0.03</v>
      </c>
      <c r="GC105">
        <v>0.16</v>
      </c>
      <c r="GD105">
        <v>-0.128155474470244</v>
      </c>
      <c r="GE105">
        <v>0.009468122251554377</v>
      </c>
      <c r="GF105">
        <v>0.01419698363310022</v>
      </c>
      <c r="GG105">
        <v>1</v>
      </c>
      <c r="GH105">
        <v>-0.0008066962044849938</v>
      </c>
      <c r="GI105">
        <v>-0.00205181843401573</v>
      </c>
      <c r="GJ105">
        <v>0.0003747105795106862</v>
      </c>
      <c r="GK105">
        <v>1</v>
      </c>
      <c r="GL105">
        <v>2</v>
      </c>
      <c r="GM105">
        <v>2</v>
      </c>
      <c r="GN105" t="s">
        <v>439</v>
      </c>
      <c r="GO105">
        <v>3.01813</v>
      </c>
      <c r="GP105">
        <v>2.77521</v>
      </c>
      <c r="GQ105">
        <v>0.0978826</v>
      </c>
      <c r="GR105">
        <v>0.097182</v>
      </c>
      <c r="GS105">
        <v>0.110655</v>
      </c>
      <c r="GT105">
        <v>0.110331</v>
      </c>
      <c r="GU105">
        <v>23307.6</v>
      </c>
      <c r="GV105">
        <v>27250.9</v>
      </c>
      <c r="GW105">
        <v>22640.1</v>
      </c>
      <c r="GX105">
        <v>27733.8</v>
      </c>
      <c r="GY105">
        <v>29181.5</v>
      </c>
      <c r="GZ105">
        <v>35229.8</v>
      </c>
      <c r="HA105">
        <v>36290.5</v>
      </c>
      <c r="HB105">
        <v>44025.9</v>
      </c>
      <c r="HC105">
        <v>1.82477</v>
      </c>
      <c r="HD105">
        <v>2.20718</v>
      </c>
      <c r="HE105">
        <v>0.148725</v>
      </c>
      <c r="HF105">
        <v>0</v>
      </c>
      <c r="HG105">
        <v>27.2438</v>
      </c>
      <c r="HH105">
        <v>999.9</v>
      </c>
      <c r="HI105">
        <v>52.2</v>
      </c>
      <c r="HJ105">
        <v>32.1</v>
      </c>
      <c r="HK105">
        <v>24.5833</v>
      </c>
      <c r="HL105">
        <v>62.1779</v>
      </c>
      <c r="HM105">
        <v>11.1418</v>
      </c>
      <c r="HN105">
        <v>1</v>
      </c>
      <c r="HO105">
        <v>-0.1869</v>
      </c>
      <c r="HP105">
        <v>-2.24004</v>
      </c>
      <c r="HQ105">
        <v>20.2795</v>
      </c>
      <c r="HR105">
        <v>5.19378</v>
      </c>
      <c r="HS105">
        <v>11.9501</v>
      </c>
      <c r="HT105">
        <v>4.9474</v>
      </c>
      <c r="HU105">
        <v>3.3</v>
      </c>
      <c r="HV105">
        <v>9999</v>
      </c>
      <c r="HW105">
        <v>9999</v>
      </c>
      <c r="HX105">
        <v>9999</v>
      </c>
      <c r="HY105">
        <v>332.3</v>
      </c>
      <c r="HZ105">
        <v>1.8605</v>
      </c>
      <c r="IA105">
        <v>1.86111</v>
      </c>
      <c r="IB105">
        <v>1.86188</v>
      </c>
      <c r="IC105">
        <v>1.85751</v>
      </c>
      <c r="ID105">
        <v>1.85715</v>
      </c>
      <c r="IE105">
        <v>1.85822</v>
      </c>
      <c r="IF105">
        <v>1.85898</v>
      </c>
      <c r="IG105">
        <v>1.85852</v>
      </c>
      <c r="IH105">
        <v>0</v>
      </c>
      <c r="II105">
        <v>0</v>
      </c>
      <c r="IJ105">
        <v>0</v>
      </c>
      <c r="IK105">
        <v>0</v>
      </c>
      <c r="IL105" t="s">
        <v>440</v>
      </c>
      <c r="IM105" t="s">
        <v>441</v>
      </c>
      <c r="IN105" t="s">
        <v>442</v>
      </c>
      <c r="IO105" t="s">
        <v>442</v>
      </c>
      <c r="IP105" t="s">
        <v>442</v>
      </c>
      <c r="IQ105" t="s">
        <v>442</v>
      </c>
      <c r="IR105">
        <v>0</v>
      </c>
      <c r="IS105">
        <v>100</v>
      </c>
      <c r="IT105">
        <v>100</v>
      </c>
      <c r="IU105">
        <v>0.063</v>
      </c>
      <c r="IV105">
        <v>0.2472</v>
      </c>
      <c r="IW105">
        <v>0.297997702088705</v>
      </c>
      <c r="IX105">
        <v>-0.0005958199232126106</v>
      </c>
      <c r="IY105">
        <v>-6.37178337242435E-08</v>
      </c>
      <c r="IZ105">
        <v>1.993894988486917E-10</v>
      </c>
      <c r="JA105">
        <v>-0.1058024783623949</v>
      </c>
      <c r="JB105">
        <v>-0.00682890468723997</v>
      </c>
      <c r="JC105">
        <v>0.001509929528747337</v>
      </c>
      <c r="JD105">
        <v>-1.662762654557253E-05</v>
      </c>
      <c r="JE105">
        <v>17</v>
      </c>
      <c r="JF105">
        <v>1831</v>
      </c>
      <c r="JG105">
        <v>1</v>
      </c>
      <c r="JH105">
        <v>21</v>
      </c>
      <c r="JI105">
        <v>226.9</v>
      </c>
      <c r="JJ105">
        <v>227.1</v>
      </c>
      <c r="JK105">
        <v>1.0498</v>
      </c>
      <c r="JL105">
        <v>2.57324</v>
      </c>
      <c r="JM105">
        <v>1.54663</v>
      </c>
      <c r="JN105">
        <v>2.17773</v>
      </c>
      <c r="JO105">
        <v>1.49658</v>
      </c>
      <c r="JP105">
        <v>2.48779</v>
      </c>
      <c r="JQ105">
        <v>38.6241</v>
      </c>
      <c r="JR105">
        <v>24.035</v>
      </c>
      <c r="JS105">
        <v>18</v>
      </c>
      <c r="JT105">
        <v>384.661</v>
      </c>
      <c r="JU105">
        <v>668.251</v>
      </c>
      <c r="JV105">
        <v>30.9613</v>
      </c>
      <c r="JW105">
        <v>25.1414</v>
      </c>
      <c r="JX105">
        <v>30.0003</v>
      </c>
      <c r="JY105">
        <v>24.9341</v>
      </c>
      <c r="JZ105">
        <v>24.8756</v>
      </c>
      <c r="KA105">
        <v>21.0589</v>
      </c>
      <c r="KB105">
        <v>28.2062</v>
      </c>
      <c r="KC105">
        <v>92.0142</v>
      </c>
      <c r="KD105">
        <v>30.9647</v>
      </c>
      <c r="KE105">
        <v>400</v>
      </c>
      <c r="KF105">
        <v>20.8897</v>
      </c>
      <c r="KG105">
        <v>100.157</v>
      </c>
      <c r="KH105">
        <v>100.78</v>
      </c>
    </row>
    <row r="106" spans="1:294">
      <c r="A106">
        <v>90</v>
      </c>
      <c r="B106">
        <v>1746729142.1</v>
      </c>
      <c r="C106">
        <v>10726</v>
      </c>
      <c r="D106" t="s">
        <v>619</v>
      </c>
      <c r="E106" t="s">
        <v>620</v>
      </c>
      <c r="F106" t="s">
        <v>432</v>
      </c>
      <c r="G106" t="s">
        <v>433</v>
      </c>
      <c r="I106" t="s">
        <v>435</v>
      </c>
      <c r="J106">
        <v>1746729142.1</v>
      </c>
      <c r="K106">
        <f>(L106)/1000</f>
        <v>0</v>
      </c>
      <c r="L106">
        <f>IF(DQ106, AO106, AI106)</f>
        <v>0</v>
      </c>
      <c r="M106">
        <f>IF(DQ106, AJ106, AH106)</f>
        <v>0</v>
      </c>
      <c r="N106">
        <f>DS106 - IF(AV106&gt;1, M106*DM106*100.0/(AX106), 0)</f>
        <v>0</v>
      </c>
      <c r="O106">
        <f>((U106-K106/2)*N106-M106)/(U106+K106/2)</f>
        <v>0</v>
      </c>
      <c r="P106">
        <f>O106*(DZ106+EA106)/1000.0</f>
        <v>0</v>
      </c>
      <c r="Q106">
        <f>(DS106 - IF(AV106&gt;1, M106*DM106*100.0/(AX106), 0))*(DZ106+EA106)/1000.0</f>
        <v>0</v>
      </c>
      <c r="R106">
        <f>2.0/((1/T106-1/S106)+SIGN(T106)*SQRT((1/T106-1/S106)*(1/T106-1/S106) + 4*DN106/((DN106+1)*(DN106+1))*(2*1/T106*1/S106-1/S106*1/S106)))</f>
        <v>0</v>
      </c>
      <c r="S106">
        <f>IF(LEFT(DO106,1)&lt;&gt;"0",IF(LEFT(DO106,1)="1",3.0,DP106),$D$5+$E$5*(EG106*DZ106/($K$5*1000))+$F$5*(EG106*DZ106/($K$5*1000))*MAX(MIN(DM106,$J$5),$I$5)*MAX(MIN(DM106,$J$5),$I$5)+$G$5*MAX(MIN(DM106,$J$5),$I$5)*(EG106*DZ106/($K$5*1000))+$H$5*(EG106*DZ106/($K$5*1000))*(EG106*DZ106/($K$5*1000)))</f>
        <v>0</v>
      </c>
      <c r="T106">
        <f>K106*(1000-(1000*0.61365*exp(17.502*X106/(240.97+X106))/(DZ106+EA106)+DU106)/2)/(1000*0.61365*exp(17.502*X106/(240.97+X106))/(DZ106+EA106)-DU106)</f>
        <v>0</v>
      </c>
      <c r="U106">
        <f>1/((DN106+1)/(R106/1.6)+1/(S106/1.37)) + DN106/((DN106+1)/(R106/1.6) + DN106/(S106/1.37))</f>
        <v>0</v>
      </c>
      <c r="V106">
        <f>(DI106*DL106)</f>
        <v>0</v>
      </c>
      <c r="W106">
        <f>(EB106+(V106+2*0.95*5.67E-8*(((EB106+$B$7)+273)^4-(EB106+273)^4)-44100*K106)/(1.84*29.3*S106+8*0.95*5.67E-8*(EB106+273)^3))</f>
        <v>0</v>
      </c>
      <c r="X106">
        <f>($C$7*EC106+$D$7*ED106+$E$7*W106)</f>
        <v>0</v>
      </c>
      <c r="Y106">
        <f>0.61365*exp(17.502*X106/(240.97+X106))</f>
        <v>0</v>
      </c>
      <c r="Z106">
        <f>(AA106/AB106*100)</f>
        <v>0</v>
      </c>
      <c r="AA106">
        <f>DU106*(DZ106+EA106)/1000</f>
        <v>0</v>
      </c>
      <c r="AB106">
        <f>0.61365*exp(17.502*EB106/(240.97+EB106))</f>
        <v>0</v>
      </c>
      <c r="AC106">
        <f>(Y106-DU106*(DZ106+EA106)/1000)</f>
        <v>0</v>
      </c>
      <c r="AD106">
        <f>(-K106*44100)</f>
        <v>0</v>
      </c>
      <c r="AE106">
        <f>2*29.3*S106*0.92*(EB106-X106)</f>
        <v>0</v>
      </c>
      <c r="AF106">
        <f>2*0.95*5.67E-8*(((EB106+$B$7)+273)^4-(X106+273)^4)</f>
        <v>0</v>
      </c>
      <c r="AG106">
        <f>V106+AF106+AD106+AE106</f>
        <v>0</v>
      </c>
      <c r="AH106">
        <f>DY106*AV106*(DT106-DS106*(1000-AV106*DV106)/(1000-AV106*DU106))/(100*DM106)</f>
        <v>0</v>
      </c>
      <c r="AI106">
        <f>1000*DY106*AV106*(DU106-DV106)/(100*DM106*(1000-AV106*DU106))</f>
        <v>0</v>
      </c>
      <c r="AJ106">
        <f>(AK106 - AL106 - DZ106*1E3/(8.314*(EB106+273.15)) * AN106/DY106 * AM106) * DY106/(100*DM106) * (1000 - DV106)/1000</f>
        <v>0</v>
      </c>
      <c r="AK106">
        <v>408.4191916244475</v>
      </c>
      <c r="AL106">
        <v>408.6712969696968</v>
      </c>
      <c r="AM106">
        <v>-0.0005126283180547336</v>
      </c>
      <c r="AN106">
        <v>65.83343786014218</v>
      </c>
      <c r="AO106">
        <f>(AQ106 - AP106 + DZ106*1E3/(8.314*(EB106+273.15)) * AS106/DY106 * AR106) * DY106/(100*DM106) * 1000/(1000 - AQ106)</f>
        <v>0</v>
      </c>
      <c r="AP106">
        <v>20.93318879227072</v>
      </c>
      <c r="AQ106">
        <v>20.84247272727272</v>
      </c>
      <c r="AR106">
        <v>0.006746007497350336</v>
      </c>
      <c r="AS106">
        <v>77.39234867321849</v>
      </c>
      <c r="AT106">
        <v>0</v>
      </c>
      <c r="AU106">
        <v>0</v>
      </c>
      <c r="AV106">
        <f>IF(AT106*$H$13&gt;=AX106,1.0,(AX106/(AX106-AT106*$H$13)))</f>
        <v>0</v>
      </c>
      <c r="AW106">
        <f>(AV106-1)*100</f>
        <v>0</v>
      </c>
      <c r="AX106">
        <f>MAX(0,($B$13+$C$13*EG106)/(1+$D$13*EG106)*DZ106/(EB106+273)*$E$13)</f>
        <v>0</v>
      </c>
      <c r="AY106" t="s">
        <v>436</v>
      </c>
      <c r="AZ106" t="s">
        <v>436</v>
      </c>
      <c r="BA106">
        <v>0</v>
      </c>
      <c r="BB106">
        <v>0</v>
      </c>
      <c r="BC106">
        <f>1-BA106/BB106</f>
        <v>0</v>
      </c>
      <c r="BD106">
        <v>0</v>
      </c>
      <c r="BE106" t="s">
        <v>436</v>
      </c>
      <c r="BF106" t="s">
        <v>436</v>
      </c>
      <c r="BG106">
        <v>0</v>
      </c>
      <c r="BH106">
        <v>0</v>
      </c>
      <c r="BI106">
        <f>1-BG106/BH106</f>
        <v>0</v>
      </c>
      <c r="BJ106">
        <v>0.5</v>
      </c>
      <c r="BK106">
        <f>DJ106</f>
        <v>0</v>
      </c>
      <c r="BL106">
        <f>M106</f>
        <v>0</v>
      </c>
      <c r="BM106">
        <f>BI106*BJ106*BK106</f>
        <v>0</v>
      </c>
      <c r="BN106">
        <f>(BL106-BD106)/BK106</f>
        <v>0</v>
      </c>
      <c r="BO106">
        <f>(BB106-BH106)/BH106</f>
        <v>0</v>
      </c>
      <c r="BP106">
        <f>BA106/(BC106+BA106/BH106)</f>
        <v>0</v>
      </c>
      <c r="BQ106" t="s">
        <v>436</v>
      </c>
      <c r="BR106">
        <v>0</v>
      </c>
      <c r="BS106">
        <f>IF(BR106&lt;&gt;0, BR106, BP106)</f>
        <v>0</v>
      </c>
      <c r="BT106">
        <f>1-BS106/BH106</f>
        <v>0</v>
      </c>
      <c r="BU106">
        <f>(BH106-BG106)/(BH106-BS106)</f>
        <v>0</v>
      </c>
      <c r="BV106">
        <f>(BB106-BH106)/(BB106-BS106)</f>
        <v>0</v>
      </c>
      <c r="BW106">
        <f>(BH106-BG106)/(BH106-BA106)</f>
        <v>0</v>
      </c>
      <c r="BX106">
        <f>(BB106-BH106)/(BB106-BA106)</f>
        <v>0</v>
      </c>
      <c r="BY106">
        <f>(BU106*BS106/BG106)</f>
        <v>0</v>
      </c>
      <c r="BZ106">
        <f>(1-BY106)</f>
        <v>0</v>
      </c>
      <c r="DI106">
        <f>$B$11*EH106+$C$11*EI106+$F$11*ET106*(1-EW106)</f>
        <v>0</v>
      </c>
      <c r="DJ106">
        <f>DI106*DK106</f>
        <v>0</v>
      </c>
      <c r="DK106">
        <f>($B$11*$D$9+$C$11*$D$9+$F$11*((FG106+EY106)/MAX(FG106+EY106+FH106, 0.1)*$I$9+FH106/MAX(FG106+EY106+FH106, 0.1)*$J$9))/($B$11+$C$11+$F$11)</f>
        <v>0</v>
      </c>
      <c r="DL106">
        <f>($B$11*$K$9+$C$11*$K$9+$F$11*((FG106+EY106)/MAX(FG106+EY106+FH106, 0.1)*$P$9+FH106/MAX(FG106+EY106+FH106, 0.1)*$Q$9))/($B$11+$C$11+$F$11)</f>
        <v>0</v>
      </c>
      <c r="DM106">
        <v>6</v>
      </c>
      <c r="DN106">
        <v>0.5</v>
      </c>
      <c r="DO106" t="s">
        <v>437</v>
      </c>
      <c r="DP106">
        <v>2</v>
      </c>
      <c r="DQ106" t="b">
        <v>1</v>
      </c>
      <c r="DR106">
        <v>1746729142.1</v>
      </c>
      <c r="DS106">
        <v>400.173</v>
      </c>
      <c r="DT106">
        <v>400.025</v>
      </c>
      <c r="DU106">
        <v>20.8465</v>
      </c>
      <c r="DV106">
        <v>20.9494</v>
      </c>
      <c r="DW106">
        <v>400.111</v>
      </c>
      <c r="DX106">
        <v>20.5977</v>
      </c>
      <c r="DY106">
        <v>399.929</v>
      </c>
      <c r="DZ106">
        <v>101.964</v>
      </c>
      <c r="EA106">
        <v>0.0998444</v>
      </c>
      <c r="EB106">
        <v>30.0069</v>
      </c>
      <c r="EC106">
        <v>29.7131</v>
      </c>
      <c r="ED106">
        <v>999.9</v>
      </c>
      <c r="EE106">
        <v>0</v>
      </c>
      <c r="EF106">
        <v>0</v>
      </c>
      <c r="EG106">
        <v>10061.2</v>
      </c>
      <c r="EH106">
        <v>0</v>
      </c>
      <c r="EI106">
        <v>0.221054</v>
      </c>
      <c r="EJ106">
        <v>0.148041</v>
      </c>
      <c r="EK106">
        <v>408.693</v>
      </c>
      <c r="EL106">
        <v>408.585</v>
      </c>
      <c r="EM106">
        <v>-0.102901</v>
      </c>
      <c r="EN106">
        <v>400.025</v>
      </c>
      <c r="EO106">
        <v>20.9494</v>
      </c>
      <c r="EP106">
        <v>2.12559</v>
      </c>
      <c r="EQ106">
        <v>2.13608</v>
      </c>
      <c r="ER106">
        <v>18.4122</v>
      </c>
      <c r="ES106">
        <v>18.4908</v>
      </c>
      <c r="ET106">
        <v>0.0500092</v>
      </c>
      <c r="EU106">
        <v>0</v>
      </c>
      <c r="EV106">
        <v>0</v>
      </c>
      <c r="EW106">
        <v>0</v>
      </c>
      <c r="EX106">
        <v>11.82</v>
      </c>
      <c r="EY106">
        <v>0.0500092</v>
      </c>
      <c r="EZ106">
        <v>-4.44</v>
      </c>
      <c r="FA106">
        <v>0.64</v>
      </c>
      <c r="FB106">
        <v>34.625</v>
      </c>
      <c r="FC106">
        <v>39.625</v>
      </c>
      <c r="FD106">
        <v>36.937</v>
      </c>
      <c r="FE106">
        <v>39.875</v>
      </c>
      <c r="FF106">
        <v>37.687</v>
      </c>
      <c r="FG106">
        <v>0</v>
      </c>
      <c r="FH106">
        <v>0</v>
      </c>
      <c r="FI106">
        <v>0</v>
      </c>
      <c r="FJ106">
        <v>1746729214.4</v>
      </c>
      <c r="FK106">
        <v>0</v>
      </c>
      <c r="FL106">
        <v>6.198</v>
      </c>
      <c r="FM106">
        <v>32.73153784234849</v>
      </c>
      <c r="FN106">
        <v>-14.75076890819878</v>
      </c>
      <c r="FO106">
        <v>-5.1692</v>
      </c>
      <c r="FP106">
        <v>15</v>
      </c>
      <c r="FQ106">
        <v>1746715409.1</v>
      </c>
      <c r="FR106" t="s">
        <v>438</v>
      </c>
      <c r="FS106">
        <v>1746715409.1</v>
      </c>
      <c r="FT106">
        <v>1746715398.6</v>
      </c>
      <c r="FU106">
        <v>2</v>
      </c>
      <c r="FV106">
        <v>-0.229</v>
      </c>
      <c r="FW106">
        <v>-0.046</v>
      </c>
      <c r="FX106">
        <v>-0.035</v>
      </c>
      <c r="FY106">
        <v>0.08699999999999999</v>
      </c>
      <c r="FZ106">
        <v>587</v>
      </c>
      <c r="GA106">
        <v>16</v>
      </c>
      <c r="GB106">
        <v>0.03</v>
      </c>
      <c r="GC106">
        <v>0.16</v>
      </c>
      <c r="GD106">
        <v>-0.1216320907203514</v>
      </c>
      <c r="GE106">
        <v>0.001942310182557456</v>
      </c>
      <c r="GF106">
        <v>0.02462232704280342</v>
      </c>
      <c r="GG106">
        <v>1</v>
      </c>
      <c r="GH106">
        <v>-0.000780166819682109</v>
      </c>
      <c r="GI106">
        <v>0.0002664828500461443</v>
      </c>
      <c r="GJ106">
        <v>0.000261829599094779</v>
      </c>
      <c r="GK106">
        <v>1</v>
      </c>
      <c r="GL106">
        <v>2</v>
      </c>
      <c r="GM106">
        <v>2</v>
      </c>
      <c r="GN106" t="s">
        <v>439</v>
      </c>
      <c r="GO106">
        <v>3.01809</v>
      </c>
      <c r="GP106">
        <v>2.77505</v>
      </c>
      <c r="GQ106">
        <v>0.0978541</v>
      </c>
      <c r="GR106">
        <v>0.0971607</v>
      </c>
      <c r="GS106">
        <v>0.110816</v>
      </c>
      <c r="GT106">
        <v>0.11088</v>
      </c>
      <c r="GU106">
        <v>23307.5</v>
      </c>
      <c r="GV106">
        <v>27251</v>
      </c>
      <c r="GW106">
        <v>22639.2</v>
      </c>
      <c r="GX106">
        <v>27733.2</v>
      </c>
      <c r="GY106">
        <v>29175.4</v>
      </c>
      <c r="GZ106">
        <v>35206.3</v>
      </c>
      <c r="HA106">
        <v>36289.6</v>
      </c>
      <c r="HB106">
        <v>44024.4</v>
      </c>
      <c r="HC106">
        <v>1.8244</v>
      </c>
      <c r="HD106">
        <v>2.20765</v>
      </c>
      <c r="HE106">
        <v>0.146091</v>
      </c>
      <c r="HF106">
        <v>0</v>
      </c>
      <c r="HG106">
        <v>27.3299</v>
      </c>
      <c r="HH106">
        <v>999.9</v>
      </c>
      <c r="HI106">
        <v>52.6</v>
      </c>
      <c r="HJ106">
        <v>32</v>
      </c>
      <c r="HK106">
        <v>24.6322</v>
      </c>
      <c r="HL106">
        <v>61.898</v>
      </c>
      <c r="HM106">
        <v>11.1218</v>
      </c>
      <c r="HN106">
        <v>1</v>
      </c>
      <c r="HO106">
        <v>-0.186804</v>
      </c>
      <c r="HP106">
        <v>-2.26911</v>
      </c>
      <c r="HQ106">
        <v>20.2809</v>
      </c>
      <c r="HR106">
        <v>5.19677</v>
      </c>
      <c r="HS106">
        <v>11.9517</v>
      </c>
      <c r="HT106">
        <v>4.94735</v>
      </c>
      <c r="HU106">
        <v>3.3</v>
      </c>
      <c r="HV106">
        <v>9999</v>
      </c>
      <c r="HW106">
        <v>9999</v>
      </c>
      <c r="HX106">
        <v>9999</v>
      </c>
      <c r="HY106">
        <v>332.3</v>
      </c>
      <c r="HZ106">
        <v>1.8605</v>
      </c>
      <c r="IA106">
        <v>1.86111</v>
      </c>
      <c r="IB106">
        <v>1.86188</v>
      </c>
      <c r="IC106">
        <v>1.85745</v>
      </c>
      <c r="ID106">
        <v>1.85715</v>
      </c>
      <c r="IE106">
        <v>1.85822</v>
      </c>
      <c r="IF106">
        <v>1.85898</v>
      </c>
      <c r="IG106">
        <v>1.85852</v>
      </c>
      <c r="IH106">
        <v>0</v>
      </c>
      <c r="II106">
        <v>0</v>
      </c>
      <c r="IJ106">
        <v>0</v>
      </c>
      <c r="IK106">
        <v>0</v>
      </c>
      <c r="IL106" t="s">
        <v>440</v>
      </c>
      <c r="IM106" t="s">
        <v>441</v>
      </c>
      <c r="IN106" t="s">
        <v>442</v>
      </c>
      <c r="IO106" t="s">
        <v>442</v>
      </c>
      <c r="IP106" t="s">
        <v>442</v>
      </c>
      <c r="IQ106" t="s">
        <v>442</v>
      </c>
      <c r="IR106">
        <v>0</v>
      </c>
      <c r="IS106">
        <v>100</v>
      </c>
      <c r="IT106">
        <v>100</v>
      </c>
      <c r="IU106">
        <v>0.062</v>
      </c>
      <c r="IV106">
        <v>0.2488</v>
      </c>
      <c r="IW106">
        <v>0.297997702088705</v>
      </c>
      <c r="IX106">
        <v>-0.0005958199232126106</v>
      </c>
      <c r="IY106">
        <v>-6.37178337242435E-08</v>
      </c>
      <c r="IZ106">
        <v>1.993894988486917E-10</v>
      </c>
      <c r="JA106">
        <v>-0.1058024783623949</v>
      </c>
      <c r="JB106">
        <v>-0.00682890468723997</v>
      </c>
      <c r="JC106">
        <v>0.001509929528747337</v>
      </c>
      <c r="JD106">
        <v>-1.662762654557253E-05</v>
      </c>
      <c r="JE106">
        <v>17</v>
      </c>
      <c r="JF106">
        <v>1831</v>
      </c>
      <c r="JG106">
        <v>1</v>
      </c>
      <c r="JH106">
        <v>21</v>
      </c>
      <c r="JI106">
        <v>228.9</v>
      </c>
      <c r="JJ106">
        <v>229.1</v>
      </c>
      <c r="JK106">
        <v>1.0498</v>
      </c>
      <c r="JL106">
        <v>2.57812</v>
      </c>
      <c r="JM106">
        <v>1.54663</v>
      </c>
      <c r="JN106">
        <v>2.17896</v>
      </c>
      <c r="JO106">
        <v>1.49658</v>
      </c>
      <c r="JP106">
        <v>2.44629</v>
      </c>
      <c r="JQ106">
        <v>38.575</v>
      </c>
      <c r="JR106">
        <v>24.035</v>
      </c>
      <c r="JS106">
        <v>18</v>
      </c>
      <c r="JT106">
        <v>384.751</v>
      </c>
      <c r="JU106">
        <v>669.38</v>
      </c>
      <c r="JV106">
        <v>31.0089</v>
      </c>
      <c r="JW106">
        <v>25.1409</v>
      </c>
      <c r="JX106">
        <v>30</v>
      </c>
      <c r="JY106">
        <v>24.9759</v>
      </c>
      <c r="JZ106">
        <v>24.933</v>
      </c>
      <c r="KA106">
        <v>21.0577</v>
      </c>
      <c r="KB106">
        <v>27.9273</v>
      </c>
      <c r="KC106">
        <v>93.53579999999999</v>
      </c>
      <c r="KD106">
        <v>31.007</v>
      </c>
      <c r="KE106">
        <v>400</v>
      </c>
      <c r="KF106">
        <v>20.8875</v>
      </c>
      <c r="KG106">
        <v>100.154</v>
      </c>
      <c r="KH106">
        <v>100.777</v>
      </c>
    </row>
    <row r="107" spans="1:294">
      <c r="A107">
        <v>91</v>
      </c>
      <c r="B107">
        <v>1746729262.6</v>
      </c>
      <c r="C107">
        <v>10846.5</v>
      </c>
      <c r="D107" t="s">
        <v>621</v>
      </c>
      <c r="E107" t="s">
        <v>622</v>
      </c>
      <c r="F107" t="s">
        <v>432</v>
      </c>
      <c r="G107" t="s">
        <v>433</v>
      </c>
      <c r="I107" t="s">
        <v>435</v>
      </c>
      <c r="J107">
        <v>1746729262.6</v>
      </c>
      <c r="K107">
        <f>(L107)/1000</f>
        <v>0</v>
      </c>
      <c r="L107">
        <f>IF(DQ107, AO107, AI107)</f>
        <v>0</v>
      </c>
      <c r="M107">
        <f>IF(DQ107, AJ107, AH107)</f>
        <v>0</v>
      </c>
      <c r="N107">
        <f>DS107 - IF(AV107&gt;1, M107*DM107*100.0/(AX107), 0)</f>
        <v>0</v>
      </c>
      <c r="O107">
        <f>((U107-K107/2)*N107-M107)/(U107+K107/2)</f>
        <v>0</v>
      </c>
      <c r="P107">
        <f>O107*(DZ107+EA107)/1000.0</f>
        <v>0</v>
      </c>
      <c r="Q107">
        <f>(DS107 - IF(AV107&gt;1, M107*DM107*100.0/(AX107), 0))*(DZ107+EA107)/1000.0</f>
        <v>0</v>
      </c>
      <c r="R107">
        <f>2.0/((1/T107-1/S107)+SIGN(T107)*SQRT((1/T107-1/S107)*(1/T107-1/S107) + 4*DN107/((DN107+1)*(DN107+1))*(2*1/T107*1/S107-1/S107*1/S107)))</f>
        <v>0</v>
      </c>
      <c r="S107">
        <f>IF(LEFT(DO107,1)&lt;&gt;"0",IF(LEFT(DO107,1)="1",3.0,DP107),$D$5+$E$5*(EG107*DZ107/($K$5*1000))+$F$5*(EG107*DZ107/($K$5*1000))*MAX(MIN(DM107,$J$5),$I$5)*MAX(MIN(DM107,$J$5),$I$5)+$G$5*MAX(MIN(DM107,$J$5),$I$5)*(EG107*DZ107/($K$5*1000))+$H$5*(EG107*DZ107/($K$5*1000))*(EG107*DZ107/($K$5*1000)))</f>
        <v>0</v>
      </c>
      <c r="T107">
        <f>K107*(1000-(1000*0.61365*exp(17.502*X107/(240.97+X107))/(DZ107+EA107)+DU107)/2)/(1000*0.61365*exp(17.502*X107/(240.97+X107))/(DZ107+EA107)-DU107)</f>
        <v>0</v>
      </c>
      <c r="U107">
        <f>1/((DN107+1)/(R107/1.6)+1/(S107/1.37)) + DN107/((DN107+1)/(R107/1.6) + DN107/(S107/1.37))</f>
        <v>0</v>
      </c>
      <c r="V107">
        <f>(DI107*DL107)</f>
        <v>0</v>
      </c>
      <c r="W107">
        <f>(EB107+(V107+2*0.95*5.67E-8*(((EB107+$B$7)+273)^4-(EB107+273)^4)-44100*K107)/(1.84*29.3*S107+8*0.95*5.67E-8*(EB107+273)^3))</f>
        <v>0</v>
      </c>
      <c r="X107">
        <f>($C$7*EC107+$D$7*ED107+$E$7*W107)</f>
        <v>0</v>
      </c>
      <c r="Y107">
        <f>0.61365*exp(17.502*X107/(240.97+X107))</f>
        <v>0</v>
      </c>
      <c r="Z107">
        <f>(AA107/AB107*100)</f>
        <v>0</v>
      </c>
      <c r="AA107">
        <f>DU107*(DZ107+EA107)/1000</f>
        <v>0</v>
      </c>
      <c r="AB107">
        <f>0.61365*exp(17.502*EB107/(240.97+EB107))</f>
        <v>0</v>
      </c>
      <c r="AC107">
        <f>(Y107-DU107*(DZ107+EA107)/1000)</f>
        <v>0</v>
      </c>
      <c r="AD107">
        <f>(-K107*44100)</f>
        <v>0</v>
      </c>
      <c r="AE107">
        <f>2*29.3*S107*0.92*(EB107-X107)</f>
        <v>0</v>
      </c>
      <c r="AF107">
        <f>2*0.95*5.67E-8*(((EB107+$B$7)+273)^4-(X107+273)^4)</f>
        <v>0</v>
      </c>
      <c r="AG107">
        <f>V107+AF107+AD107+AE107</f>
        <v>0</v>
      </c>
      <c r="AH107">
        <f>DY107*AV107*(DT107-DS107*(1000-AV107*DV107)/(1000-AV107*DU107))/(100*DM107)</f>
        <v>0</v>
      </c>
      <c r="AI107">
        <f>1000*DY107*AV107*(DU107-DV107)/(100*DM107*(1000-AV107*DU107))</f>
        <v>0</v>
      </c>
      <c r="AJ107">
        <f>(AK107 - AL107 - DZ107*1E3/(8.314*(EB107+273.15)) * AN107/DY107 * AM107) * DY107/(100*DM107) * (1000 - DV107)/1000</f>
        <v>0</v>
      </c>
      <c r="AK107">
        <v>408.5146845836139</v>
      </c>
      <c r="AL107">
        <v>408.6781333333336</v>
      </c>
      <c r="AM107">
        <v>-3.639189841058145E-05</v>
      </c>
      <c r="AN107">
        <v>65.83343786014218</v>
      </c>
      <c r="AO107">
        <f>(AQ107 - AP107 + DZ107*1E3/(8.314*(EB107+273.15)) * AS107/DY107 * AR107) * DY107/(100*DM107) * 1000/(1000 - AQ107)</f>
        <v>0</v>
      </c>
      <c r="AP107">
        <v>20.88761395271106</v>
      </c>
      <c r="AQ107">
        <v>20.81659272727272</v>
      </c>
      <c r="AR107">
        <v>0.00542509794654201</v>
      </c>
      <c r="AS107">
        <v>77.39234867321849</v>
      </c>
      <c r="AT107">
        <v>0</v>
      </c>
      <c r="AU107">
        <v>0</v>
      </c>
      <c r="AV107">
        <f>IF(AT107*$H$13&gt;=AX107,1.0,(AX107/(AX107-AT107*$H$13)))</f>
        <v>0</v>
      </c>
      <c r="AW107">
        <f>(AV107-1)*100</f>
        <v>0</v>
      </c>
      <c r="AX107">
        <f>MAX(0,($B$13+$C$13*EG107)/(1+$D$13*EG107)*DZ107/(EB107+273)*$E$13)</f>
        <v>0</v>
      </c>
      <c r="AY107" t="s">
        <v>436</v>
      </c>
      <c r="AZ107" t="s">
        <v>436</v>
      </c>
      <c r="BA107">
        <v>0</v>
      </c>
      <c r="BB107">
        <v>0</v>
      </c>
      <c r="BC107">
        <f>1-BA107/BB107</f>
        <v>0</v>
      </c>
      <c r="BD107">
        <v>0</v>
      </c>
      <c r="BE107" t="s">
        <v>436</v>
      </c>
      <c r="BF107" t="s">
        <v>436</v>
      </c>
      <c r="BG107">
        <v>0</v>
      </c>
      <c r="BH107">
        <v>0</v>
      </c>
      <c r="BI107">
        <f>1-BG107/BH107</f>
        <v>0</v>
      </c>
      <c r="BJ107">
        <v>0.5</v>
      </c>
      <c r="BK107">
        <f>DJ107</f>
        <v>0</v>
      </c>
      <c r="BL107">
        <f>M107</f>
        <v>0</v>
      </c>
      <c r="BM107">
        <f>BI107*BJ107*BK107</f>
        <v>0</v>
      </c>
      <c r="BN107">
        <f>(BL107-BD107)/BK107</f>
        <v>0</v>
      </c>
      <c r="BO107">
        <f>(BB107-BH107)/BH107</f>
        <v>0</v>
      </c>
      <c r="BP107">
        <f>BA107/(BC107+BA107/BH107)</f>
        <v>0</v>
      </c>
      <c r="BQ107" t="s">
        <v>436</v>
      </c>
      <c r="BR107">
        <v>0</v>
      </c>
      <c r="BS107">
        <f>IF(BR107&lt;&gt;0, BR107, BP107)</f>
        <v>0</v>
      </c>
      <c r="BT107">
        <f>1-BS107/BH107</f>
        <v>0</v>
      </c>
      <c r="BU107">
        <f>(BH107-BG107)/(BH107-BS107)</f>
        <v>0</v>
      </c>
      <c r="BV107">
        <f>(BB107-BH107)/(BB107-BS107)</f>
        <v>0</v>
      </c>
      <c r="BW107">
        <f>(BH107-BG107)/(BH107-BA107)</f>
        <v>0</v>
      </c>
      <c r="BX107">
        <f>(BB107-BH107)/(BB107-BA107)</f>
        <v>0</v>
      </c>
      <c r="BY107">
        <f>(BU107*BS107/BG107)</f>
        <v>0</v>
      </c>
      <c r="BZ107">
        <f>(1-BY107)</f>
        <v>0</v>
      </c>
      <c r="DI107">
        <f>$B$11*EH107+$C$11*EI107+$F$11*ET107*(1-EW107)</f>
        <v>0</v>
      </c>
      <c r="DJ107">
        <f>DI107*DK107</f>
        <v>0</v>
      </c>
      <c r="DK107">
        <f>($B$11*$D$9+$C$11*$D$9+$F$11*((FG107+EY107)/MAX(FG107+EY107+FH107, 0.1)*$I$9+FH107/MAX(FG107+EY107+FH107, 0.1)*$J$9))/($B$11+$C$11+$F$11)</f>
        <v>0</v>
      </c>
      <c r="DL107">
        <f>($B$11*$K$9+$C$11*$K$9+$F$11*((FG107+EY107)/MAX(FG107+EY107+FH107, 0.1)*$P$9+FH107/MAX(FG107+EY107+FH107, 0.1)*$Q$9))/($B$11+$C$11+$F$11)</f>
        <v>0</v>
      </c>
      <c r="DM107">
        <v>6</v>
      </c>
      <c r="DN107">
        <v>0.5</v>
      </c>
      <c r="DO107" t="s">
        <v>437</v>
      </c>
      <c r="DP107">
        <v>2</v>
      </c>
      <c r="DQ107" t="b">
        <v>1</v>
      </c>
      <c r="DR107">
        <v>1746729262.6</v>
      </c>
      <c r="DS107">
        <v>400.179</v>
      </c>
      <c r="DT107">
        <v>399.993</v>
      </c>
      <c r="DU107">
        <v>20.8192</v>
      </c>
      <c r="DV107">
        <v>20.8886</v>
      </c>
      <c r="DW107">
        <v>400.117</v>
      </c>
      <c r="DX107">
        <v>20.5712</v>
      </c>
      <c r="DY107">
        <v>400.114</v>
      </c>
      <c r="DZ107">
        <v>101.966</v>
      </c>
      <c r="EA107">
        <v>0.100056</v>
      </c>
      <c r="EB107">
        <v>29.9962</v>
      </c>
      <c r="EC107">
        <v>29.7022</v>
      </c>
      <c r="ED107">
        <v>999.9</v>
      </c>
      <c r="EE107">
        <v>0</v>
      </c>
      <c r="EF107">
        <v>0</v>
      </c>
      <c r="EG107">
        <v>10033.8</v>
      </c>
      <c r="EH107">
        <v>0</v>
      </c>
      <c r="EI107">
        <v>0.221054</v>
      </c>
      <c r="EJ107">
        <v>0.185791</v>
      </c>
      <c r="EK107">
        <v>408.687</v>
      </c>
      <c r="EL107">
        <v>408.526</v>
      </c>
      <c r="EM107">
        <v>-0.0694752</v>
      </c>
      <c r="EN107">
        <v>399.993</v>
      </c>
      <c r="EO107">
        <v>20.8886</v>
      </c>
      <c r="EP107">
        <v>2.12285</v>
      </c>
      <c r="EQ107">
        <v>2.12994</v>
      </c>
      <c r="ER107">
        <v>18.3917</v>
      </c>
      <c r="ES107">
        <v>18.4449</v>
      </c>
      <c r="ET107">
        <v>0.0500092</v>
      </c>
      <c r="EU107">
        <v>0</v>
      </c>
      <c r="EV107">
        <v>0</v>
      </c>
      <c r="EW107">
        <v>0</v>
      </c>
      <c r="EX107">
        <v>12.16</v>
      </c>
      <c r="EY107">
        <v>0.0500092</v>
      </c>
      <c r="EZ107">
        <v>-6.16</v>
      </c>
      <c r="FA107">
        <v>0.74</v>
      </c>
      <c r="FB107">
        <v>35.437</v>
      </c>
      <c r="FC107">
        <v>40.937</v>
      </c>
      <c r="FD107">
        <v>37.875</v>
      </c>
      <c r="FE107">
        <v>41.937</v>
      </c>
      <c r="FF107">
        <v>38.625</v>
      </c>
      <c r="FG107">
        <v>0</v>
      </c>
      <c r="FH107">
        <v>0</v>
      </c>
      <c r="FI107">
        <v>0</v>
      </c>
      <c r="FJ107">
        <v>1746729335</v>
      </c>
      <c r="FK107">
        <v>0</v>
      </c>
      <c r="FL107">
        <v>6.356153846153846</v>
      </c>
      <c r="FM107">
        <v>37.36752102988391</v>
      </c>
      <c r="FN107">
        <v>-30.48444432591592</v>
      </c>
      <c r="FO107">
        <v>-5.522692307692308</v>
      </c>
      <c r="FP107">
        <v>15</v>
      </c>
      <c r="FQ107">
        <v>1746715409.1</v>
      </c>
      <c r="FR107" t="s">
        <v>438</v>
      </c>
      <c r="FS107">
        <v>1746715409.1</v>
      </c>
      <c r="FT107">
        <v>1746715398.6</v>
      </c>
      <c r="FU107">
        <v>2</v>
      </c>
      <c r="FV107">
        <v>-0.229</v>
      </c>
      <c r="FW107">
        <v>-0.046</v>
      </c>
      <c r="FX107">
        <v>-0.035</v>
      </c>
      <c r="FY107">
        <v>0.08699999999999999</v>
      </c>
      <c r="FZ107">
        <v>587</v>
      </c>
      <c r="GA107">
        <v>16</v>
      </c>
      <c r="GB107">
        <v>0.03</v>
      </c>
      <c r="GC107">
        <v>0.16</v>
      </c>
      <c r="GD107">
        <v>-0.1048657099045682</v>
      </c>
      <c r="GE107">
        <v>0.05404651248747704</v>
      </c>
      <c r="GF107">
        <v>0.05819631950279944</v>
      </c>
      <c r="GG107">
        <v>1</v>
      </c>
      <c r="GH107">
        <v>-0.0006346137472413958</v>
      </c>
      <c r="GI107">
        <v>-0.002954695839452367</v>
      </c>
      <c r="GJ107">
        <v>0.0005558183725918179</v>
      </c>
      <c r="GK107">
        <v>1</v>
      </c>
      <c r="GL107">
        <v>2</v>
      </c>
      <c r="GM107">
        <v>2</v>
      </c>
      <c r="GN107" t="s">
        <v>439</v>
      </c>
      <c r="GO107">
        <v>3.01829</v>
      </c>
      <c r="GP107">
        <v>2.77502</v>
      </c>
      <c r="GQ107">
        <v>0.09785149999999999</v>
      </c>
      <c r="GR107">
        <v>0.0971486</v>
      </c>
      <c r="GS107">
        <v>0.110711</v>
      </c>
      <c r="GT107">
        <v>0.110651</v>
      </c>
      <c r="GU107">
        <v>23307.3</v>
      </c>
      <c r="GV107">
        <v>27251.2</v>
      </c>
      <c r="GW107">
        <v>22639</v>
      </c>
      <c r="GX107">
        <v>27733</v>
      </c>
      <c r="GY107">
        <v>29178.7</v>
      </c>
      <c r="GZ107">
        <v>35215.7</v>
      </c>
      <c r="HA107">
        <v>36289.3</v>
      </c>
      <c r="HB107">
        <v>44024.5</v>
      </c>
      <c r="HC107">
        <v>1.82485</v>
      </c>
      <c r="HD107">
        <v>2.20832</v>
      </c>
      <c r="HE107">
        <v>0.143331</v>
      </c>
      <c r="HF107">
        <v>0</v>
      </c>
      <c r="HG107">
        <v>27.3641</v>
      </c>
      <c r="HH107">
        <v>999.9</v>
      </c>
      <c r="HI107">
        <v>53.5</v>
      </c>
      <c r="HJ107">
        <v>31.9</v>
      </c>
      <c r="HK107">
        <v>24.9121</v>
      </c>
      <c r="HL107">
        <v>62.048</v>
      </c>
      <c r="HM107">
        <v>11.0216</v>
      </c>
      <c r="HN107">
        <v>1</v>
      </c>
      <c r="HO107">
        <v>-0.186166</v>
      </c>
      <c r="HP107">
        <v>-2.48436</v>
      </c>
      <c r="HQ107">
        <v>20.2776</v>
      </c>
      <c r="HR107">
        <v>5.19363</v>
      </c>
      <c r="HS107">
        <v>11.9511</v>
      </c>
      <c r="HT107">
        <v>4.9474</v>
      </c>
      <c r="HU107">
        <v>3.3</v>
      </c>
      <c r="HV107">
        <v>9999</v>
      </c>
      <c r="HW107">
        <v>9999</v>
      </c>
      <c r="HX107">
        <v>9999</v>
      </c>
      <c r="HY107">
        <v>332.3</v>
      </c>
      <c r="HZ107">
        <v>1.8605</v>
      </c>
      <c r="IA107">
        <v>1.86111</v>
      </c>
      <c r="IB107">
        <v>1.86188</v>
      </c>
      <c r="IC107">
        <v>1.85747</v>
      </c>
      <c r="ID107">
        <v>1.85715</v>
      </c>
      <c r="IE107">
        <v>1.85822</v>
      </c>
      <c r="IF107">
        <v>1.85898</v>
      </c>
      <c r="IG107">
        <v>1.85852</v>
      </c>
      <c r="IH107">
        <v>0</v>
      </c>
      <c r="II107">
        <v>0</v>
      </c>
      <c r="IJ107">
        <v>0</v>
      </c>
      <c r="IK107">
        <v>0</v>
      </c>
      <c r="IL107" t="s">
        <v>440</v>
      </c>
      <c r="IM107" t="s">
        <v>441</v>
      </c>
      <c r="IN107" t="s">
        <v>442</v>
      </c>
      <c r="IO107" t="s">
        <v>442</v>
      </c>
      <c r="IP107" t="s">
        <v>442</v>
      </c>
      <c r="IQ107" t="s">
        <v>442</v>
      </c>
      <c r="IR107">
        <v>0</v>
      </c>
      <c r="IS107">
        <v>100</v>
      </c>
      <c r="IT107">
        <v>100</v>
      </c>
      <c r="IU107">
        <v>0.062</v>
      </c>
      <c r="IV107">
        <v>0.248</v>
      </c>
      <c r="IW107">
        <v>0.297997702088705</v>
      </c>
      <c r="IX107">
        <v>-0.0005958199232126106</v>
      </c>
      <c r="IY107">
        <v>-6.37178337242435E-08</v>
      </c>
      <c r="IZ107">
        <v>1.993894988486917E-10</v>
      </c>
      <c r="JA107">
        <v>-0.1058024783623949</v>
      </c>
      <c r="JB107">
        <v>-0.00682890468723997</v>
      </c>
      <c r="JC107">
        <v>0.001509929528747337</v>
      </c>
      <c r="JD107">
        <v>-1.662762654557253E-05</v>
      </c>
      <c r="JE107">
        <v>17</v>
      </c>
      <c r="JF107">
        <v>1831</v>
      </c>
      <c r="JG107">
        <v>1</v>
      </c>
      <c r="JH107">
        <v>21</v>
      </c>
      <c r="JI107">
        <v>230.9</v>
      </c>
      <c r="JJ107">
        <v>231.1</v>
      </c>
      <c r="JK107">
        <v>1.05103</v>
      </c>
      <c r="JL107">
        <v>2.57812</v>
      </c>
      <c r="JM107">
        <v>1.54663</v>
      </c>
      <c r="JN107">
        <v>2.18018</v>
      </c>
      <c r="JO107">
        <v>1.49658</v>
      </c>
      <c r="JP107">
        <v>2.45972</v>
      </c>
      <c r="JQ107">
        <v>38.5504</v>
      </c>
      <c r="JR107">
        <v>24.035</v>
      </c>
      <c r="JS107">
        <v>18</v>
      </c>
      <c r="JT107">
        <v>385.124</v>
      </c>
      <c r="JU107">
        <v>670.35</v>
      </c>
      <c r="JV107">
        <v>30.9026</v>
      </c>
      <c r="JW107">
        <v>25.1378</v>
      </c>
      <c r="JX107">
        <v>30.0004</v>
      </c>
      <c r="JY107">
        <v>24.999</v>
      </c>
      <c r="JZ107">
        <v>24.9647</v>
      </c>
      <c r="KA107">
        <v>21.0607</v>
      </c>
      <c r="KB107">
        <v>28.5797</v>
      </c>
      <c r="KC107">
        <v>93.90940000000001</v>
      </c>
      <c r="KD107">
        <v>30.929</v>
      </c>
      <c r="KE107">
        <v>400</v>
      </c>
      <c r="KF107">
        <v>20.8688</v>
      </c>
      <c r="KG107">
        <v>100.153</v>
      </c>
      <c r="KH107">
        <v>100.777</v>
      </c>
    </row>
    <row r="108" spans="1:294">
      <c r="A108">
        <v>92</v>
      </c>
      <c r="B108">
        <v>1746729383.1</v>
      </c>
      <c r="C108">
        <v>10967</v>
      </c>
      <c r="D108" t="s">
        <v>623</v>
      </c>
      <c r="E108" t="s">
        <v>624</v>
      </c>
      <c r="F108" t="s">
        <v>432</v>
      </c>
      <c r="G108" t="s">
        <v>433</v>
      </c>
      <c r="I108" t="s">
        <v>435</v>
      </c>
      <c r="J108">
        <v>1746729383.1</v>
      </c>
      <c r="K108">
        <f>(L108)/1000</f>
        <v>0</v>
      </c>
      <c r="L108">
        <f>IF(DQ108, AO108, AI108)</f>
        <v>0</v>
      </c>
      <c r="M108">
        <f>IF(DQ108, AJ108, AH108)</f>
        <v>0</v>
      </c>
      <c r="N108">
        <f>DS108 - IF(AV108&gt;1, M108*DM108*100.0/(AX108), 0)</f>
        <v>0</v>
      </c>
      <c r="O108">
        <f>((U108-K108/2)*N108-M108)/(U108+K108/2)</f>
        <v>0</v>
      </c>
      <c r="P108">
        <f>O108*(DZ108+EA108)/1000.0</f>
        <v>0</v>
      </c>
      <c r="Q108">
        <f>(DS108 - IF(AV108&gt;1, M108*DM108*100.0/(AX108), 0))*(DZ108+EA108)/1000.0</f>
        <v>0</v>
      </c>
      <c r="R108">
        <f>2.0/((1/T108-1/S108)+SIGN(T108)*SQRT((1/T108-1/S108)*(1/T108-1/S108) + 4*DN108/((DN108+1)*(DN108+1))*(2*1/T108*1/S108-1/S108*1/S108)))</f>
        <v>0</v>
      </c>
      <c r="S108">
        <f>IF(LEFT(DO108,1)&lt;&gt;"0",IF(LEFT(DO108,1)="1",3.0,DP108),$D$5+$E$5*(EG108*DZ108/($K$5*1000))+$F$5*(EG108*DZ108/($K$5*1000))*MAX(MIN(DM108,$J$5),$I$5)*MAX(MIN(DM108,$J$5),$I$5)+$G$5*MAX(MIN(DM108,$J$5),$I$5)*(EG108*DZ108/($K$5*1000))+$H$5*(EG108*DZ108/($K$5*1000))*(EG108*DZ108/($K$5*1000)))</f>
        <v>0</v>
      </c>
      <c r="T108">
        <f>K108*(1000-(1000*0.61365*exp(17.502*X108/(240.97+X108))/(DZ108+EA108)+DU108)/2)/(1000*0.61365*exp(17.502*X108/(240.97+X108))/(DZ108+EA108)-DU108)</f>
        <v>0</v>
      </c>
      <c r="U108">
        <f>1/((DN108+1)/(R108/1.6)+1/(S108/1.37)) + DN108/((DN108+1)/(R108/1.6) + DN108/(S108/1.37))</f>
        <v>0</v>
      </c>
      <c r="V108">
        <f>(DI108*DL108)</f>
        <v>0</v>
      </c>
      <c r="W108">
        <f>(EB108+(V108+2*0.95*5.67E-8*(((EB108+$B$7)+273)^4-(EB108+273)^4)-44100*K108)/(1.84*29.3*S108+8*0.95*5.67E-8*(EB108+273)^3))</f>
        <v>0</v>
      </c>
      <c r="X108">
        <f>($C$7*EC108+$D$7*ED108+$E$7*W108)</f>
        <v>0</v>
      </c>
      <c r="Y108">
        <f>0.61365*exp(17.502*X108/(240.97+X108))</f>
        <v>0</v>
      </c>
      <c r="Z108">
        <f>(AA108/AB108*100)</f>
        <v>0</v>
      </c>
      <c r="AA108">
        <f>DU108*(DZ108+EA108)/1000</f>
        <v>0</v>
      </c>
      <c r="AB108">
        <f>0.61365*exp(17.502*EB108/(240.97+EB108))</f>
        <v>0</v>
      </c>
      <c r="AC108">
        <f>(Y108-DU108*(DZ108+EA108)/1000)</f>
        <v>0</v>
      </c>
      <c r="AD108">
        <f>(-K108*44100)</f>
        <v>0</v>
      </c>
      <c r="AE108">
        <f>2*29.3*S108*0.92*(EB108-X108)</f>
        <v>0</v>
      </c>
      <c r="AF108">
        <f>2*0.95*5.67E-8*(((EB108+$B$7)+273)^4-(X108+273)^4)</f>
        <v>0</v>
      </c>
      <c r="AG108">
        <f>V108+AF108+AD108+AE108</f>
        <v>0</v>
      </c>
      <c r="AH108">
        <f>DY108*AV108*(DT108-DS108*(1000-AV108*DV108)/(1000-AV108*DU108))/(100*DM108)</f>
        <v>0</v>
      </c>
      <c r="AI108">
        <f>1000*DY108*AV108*(DU108-DV108)/(100*DM108*(1000-AV108*DU108))</f>
        <v>0</v>
      </c>
      <c r="AJ108">
        <f>(AK108 - AL108 - DZ108*1E3/(8.314*(EB108+273.15)) * AN108/DY108 * AM108) * DY108/(100*DM108) * (1000 - DV108)/1000</f>
        <v>0</v>
      </c>
      <c r="AK108">
        <v>510.6067740525385</v>
      </c>
      <c r="AL108">
        <v>510.6661636363638</v>
      </c>
      <c r="AM108">
        <v>0.02078241814962649</v>
      </c>
      <c r="AN108">
        <v>65.83343786014218</v>
      </c>
      <c r="AO108">
        <f>(AQ108 - AP108 + DZ108*1E3/(8.314*(EB108+273.15)) * AS108/DY108 * AR108) * DY108/(100*DM108) * 1000/(1000 - AQ108)</f>
        <v>0</v>
      </c>
      <c r="AP108">
        <v>20.80485939739593</v>
      </c>
      <c r="AQ108">
        <v>20.79202848484848</v>
      </c>
      <c r="AR108">
        <v>-8.844890556834438E-06</v>
      </c>
      <c r="AS108">
        <v>77.39234867321849</v>
      </c>
      <c r="AT108">
        <v>0</v>
      </c>
      <c r="AU108">
        <v>0</v>
      </c>
      <c r="AV108">
        <f>IF(AT108*$H$13&gt;=AX108,1.0,(AX108/(AX108-AT108*$H$13)))</f>
        <v>0</v>
      </c>
      <c r="AW108">
        <f>(AV108-1)*100</f>
        <v>0</v>
      </c>
      <c r="AX108">
        <f>MAX(0,($B$13+$C$13*EG108)/(1+$D$13*EG108)*DZ108/(EB108+273)*$E$13)</f>
        <v>0</v>
      </c>
      <c r="AY108" t="s">
        <v>436</v>
      </c>
      <c r="AZ108" t="s">
        <v>436</v>
      </c>
      <c r="BA108">
        <v>0</v>
      </c>
      <c r="BB108">
        <v>0</v>
      </c>
      <c r="BC108">
        <f>1-BA108/BB108</f>
        <v>0</v>
      </c>
      <c r="BD108">
        <v>0</v>
      </c>
      <c r="BE108" t="s">
        <v>436</v>
      </c>
      <c r="BF108" t="s">
        <v>436</v>
      </c>
      <c r="BG108">
        <v>0</v>
      </c>
      <c r="BH108">
        <v>0</v>
      </c>
      <c r="BI108">
        <f>1-BG108/BH108</f>
        <v>0</v>
      </c>
      <c r="BJ108">
        <v>0.5</v>
      </c>
      <c r="BK108">
        <f>DJ108</f>
        <v>0</v>
      </c>
      <c r="BL108">
        <f>M108</f>
        <v>0</v>
      </c>
      <c r="BM108">
        <f>BI108*BJ108*BK108</f>
        <v>0</v>
      </c>
      <c r="BN108">
        <f>(BL108-BD108)/BK108</f>
        <v>0</v>
      </c>
      <c r="BO108">
        <f>(BB108-BH108)/BH108</f>
        <v>0</v>
      </c>
      <c r="BP108">
        <f>BA108/(BC108+BA108/BH108)</f>
        <v>0</v>
      </c>
      <c r="BQ108" t="s">
        <v>436</v>
      </c>
      <c r="BR108">
        <v>0</v>
      </c>
      <c r="BS108">
        <f>IF(BR108&lt;&gt;0, BR108, BP108)</f>
        <v>0</v>
      </c>
      <c r="BT108">
        <f>1-BS108/BH108</f>
        <v>0</v>
      </c>
      <c r="BU108">
        <f>(BH108-BG108)/(BH108-BS108)</f>
        <v>0</v>
      </c>
      <c r="BV108">
        <f>(BB108-BH108)/(BB108-BS108)</f>
        <v>0</v>
      </c>
      <c r="BW108">
        <f>(BH108-BG108)/(BH108-BA108)</f>
        <v>0</v>
      </c>
      <c r="BX108">
        <f>(BB108-BH108)/(BB108-BA108)</f>
        <v>0</v>
      </c>
      <c r="BY108">
        <f>(BU108*BS108/BG108)</f>
        <v>0</v>
      </c>
      <c r="BZ108">
        <f>(1-BY108)</f>
        <v>0</v>
      </c>
      <c r="DI108">
        <f>$B$11*EH108+$C$11*EI108+$F$11*ET108*(1-EW108)</f>
        <v>0</v>
      </c>
      <c r="DJ108">
        <f>DI108*DK108</f>
        <v>0</v>
      </c>
      <c r="DK108">
        <f>($B$11*$D$9+$C$11*$D$9+$F$11*((FG108+EY108)/MAX(FG108+EY108+FH108, 0.1)*$I$9+FH108/MAX(FG108+EY108+FH108, 0.1)*$J$9))/($B$11+$C$11+$F$11)</f>
        <v>0</v>
      </c>
      <c r="DL108">
        <f>($B$11*$K$9+$C$11*$K$9+$F$11*((FG108+EY108)/MAX(FG108+EY108+FH108, 0.1)*$P$9+FH108/MAX(FG108+EY108+FH108, 0.1)*$Q$9))/($B$11+$C$11+$F$11)</f>
        <v>0</v>
      </c>
      <c r="DM108">
        <v>6</v>
      </c>
      <c r="DN108">
        <v>0.5</v>
      </c>
      <c r="DO108" t="s">
        <v>437</v>
      </c>
      <c r="DP108">
        <v>2</v>
      </c>
      <c r="DQ108" t="b">
        <v>1</v>
      </c>
      <c r="DR108">
        <v>1746729383.1</v>
      </c>
      <c r="DS108">
        <v>500.056</v>
      </c>
      <c r="DT108">
        <v>500.086</v>
      </c>
      <c r="DU108">
        <v>20.7905</v>
      </c>
      <c r="DV108">
        <v>20.8032</v>
      </c>
      <c r="DW108">
        <v>500.047</v>
      </c>
      <c r="DX108">
        <v>20.5435</v>
      </c>
      <c r="DY108">
        <v>399.988</v>
      </c>
      <c r="DZ108">
        <v>101.964</v>
      </c>
      <c r="EA108">
        <v>0.0999385</v>
      </c>
      <c r="EB108">
        <v>29.9788</v>
      </c>
      <c r="EC108">
        <v>29.6891</v>
      </c>
      <c r="ED108">
        <v>999.9</v>
      </c>
      <c r="EE108">
        <v>0</v>
      </c>
      <c r="EF108">
        <v>0</v>
      </c>
      <c r="EG108">
        <v>10059.4</v>
      </c>
      <c r="EH108">
        <v>0</v>
      </c>
      <c r="EI108">
        <v>0.221054</v>
      </c>
      <c r="EJ108">
        <v>-0.0296631</v>
      </c>
      <c r="EK108">
        <v>510.673</v>
      </c>
      <c r="EL108">
        <v>510.71</v>
      </c>
      <c r="EM108">
        <v>-0.0127525</v>
      </c>
      <c r="EN108">
        <v>500.086</v>
      </c>
      <c r="EO108">
        <v>20.8032</v>
      </c>
      <c r="EP108">
        <v>2.11988</v>
      </c>
      <c r="EQ108">
        <v>2.12118</v>
      </c>
      <c r="ER108">
        <v>18.3693</v>
      </c>
      <c r="ES108">
        <v>18.3791</v>
      </c>
      <c r="ET108">
        <v>0.0500092</v>
      </c>
      <c r="EU108">
        <v>0</v>
      </c>
      <c r="EV108">
        <v>0</v>
      </c>
      <c r="EW108">
        <v>0</v>
      </c>
      <c r="EX108">
        <v>2.81</v>
      </c>
      <c r="EY108">
        <v>0.0500092</v>
      </c>
      <c r="EZ108">
        <v>0.17</v>
      </c>
      <c r="FA108">
        <v>0.74</v>
      </c>
      <c r="FB108">
        <v>34.25</v>
      </c>
      <c r="FC108">
        <v>38.187</v>
      </c>
      <c r="FD108">
        <v>36.25</v>
      </c>
      <c r="FE108">
        <v>37.937</v>
      </c>
      <c r="FF108">
        <v>36.937</v>
      </c>
      <c r="FG108">
        <v>0</v>
      </c>
      <c r="FH108">
        <v>0</v>
      </c>
      <c r="FI108">
        <v>0</v>
      </c>
      <c r="FJ108">
        <v>1746729455.6</v>
      </c>
      <c r="FK108">
        <v>0</v>
      </c>
      <c r="FL108">
        <v>2.703200000000001</v>
      </c>
      <c r="FM108">
        <v>-4.669230747067711</v>
      </c>
      <c r="FN108">
        <v>18.54076928083947</v>
      </c>
      <c r="FO108">
        <v>-2.4844</v>
      </c>
      <c r="FP108">
        <v>15</v>
      </c>
      <c r="FQ108">
        <v>1746715409.1</v>
      </c>
      <c r="FR108" t="s">
        <v>438</v>
      </c>
      <c r="FS108">
        <v>1746715409.1</v>
      </c>
      <c r="FT108">
        <v>1746715398.6</v>
      </c>
      <c r="FU108">
        <v>2</v>
      </c>
      <c r="FV108">
        <v>-0.229</v>
      </c>
      <c r="FW108">
        <v>-0.046</v>
      </c>
      <c r="FX108">
        <v>-0.035</v>
      </c>
      <c r="FY108">
        <v>0.08699999999999999</v>
      </c>
      <c r="FZ108">
        <v>587</v>
      </c>
      <c r="GA108">
        <v>16</v>
      </c>
      <c r="GB108">
        <v>0.03</v>
      </c>
      <c r="GC108">
        <v>0.16</v>
      </c>
      <c r="GD108">
        <v>0.03768689888494202</v>
      </c>
      <c r="GE108">
        <v>-0.1313828603465509</v>
      </c>
      <c r="GF108">
        <v>0.03898145383709607</v>
      </c>
      <c r="GG108">
        <v>1</v>
      </c>
      <c r="GH108">
        <v>-0.0008967576941213928</v>
      </c>
      <c r="GI108">
        <v>0.002185081643317544</v>
      </c>
      <c r="GJ108">
        <v>0.0003240962979462133</v>
      </c>
      <c r="GK108">
        <v>1</v>
      </c>
      <c r="GL108">
        <v>2</v>
      </c>
      <c r="GM108">
        <v>2</v>
      </c>
      <c r="GN108" t="s">
        <v>439</v>
      </c>
      <c r="GO108">
        <v>3.01813</v>
      </c>
      <c r="GP108">
        <v>2.77513</v>
      </c>
      <c r="GQ108">
        <v>0.11562</v>
      </c>
      <c r="GR108">
        <v>0.114844</v>
      </c>
      <c r="GS108">
        <v>0.1106</v>
      </c>
      <c r="GT108">
        <v>0.110329</v>
      </c>
      <c r="GU108">
        <v>22849</v>
      </c>
      <c r="GV108">
        <v>26717.4</v>
      </c>
      <c r="GW108">
        <v>22639.3</v>
      </c>
      <c r="GX108">
        <v>27732.9</v>
      </c>
      <c r="GY108">
        <v>29183</v>
      </c>
      <c r="GZ108">
        <v>35229.2</v>
      </c>
      <c r="HA108">
        <v>36289.4</v>
      </c>
      <c r="HB108">
        <v>44024.4</v>
      </c>
      <c r="HC108">
        <v>1.8248</v>
      </c>
      <c r="HD108">
        <v>2.20867</v>
      </c>
      <c r="HE108">
        <v>0.142954</v>
      </c>
      <c r="HF108">
        <v>0</v>
      </c>
      <c r="HG108">
        <v>27.3571</v>
      </c>
      <c r="HH108">
        <v>999.9</v>
      </c>
      <c r="HI108">
        <v>53.7</v>
      </c>
      <c r="HJ108">
        <v>31.8</v>
      </c>
      <c r="HK108">
        <v>24.8648</v>
      </c>
      <c r="HL108">
        <v>61.9181</v>
      </c>
      <c r="HM108">
        <v>10.9816</v>
      </c>
      <c r="HN108">
        <v>1</v>
      </c>
      <c r="HO108">
        <v>-0.187035</v>
      </c>
      <c r="HP108">
        <v>-2.34442</v>
      </c>
      <c r="HQ108">
        <v>20.28</v>
      </c>
      <c r="HR108">
        <v>5.19827</v>
      </c>
      <c r="HS108">
        <v>11.9506</v>
      </c>
      <c r="HT108">
        <v>4.94725</v>
      </c>
      <c r="HU108">
        <v>3.3</v>
      </c>
      <c r="HV108">
        <v>9999</v>
      </c>
      <c r="HW108">
        <v>9999</v>
      </c>
      <c r="HX108">
        <v>9999</v>
      </c>
      <c r="HY108">
        <v>332.4</v>
      </c>
      <c r="HZ108">
        <v>1.8605</v>
      </c>
      <c r="IA108">
        <v>1.86111</v>
      </c>
      <c r="IB108">
        <v>1.86188</v>
      </c>
      <c r="IC108">
        <v>1.85746</v>
      </c>
      <c r="ID108">
        <v>1.85715</v>
      </c>
      <c r="IE108">
        <v>1.85822</v>
      </c>
      <c r="IF108">
        <v>1.85898</v>
      </c>
      <c r="IG108">
        <v>1.85852</v>
      </c>
      <c r="IH108">
        <v>0</v>
      </c>
      <c r="II108">
        <v>0</v>
      </c>
      <c r="IJ108">
        <v>0</v>
      </c>
      <c r="IK108">
        <v>0</v>
      </c>
      <c r="IL108" t="s">
        <v>440</v>
      </c>
      <c r="IM108" t="s">
        <v>441</v>
      </c>
      <c r="IN108" t="s">
        <v>442</v>
      </c>
      <c r="IO108" t="s">
        <v>442</v>
      </c>
      <c r="IP108" t="s">
        <v>442</v>
      </c>
      <c r="IQ108" t="s">
        <v>442</v>
      </c>
      <c r="IR108">
        <v>0</v>
      </c>
      <c r="IS108">
        <v>100</v>
      </c>
      <c r="IT108">
        <v>100</v>
      </c>
      <c r="IU108">
        <v>0.008999999999999999</v>
      </c>
      <c r="IV108">
        <v>0.247</v>
      </c>
      <c r="IW108">
        <v>0.297997702088705</v>
      </c>
      <c r="IX108">
        <v>-0.0005958199232126106</v>
      </c>
      <c r="IY108">
        <v>-6.37178337242435E-08</v>
      </c>
      <c r="IZ108">
        <v>1.993894988486917E-10</v>
      </c>
      <c r="JA108">
        <v>-0.1058024783623949</v>
      </c>
      <c r="JB108">
        <v>-0.00682890468723997</v>
      </c>
      <c r="JC108">
        <v>0.001509929528747337</v>
      </c>
      <c r="JD108">
        <v>-1.662762654557253E-05</v>
      </c>
      <c r="JE108">
        <v>17</v>
      </c>
      <c r="JF108">
        <v>1831</v>
      </c>
      <c r="JG108">
        <v>1</v>
      </c>
      <c r="JH108">
        <v>21</v>
      </c>
      <c r="JI108">
        <v>232.9</v>
      </c>
      <c r="JJ108">
        <v>233.1</v>
      </c>
      <c r="JK108">
        <v>1.25732</v>
      </c>
      <c r="JL108">
        <v>2.56714</v>
      </c>
      <c r="JM108">
        <v>1.54663</v>
      </c>
      <c r="JN108">
        <v>2.18018</v>
      </c>
      <c r="JO108">
        <v>1.49658</v>
      </c>
      <c r="JP108">
        <v>2.4646</v>
      </c>
      <c r="JQ108">
        <v>38.5259</v>
      </c>
      <c r="JR108">
        <v>24.035</v>
      </c>
      <c r="JS108">
        <v>18</v>
      </c>
      <c r="JT108">
        <v>385.168</v>
      </c>
      <c r="JU108">
        <v>670.837</v>
      </c>
      <c r="JV108">
        <v>31.004</v>
      </c>
      <c r="JW108">
        <v>25.1325</v>
      </c>
      <c r="JX108">
        <v>30</v>
      </c>
      <c r="JY108">
        <v>25.0095</v>
      </c>
      <c r="JZ108">
        <v>24.9799</v>
      </c>
      <c r="KA108">
        <v>25.1947</v>
      </c>
      <c r="KB108">
        <v>28.0298</v>
      </c>
      <c r="KC108">
        <v>93.90940000000001</v>
      </c>
      <c r="KD108">
        <v>31.0147</v>
      </c>
      <c r="KE108">
        <v>500</v>
      </c>
      <c r="KF108">
        <v>20.883</v>
      </c>
      <c r="KG108">
        <v>100.154</v>
      </c>
      <c r="KH108">
        <v>100.777</v>
      </c>
    </row>
    <row r="109" spans="1:294">
      <c r="A109">
        <v>93</v>
      </c>
      <c r="B109">
        <v>1746729503.6</v>
      </c>
      <c r="C109">
        <v>11087.5</v>
      </c>
      <c r="D109" t="s">
        <v>625</v>
      </c>
      <c r="E109" t="s">
        <v>626</v>
      </c>
      <c r="F109" t="s">
        <v>432</v>
      </c>
      <c r="G109" t="s">
        <v>433</v>
      </c>
      <c r="I109" t="s">
        <v>435</v>
      </c>
      <c r="J109">
        <v>1746729503.6</v>
      </c>
      <c r="K109">
        <f>(L109)/1000</f>
        <v>0</v>
      </c>
      <c r="L109">
        <f>IF(DQ109, AO109, AI109)</f>
        <v>0</v>
      </c>
      <c r="M109">
        <f>IF(DQ109, AJ109, AH109)</f>
        <v>0</v>
      </c>
      <c r="N109">
        <f>DS109 - IF(AV109&gt;1, M109*DM109*100.0/(AX109), 0)</f>
        <v>0</v>
      </c>
      <c r="O109">
        <f>((U109-K109/2)*N109-M109)/(U109+K109/2)</f>
        <v>0</v>
      </c>
      <c r="P109">
        <f>O109*(DZ109+EA109)/1000.0</f>
        <v>0</v>
      </c>
      <c r="Q109">
        <f>(DS109 - IF(AV109&gt;1, M109*DM109*100.0/(AX109), 0))*(DZ109+EA109)/1000.0</f>
        <v>0</v>
      </c>
      <c r="R109">
        <f>2.0/((1/T109-1/S109)+SIGN(T109)*SQRT((1/T109-1/S109)*(1/T109-1/S109) + 4*DN109/((DN109+1)*(DN109+1))*(2*1/T109*1/S109-1/S109*1/S109)))</f>
        <v>0</v>
      </c>
      <c r="S109">
        <f>IF(LEFT(DO109,1)&lt;&gt;"0",IF(LEFT(DO109,1)="1",3.0,DP109),$D$5+$E$5*(EG109*DZ109/($K$5*1000))+$F$5*(EG109*DZ109/($K$5*1000))*MAX(MIN(DM109,$J$5),$I$5)*MAX(MIN(DM109,$J$5),$I$5)+$G$5*MAX(MIN(DM109,$J$5),$I$5)*(EG109*DZ109/($K$5*1000))+$H$5*(EG109*DZ109/($K$5*1000))*(EG109*DZ109/($K$5*1000)))</f>
        <v>0</v>
      </c>
      <c r="T109">
        <f>K109*(1000-(1000*0.61365*exp(17.502*X109/(240.97+X109))/(DZ109+EA109)+DU109)/2)/(1000*0.61365*exp(17.502*X109/(240.97+X109))/(DZ109+EA109)-DU109)</f>
        <v>0</v>
      </c>
      <c r="U109">
        <f>1/((DN109+1)/(R109/1.6)+1/(S109/1.37)) + DN109/((DN109+1)/(R109/1.6) + DN109/(S109/1.37))</f>
        <v>0</v>
      </c>
      <c r="V109">
        <f>(DI109*DL109)</f>
        <v>0</v>
      </c>
      <c r="W109">
        <f>(EB109+(V109+2*0.95*5.67E-8*(((EB109+$B$7)+273)^4-(EB109+273)^4)-44100*K109)/(1.84*29.3*S109+8*0.95*5.67E-8*(EB109+273)^3))</f>
        <v>0</v>
      </c>
      <c r="X109">
        <f>($C$7*EC109+$D$7*ED109+$E$7*W109)</f>
        <v>0</v>
      </c>
      <c r="Y109">
        <f>0.61365*exp(17.502*X109/(240.97+X109))</f>
        <v>0</v>
      </c>
      <c r="Z109">
        <f>(AA109/AB109*100)</f>
        <v>0</v>
      </c>
      <c r="AA109">
        <f>DU109*(DZ109+EA109)/1000</f>
        <v>0</v>
      </c>
      <c r="AB109">
        <f>0.61365*exp(17.502*EB109/(240.97+EB109))</f>
        <v>0</v>
      </c>
      <c r="AC109">
        <f>(Y109-DU109*(DZ109+EA109)/1000)</f>
        <v>0</v>
      </c>
      <c r="AD109">
        <f>(-K109*44100)</f>
        <v>0</v>
      </c>
      <c r="AE109">
        <f>2*29.3*S109*0.92*(EB109-X109)</f>
        <v>0</v>
      </c>
      <c r="AF109">
        <f>2*0.95*5.67E-8*(((EB109+$B$7)+273)^4-(X109+273)^4)</f>
        <v>0</v>
      </c>
      <c r="AG109">
        <f>V109+AF109+AD109+AE109</f>
        <v>0</v>
      </c>
      <c r="AH109">
        <f>DY109*AV109*(DT109-DS109*(1000-AV109*DV109)/(1000-AV109*DU109))/(100*DM109)</f>
        <v>0</v>
      </c>
      <c r="AI109">
        <f>1000*DY109*AV109*(DU109-DV109)/(100*DM109*(1000-AV109*DU109))</f>
        <v>0</v>
      </c>
      <c r="AJ109">
        <f>(AK109 - AL109 - DZ109*1E3/(8.314*(EB109+273.15)) * AN109/DY109 * AM109) * DY109/(100*DM109) * (1000 - DV109)/1000</f>
        <v>0</v>
      </c>
      <c r="AK109">
        <v>612.8252979259053</v>
      </c>
      <c r="AL109">
        <v>612.7849636363634</v>
      </c>
      <c r="AM109">
        <v>-0.0009055808685475722</v>
      </c>
      <c r="AN109">
        <v>65.83343786014218</v>
      </c>
      <c r="AO109">
        <f>(AQ109 - AP109 + DZ109*1E3/(8.314*(EB109+273.15)) * AS109/DY109 * AR109) * DY109/(100*DM109) * 1000/(1000 - AQ109)</f>
        <v>0</v>
      </c>
      <c r="AP109">
        <v>20.82534097458165</v>
      </c>
      <c r="AQ109">
        <v>20.80313939393939</v>
      </c>
      <c r="AR109">
        <v>1.045634443058233E-05</v>
      </c>
      <c r="AS109">
        <v>77.39234867321849</v>
      </c>
      <c r="AT109">
        <v>0</v>
      </c>
      <c r="AU109">
        <v>0</v>
      </c>
      <c r="AV109">
        <f>IF(AT109*$H$13&gt;=AX109,1.0,(AX109/(AX109-AT109*$H$13)))</f>
        <v>0</v>
      </c>
      <c r="AW109">
        <f>(AV109-1)*100</f>
        <v>0</v>
      </c>
      <c r="AX109">
        <f>MAX(0,($B$13+$C$13*EG109)/(1+$D$13*EG109)*DZ109/(EB109+273)*$E$13)</f>
        <v>0</v>
      </c>
      <c r="AY109" t="s">
        <v>436</v>
      </c>
      <c r="AZ109" t="s">
        <v>436</v>
      </c>
      <c r="BA109">
        <v>0</v>
      </c>
      <c r="BB109">
        <v>0</v>
      </c>
      <c r="BC109">
        <f>1-BA109/BB109</f>
        <v>0</v>
      </c>
      <c r="BD109">
        <v>0</v>
      </c>
      <c r="BE109" t="s">
        <v>436</v>
      </c>
      <c r="BF109" t="s">
        <v>436</v>
      </c>
      <c r="BG109">
        <v>0</v>
      </c>
      <c r="BH109">
        <v>0</v>
      </c>
      <c r="BI109">
        <f>1-BG109/BH109</f>
        <v>0</v>
      </c>
      <c r="BJ109">
        <v>0.5</v>
      </c>
      <c r="BK109">
        <f>DJ109</f>
        <v>0</v>
      </c>
      <c r="BL109">
        <f>M109</f>
        <v>0</v>
      </c>
      <c r="BM109">
        <f>BI109*BJ109*BK109</f>
        <v>0</v>
      </c>
      <c r="BN109">
        <f>(BL109-BD109)/BK109</f>
        <v>0</v>
      </c>
      <c r="BO109">
        <f>(BB109-BH109)/BH109</f>
        <v>0</v>
      </c>
      <c r="BP109">
        <f>BA109/(BC109+BA109/BH109)</f>
        <v>0</v>
      </c>
      <c r="BQ109" t="s">
        <v>436</v>
      </c>
      <c r="BR109">
        <v>0</v>
      </c>
      <c r="BS109">
        <f>IF(BR109&lt;&gt;0, BR109, BP109)</f>
        <v>0</v>
      </c>
      <c r="BT109">
        <f>1-BS109/BH109</f>
        <v>0</v>
      </c>
      <c r="BU109">
        <f>(BH109-BG109)/(BH109-BS109)</f>
        <v>0</v>
      </c>
      <c r="BV109">
        <f>(BB109-BH109)/(BB109-BS109)</f>
        <v>0</v>
      </c>
      <c r="BW109">
        <f>(BH109-BG109)/(BH109-BA109)</f>
        <v>0</v>
      </c>
      <c r="BX109">
        <f>(BB109-BH109)/(BB109-BA109)</f>
        <v>0</v>
      </c>
      <c r="BY109">
        <f>(BU109*BS109/BG109)</f>
        <v>0</v>
      </c>
      <c r="BZ109">
        <f>(1-BY109)</f>
        <v>0</v>
      </c>
      <c r="DI109">
        <f>$B$11*EH109+$C$11*EI109+$F$11*ET109*(1-EW109)</f>
        <v>0</v>
      </c>
      <c r="DJ109">
        <f>DI109*DK109</f>
        <v>0</v>
      </c>
      <c r="DK109">
        <f>($B$11*$D$9+$C$11*$D$9+$F$11*((FG109+EY109)/MAX(FG109+EY109+FH109, 0.1)*$I$9+FH109/MAX(FG109+EY109+FH109, 0.1)*$J$9))/($B$11+$C$11+$F$11)</f>
        <v>0</v>
      </c>
      <c r="DL109">
        <f>($B$11*$K$9+$C$11*$K$9+$F$11*((FG109+EY109)/MAX(FG109+EY109+FH109, 0.1)*$P$9+FH109/MAX(FG109+EY109+FH109, 0.1)*$Q$9))/($B$11+$C$11+$F$11)</f>
        <v>0</v>
      </c>
      <c r="DM109">
        <v>6</v>
      </c>
      <c r="DN109">
        <v>0.5</v>
      </c>
      <c r="DO109" t="s">
        <v>437</v>
      </c>
      <c r="DP109">
        <v>2</v>
      </c>
      <c r="DQ109" t="b">
        <v>1</v>
      </c>
      <c r="DR109">
        <v>1746729503.6</v>
      </c>
      <c r="DS109">
        <v>600.067</v>
      </c>
      <c r="DT109">
        <v>600.024</v>
      </c>
      <c r="DU109">
        <v>20.8028</v>
      </c>
      <c r="DV109">
        <v>20.8194</v>
      </c>
      <c r="DW109">
        <v>600.106</v>
      </c>
      <c r="DX109">
        <v>20.5554</v>
      </c>
      <c r="DY109">
        <v>400.012</v>
      </c>
      <c r="DZ109">
        <v>101.964</v>
      </c>
      <c r="EA109">
        <v>0.100072</v>
      </c>
      <c r="EB109">
        <v>30.0131</v>
      </c>
      <c r="EC109">
        <v>29.7129</v>
      </c>
      <c r="ED109">
        <v>999.9</v>
      </c>
      <c r="EE109">
        <v>0</v>
      </c>
      <c r="EF109">
        <v>0</v>
      </c>
      <c r="EG109">
        <v>10035.6</v>
      </c>
      <c r="EH109">
        <v>0</v>
      </c>
      <c r="EI109">
        <v>0.221054</v>
      </c>
      <c r="EJ109">
        <v>0.0427246</v>
      </c>
      <c r="EK109">
        <v>612.8150000000001</v>
      </c>
      <c r="EL109">
        <v>612.782</v>
      </c>
      <c r="EM109">
        <v>-0.0165844</v>
      </c>
      <c r="EN109">
        <v>600.024</v>
      </c>
      <c r="EO109">
        <v>20.8194</v>
      </c>
      <c r="EP109">
        <v>2.12114</v>
      </c>
      <c r="EQ109">
        <v>2.12284</v>
      </c>
      <c r="ER109">
        <v>18.3789</v>
      </c>
      <c r="ES109">
        <v>18.3916</v>
      </c>
      <c r="ET109">
        <v>0.0500092</v>
      </c>
      <c r="EU109">
        <v>0</v>
      </c>
      <c r="EV109">
        <v>0</v>
      </c>
      <c r="EW109">
        <v>0</v>
      </c>
      <c r="EX109">
        <v>14.49</v>
      </c>
      <c r="EY109">
        <v>0.0500092</v>
      </c>
      <c r="EZ109">
        <v>-0.39</v>
      </c>
      <c r="FA109">
        <v>0.92</v>
      </c>
      <c r="FB109">
        <v>35.062</v>
      </c>
      <c r="FC109">
        <v>40.25</v>
      </c>
      <c r="FD109">
        <v>37.437</v>
      </c>
      <c r="FE109">
        <v>40.812</v>
      </c>
      <c r="FF109">
        <v>38.187</v>
      </c>
      <c r="FG109">
        <v>0</v>
      </c>
      <c r="FH109">
        <v>0</v>
      </c>
      <c r="FI109">
        <v>0</v>
      </c>
      <c r="FJ109">
        <v>1746729576.2</v>
      </c>
      <c r="FK109">
        <v>0</v>
      </c>
      <c r="FL109">
        <v>2.771153846153846</v>
      </c>
      <c r="FM109">
        <v>12.19658167166858</v>
      </c>
      <c r="FN109">
        <v>12.23145306693066</v>
      </c>
      <c r="FO109">
        <v>-2.351923076923077</v>
      </c>
      <c r="FP109">
        <v>15</v>
      </c>
      <c r="FQ109">
        <v>1746715409.1</v>
      </c>
      <c r="FR109" t="s">
        <v>438</v>
      </c>
      <c r="FS109">
        <v>1746715409.1</v>
      </c>
      <c r="FT109">
        <v>1746715398.6</v>
      </c>
      <c r="FU109">
        <v>2</v>
      </c>
      <c r="FV109">
        <v>-0.229</v>
      </c>
      <c r="FW109">
        <v>-0.046</v>
      </c>
      <c r="FX109">
        <v>-0.035</v>
      </c>
      <c r="FY109">
        <v>0.08699999999999999</v>
      </c>
      <c r="FZ109">
        <v>587</v>
      </c>
      <c r="GA109">
        <v>16</v>
      </c>
      <c r="GB109">
        <v>0.03</v>
      </c>
      <c r="GC109">
        <v>0.16</v>
      </c>
      <c r="GD109">
        <v>-0.01547989314220704</v>
      </c>
      <c r="GE109">
        <v>-0.1002181902968922</v>
      </c>
      <c r="GF109">
        <v>0.09753780271074633</v>
      </c>
      <c r="GG109">
        <v>1</v>
      </c>
      <c r="GH109">
        <v>-0.0006876567681281119</v>
      </c>
      <c r="GI109">
        <v>-0.001429498493182009</v>
      </c>
      <c r="GJ109">
        <v>0.0003090540034006142</v>
      </c>
      <c r="GK109">
        <v>1</v>
      </c>
      <c r="GL109">
        <v>2</v>
      </c>
      <c r="GM109">
        <v>2</v>
      </c>
      <c r="GN109" t="s">
        <v>439</v>
      </c>
      <c r="GO109">
        <v>3.01816</v>
      </c>
      <c r="GP109">
        <v>2.77505</v>
      </c>
      <c r="GQ109">
        <v>0.131771</v>
      </c>
      <c r="GR109">
        <v>0.130886</v>
      </c>
      <c r="GS109">
        <v>0.110645</v>
      </c>
      <c r="GT109">
        <v>0.110387</v>
      </c>
      <c r="GU109">
        <v>22432.3</v>
      </c>
      <c r="GV109">
        <v>26233.3</v>
      </c>
      <c r="GW109">
        <v>22639.5</v>
      </c>
      <c r="GX109">
        <v>27732.5</v>
      </c>
      <c r="GY109">
        <v>29182.2</v>
      </c>
      <c r="GZ109">
        <v>35227.1</v>
      </c>
      <c r="HA109">
        <v>36289.9</v>
      </c>
      <c r="HB109">
        <v>44024.1</v>
      </c>
      <c r="HC109">
        <v>1.8248</v>
      </c>
      <c r="HD109">
        <v>2.20907</v>
      </c>
      <c r="HE109">
        <v>0.14342</v>
      </c>
      <c r="HF109">
        <v>0</v>
      </c>
      <c r="HG109">
        <v>27.3734</v>
      </c>
      <c r="HH109">
        <v>999.9</v>
      </c>
      <c r="HI109">
        <v>53.8</v>
      </c>
      <c r="HJ109">
        <v>31.8</v>
      </c>
      <c r="HK109">
        <v>24.9094</v>
      </c>
      <c r="HL109">
        <v>61.9181</v>
      </c>
      <c r="HM109">
        <v>10.9455</v>
      </c>
      <c r="HN109">
        <v>1</v>
      </c>
      <c r="HO109">
        <v>-0.187436</v>
      </c>
      <c r="HP109">
        <v>-2.18603</v>
      </c>
      <c r="HQ109">
        <v>20.2825</v>
      </c>
      <c r="HR109">
        <v>5.19857</v>
      </c>
      <c r="HS109">
        <v>11.9505</v>
      </c>
      <c r="HT109">
        <v>4.94765</v>
      </c>
      <c r="HU109">
        <v>3.3</v>
      </c>
      <c r="HV109">
        <v>9999</v>
      </c>
      <c r="HW109">
        <v>9999</v>
      </c>
      <c r="HX109">
        <v>9999</v>
      </c>
      <c r="HY109">
        <v>332.4</v>
      </c>
      <c r="HZ109">
        <v>1.86049</v>
      </c>
      <c r="IA109">
        <v>1.86111</v>
      </c>
      <c r="IB109">
        <v>1.86188</v>
      </c>
      <c r="IC109">
        <v>1.85747</v>
      </c>
      <c r="ID109">
        <v>1.85715</v>
      </c>
      <c r="IE109">
        <v>1.85822</v>
      </c>
      <c r="IF109">
        <v>1.85898</v>
      </c>
      <c r="IG109">
        <v>1.85852</v>
      </c>
      <c r="IH109">
        <v>0</v>
      </c>
      <c r="II109">
        <v>0</v>
      </c>
      <c r="IJ109">
        <v>0</v>
      </c>
      <c r="IK109">
        <v>0</v>
      </c>
      <c r="IL109" t="s">
        <v>440</v>
      </c>
      <c r="IM109" t="s">
        <v>441</v>
      </c>
      <c r="IN109" t="s">
        <v>442</v>
      </c>
      <c r="IO109" t="s">
        <v>442</v>
      </c>
      <c r="IP109" t="s">
        <v>442</v>
      </c>
      <c r="IQ109" t="s">
        <v>442</v>
      </c>
      <c r="IR109">
        <v>0</v>
      </c>
      <c r="IS109">
        <v>100</v>
      </c>
      <c r="IT109">
        <v>100</v>
      </c>
      <c r="IU109">
        <v>-0.039</v>
      </c>
      <c r="IV109">
        <v>0.2474</v>
      </c>
      <c r="IW109">
        <v>0.297997702088705</v>
      </c>
      <c r="IX109">
        <v>-0.0005958199232126106</v>
      </c>
      <c r="IY109">
        <v>-6.37178337242435E-08</v>
      </c>
      <c r="IZ109">
        <v>1.993894988486917E-10</v>
      </c>
      <c r="JA109">
        <v>-0.1058024783623949</v>
      </c>
      <c r="JB109">
        <v>-0.00682890468723997</v>
      </c>
      <c r="JC109">
        <v>0.001509929528747337</v>
      </c>
      <c r="JD109">
        <v>-1.662762654557253E-05</v>
      </c>
      <c r="JE109">
        <v>17</v>
      </c>
      <c r="JF109">
        <v>1831</v>
      </c>
      <c r="JG109">
        <v>1</v>
      </c>
      <c r="JH109">
        <v>21</v>
      </c>
      <c r="JI109">
        <v>234.9</v>
      </c>
      <c r="JJ109">
        <v>235.1</v>
      </c>
      <c r="JK109">
        <v>1.45874</v>
      </c>
      <c r="JL109">
        <v>2.55737</v>
      </c>
      <c r="JM109">
        <v>1.54663</v>
      </c>
      <c r="JN109">
        <v>2.18018</v>
      </c>
      <c r="JO109">
        <v>1.49658</v>
      </c>
      <c r="JP109">
        <v>2.50366</v>
      </c>
      <c r="JQ109">
        <v>38.4769</v>
      </c>
      <c r="JR109">
        <v>24.035</v>
      </c>
      <c r="JS109">
        <v>18</v>
      </c>
      <c r="JT109">
        <v>385.196</v>
      </c>
      <c r="JU109">
        <v>671.299</v>
      </c>
      <c r="JV109">
        <v>30.9217</v>
      </c>
      <c r="JW109">
        <v>25.1283</v>
      </c>
      <c r="JX109">
        <v>30.0001</v>
      </c>
      <c r="JY109">
        <v>25.0137</v>
      </c>
      <c r="JZ109">
        <v>24.9898</v>
      </c>
      <c r="KA109">
        <v>29.2151</v>
      </c>
      <c r="KB109">
        <v>27.7433</v>
      </c>
      <c r="KC109">
        <v>93.90940000000001</v>
      </c>
      <c r="KD109">
        <v>30.9102</v>
      </c>
      <c r="KE109">
        <v>600</v>
      </c>
      <c r="KF109">
        <v>20.8803</v>
      </c>
      <c r="KG109">
        <v>100.155</v>
      </c>
      <c r="KH109">
        <v>100.776</v>
      </c>
    </row>
    <row r="110" spans="1:294">
      <c r="A110">
        <v>94</v>
      </c>
      <c r="B110">
        <v>1746729624.1</v>
      </c>
      <c r="C110">
        <v>11208</v>
      </c>
      <c r="D110" t="s">
        <v>627</v>
      </c>
      <c r="E110" t="s">
        <v>628</v>
      </c>
      <c r="F110" t="s">
        <v>432</v>
      </c>
      <c r="G110" t="s">
        <v>433</v>
      </c>
      <c r="I110" t="s">
        <v>435</v>
      </c>
      <c r="J110">
        <v>1746729624.1</v>
      </c>
      <c r="K110">
        <f>(L110)/1000</f>
        <v>0</v>
      </c>
      <c r="L110">
        <f>IF(DQ110, AO110, AI110)</f>
        <v>0</v>
      </c>
      <c r="M110">
        <f>IF(DQ110, AJ110, AH110)</f>
        <v>0</v>
      </c>
      <c r="N110">
        <f>DS110 - IF(AV110&gt;1, M110*DM110*100.0/(AX110), 0)</f>
        <v>0</v>
      </c>
      <c r="O110">
        <f>((U110-K110/2)*N110-M110)/(U110+K110/2)</f>
        <v>0</v>
      </c>
      <c r="P110">
        <f>O110*(DZ110+EA110)/1000.0</f>
        <v>0</v>
      </c>
      <c r="Q110">
        <f>(DS110 - IF(AV110&gt;1, M110*DM110*100.0/(AX110), 0))*(DZ110+EA110)/1000.0</f>
        <v>0</v>
      </c>
      <c r="R110">
        <f>2.0/((1/T110-1/S110)+SIGN(T110)*SQRT((1/T110-1/S110)*(1/T110-1/S110) + 4*DN110/((DN110+1)*(DN110+1))*(2*1/T110*1/S110-1/S110*1/S110)))</f>
        <v>0</v>
      </c>
      <c r="S110">
        <f>IF(LEFT(DO110,1)&lt;&gt;"0",IF(LEFT(DO110,1)="1",3.0,DP110),$D$5+$E$5*(EG110*DZ110/($K$5*1000))+$F$5*(EG110*DZ110/($K$5*1000))*MAX(MIN(DM110,$J$5),$I$5)*MAX(MIN(DM110,$J$5),$I$5)+$G$5*MAX(MIN(DM110,$J$5),$I$5)*(EG110*DZ110/($K$5*1000))+$H$5*(EG110*DZ110/($K$5*1000))*(EG110*DZ110/($K$5*1000)))</f>
        <v>0</v>
      </c>
      <c r="T110">
        <f>K110*(1000-(1000*0.61365*exp(17.502*X110/(240.97+X110))/(DZ110+EA110)+DU110)/2)/(1000*0.61365*exp(17.502*X110/(240.97+X110))/(DZ110+EA110)-DU110)</f>
        <v>0</v>
      </c>
      <c r="U110">
        <f>1/((DN110+1)/(R110/1.6)+1/(S110/1.37)) + DN110/((DN110+1)/(R110/1.6) + DN110/(S110/1.37))</f>
        <v>0</v>
      </c>
      <c r="V110">
        <f>(DI110*DL110)</f>
        <v>0</v>
      </c>
      <c r="W110">
        <f>(EB110+(V110+2*0.95*5.67E-8*(((EB110+$B$7)+273)^4-(EB110+273)^4)-44100*K110)/(1.84*29.3*S110+8*0.95*5.67E-8*(EB110+273)^3))</f>
        <v>0</v>
      </c>
      <c r="X110">
        <f>($C$7*EC110+$D$7*ED110+$E$7*W110)</f>
        <v>0</v>
      </c>
      <c r="Y110">
        <f>0.61365*exp(17.502*X110/(240.97+X110))</f>
        <v>0</v>
      </c>
      <c r="Z110">
        <f>(AA110/AB110*100)</f>
        <v>0</v>
      </c>
      <c r="AA110">
        <f>DU110*(DZ110+EA110)/1000</f>
        <v>0</v>
      </c>
      <c r="AB110">
        <f>0.61365*exp(17.502*EB110/(240.97+EB110))</f>
        <v>0</v>
      </c>
      <c r="AC110">
        <f>(Y110-DU110*(DZ110+EA110)/1000)</f>
        <v>0</v>
      </c>
      <c r="AD110">
        <f>(-K110*44100)</f>
        <v>0</v>
      </c>
      <c r="AE110">
        <f>2*29.3*S110*0.92*(EB110-X110)</f>
        <v>0</v>
      </c>
      <c r="AF110">
        <f>2*0.95*5.67E-8*(((EB110+$B$7)+273)^4-(X110+273)^4)</f>
        <v>0</v>
      </c>
      <c r="AG110">
        <f>V110+AF110+AD110+AE110</f>
        <v>0</v>
      </c>
      <c r="AH110">
        <f>DY110*AV110*(DT110-DS110*(1000-AV110*DV110)/(1000-AV110*DU110))/(100*DM110)</f>
        <v>0</v>
      </c>
      <c r="AI110">
        <f>1000*DY110*AV110*(DU110-DV110)/(100*DM110*(1000-AV110*DU110))</f>
        <v>0</v>
      </c>
      <c r="AJ110">
        <f>(AK110 - AL110 - DZ110*1E3/(8.314*(EB110+273.15)) * AN110/DY110 * AM110) * DY110/(100*DM110) * (1000 - DV110)/1000</f>
        <v>0</v>
      </c>
      <c r="AK110">
        <v>510.6887021850319</v>
      </c>
      <c r="AL110">
        <v>510.6227818181815</v>
      </c>
      <c r="AM110">
        <v>-0.000497796786868973</v>
      </c>
      <c r="AN110">
        <v>65.83343786014218</v>
      </c>
      <c r="AO110">
        <f>(AQ110 - AP110 + DZ110*1E3/(8.314*(EB110+273.15)) * AS110/DY110 * AR110) * DY110/(100*DM110) * 1000/(1000 - AQ110)</f>
        <v>0</v>
      </c>
      <c r="AP110">
        <v>20.90671494987818</v>
      </c>
      <c r="AQ110">
        <v>20.8919593939394</v>
      </c>
      <c r="AR110">
        <v>-0.0007543786307223794</v>
      </c>
      <c r="AS110">
        <v>77.39234867321849</v>
      </c>
      <c r="AT110">
        <v>0</v>
      </c>
      <c r="AU110">
        <v>0</v>
      </c>
      <c r="AV110">
        <f>IF(AT110*$H$13&gt;=AX110,1.0,(AX110/(AX110-AT110*$H$13)))</f>
        <v>0</v>
      </c>
      <c r="AW110">
        <f>(AV110-1)*100</f>
        <v>0</v>
      </c>
      <c r="AX110">
        <f>MAX(0,($B$13+$C$13*EG110)/(1+$D$13*EG110)*DZ110/(EB110+273)*$E$13)</f>
        <v>0</v>
      </c>
      <c r="AY110" t="s">
        <v>436</v>
      </c>
      <c r="AZ110" t="s">
        <v>436</v>
      </c>
      <c r="BA110">
        <v>0</v>
      </c>
      <c r="BB110">
        <v>0</v>
      </c>
      <c r="BC110">
        <f>1-BA110/BB110</f>
        <v>0</v>
      </c>
      <c r="BD110">
        <v>0</v>
      </c>
      <c r="BE110" t="s">
        <v>436</v>
      </c>
      <c r="BF110" t="s">
        <v>436</v>
      </c>
      <c r="BG110">
        <v>0</v>
      </c>
      <c r="BH110">
        <v>0</v>
      </c>
      <c r="BI110">
        <f>1-BG110/BH110</f>
        <v>0</v>
      </c>
      <c r="BJ110">
        <v>0.5</v>
      </c>
      <c r="BK110">
        <f>DJ110</f>
        <v>0</v>
      </c>
      <c r="BL110">
        <f>M110</f>
        <v>0</v>
      </c>
      <c r="BM110">
        <f>BI110*BJ110*BK110</f>
        <v>0</v>
      </c>
      <c r="BN110">
        <f>(BL110-BD110)/BK110</f>
        <v>0</v>
      </c>
      <c r="BO110">
        <f>(BB110-BH110)/BH110</f>
        <v>0</v>
      </c>
      <c r="BP110">
        <f>BA110/(BC110+BA110/BH110)</f>
        <v>0</v>
      </c>
      <c r="BQ110" t="s">
        <v>436</v>
      </c>
      <c r="BR110">
        <v>0</v>
      </c>
      <c r="BS110">
        <f>IF(BR110&lt;&gt;0, BR110, BP110)</f>
        <v>0</v>
      </c>
      <c r="BT110">
        <f>1-BS110/BH110</f>
        <v>0</v>
      </c>
      <c r="BU110">
        <f>(BH110-BG110)/(BH110-BS110)</f>
        <v>0</v>
      </c>
      <c r="BV110">
        <f>(BB110-BH110)/(BB110-BS110)</f>
        <v>0</v>
      </c>
      <c r="BW110">
        <f>(BH110-BG110)/(BH110-BA110)</f>
        <v>0</v>
      </c>
      <c r="BX110">
        <f>(BB110-BH110)/(BB110-BA110)</f>
        <v>0</v>
      </c>
      <c r="BY110">
        <f>(BU110*BS110/BG110)</f>
        <v>0</v>
      </c>
      <c r="BZ110">
        <f>(1-BY110)</f>
        <v>0</v>
      </c>
      <c r="DI110">
        <f>$B$11*EH110+$C$11*EI110+$F$11*ET110*(1-EW110)</f>
        <v>0</v>
      </c>
      <c r="DJ110">
        <f>DI110*DK110</f>
        <v>0</v>
      </c>
      <c r="DK110">
        <f>($B$11*$D$9+$C$11*$D$9+$F$11*((FG110+EY110)/MAX(FG110+EY110+FH110, 0.1)*$I$9+FH110/MAX(FG110+EY110+FH110, 0.1)*$J$9))/($B$11+$C$11+$F$11)</f>
        <v>0</v>
      </c>
      <c r="DL110">
        <f>($B$11*$K$9+$C$11*$K$9+$F$11*((FG110+EY110)/MAX(FG110+EY110+FH110, 0.1)*$P$9+FH110/MAX(FG110+EY110+FH110, 0.1)*$Q$9))/($B$11+$C$11+$F$11)</f>
        <v>0</v>
      </c>
      <c r="DM110">
        <v>6</v>
      </c>
      <c r="DN110">
        <v>0.5</v>
      </c>
      <c r="DO110" t="s">
        <v>437</v>
      </c>
      <c r="DP110">
        <v>2</v>
      </c>
      <c r="DQ110" t="b">
        <v>1</v>
      </c>
      <c r="DR110">
        <v>1746729624.1</v>
      </c>
      <c r="DS110">
        <v>499.977</v>
      </c>
      <c r="DT110">
        <v>499.994</v>
      </c>
      <c r="DU110">
        <v>20.8903</v>
      </c>
      <c r="DV110">
        <v>20.9004</v>
      </c>
      <c r="DW110">
        <v>499.967</v>
      </c>
      <c r="DX110">
        <v>20.64</v>
      </c>
      <c r="DY110">
        <v>400.095</v>
      </c>
      <c r="DZ110">
        <v>101.973</v>
      </c>
      <c r="EA110">
        <v>0.100094</v>
      </c>
      <c r="EB110">
        <v>29.9989</v>
      </c>
      <c r="EC110">
        <v>29.7182</v>
      </c>
      <c r="ED110">
        <v>999.9</v>
      </c>
      <c r="EE110">
        <v>0</v>
      </c>
      <c r="EF110">
        <v>0</v>
      </c>
      <c r="EG110">
        <v>10039.4</v>
      </c>
      <c r="EH110">
        <v>0</v>
      </c>
      <c r="EI110">
        <v>0.221054</v>
      </c>
      <c r="EJ110">
        <v>-0.0172119</v>
      </c>
      <c r="EK110">
        <v>510.644</v>
      </c>
      <c r="EL110">
        <v>510.667</v>
      </c>
      <c r="EM110">
        <v>-0.0100231</v>
      </c>
      <c r="EN110">
        <v>499.994</v>
      </c>
      <c r="EO110">
        <v>20.9004</v>
      </c>
      <c r="EP110">
        <v>2.13025</v>
      </c>
      <c r="EQ110">
        <v>2.13127</v>
      </c>
      <c r="ER110">
        <v>18.4472</v>
      </c>
      <c r="ES110">
        <v>18.4549</v>
      </c>
      <c r="ET110">
        <v>0.0500092</v>
      </c>
      <c r="EU110">
        <v>0</v>
      </c>
      <c r="EV110">
        <v>0</v>
      </c>
      <c r="EW110">
        <v>0</v>
      </c>
      <c r="EX110">
        <v>11.62</v>
      </c>
      <c r="EY110">
        <v>0.0500092</v>
      </c>
      <c r="EZ110">
        <v>-4.71</v>
      </c>
      <c r="FA110">
        <v>0.4</v>
      </c>
      <c r="FB110">
        <v>35.062</v>
      </c>
      <c r="FC110">
        <v>39.5</v>
      </c>
      <c r="FD110">
        <v>37.187</v>
      </c>
      <c r="FE110">
        <v>39.625</v>
      </c>
      <c r="FF110">
        <v>37.812</v>
      </c>
      <c r="FG110">
        <v>0</v>
      </c>
      <c r="FH110">
        <v>0</v>
      </c>
      <c r="FI110">
        <v>0</v>
      </c>
      <c r="FJ110">
        <v>1746729696.8</v>
      </c>
      <c r="FK110">
        <v>0</v>
      </c>
      <c r="FL110">
        <v>7.128800000000001</v>
      </c>
      <c r="FM110">
        <v>35.88230733902731</v>
      </c>
      <c r="FN110">
        <v>-24.58230730387587</v>
      </c>
      <c r="FO110">
        <v>-5.3988</v>
      </c>
      <c r="FP110">
        <v>15</v>
      </c>
      <c r="FQ110">
        <v>1746715409.1</v>
      </c>
      <c r="FR110" t="s">
        <v>438</v>
      </c>
      <c r="FS110">
        <v>1746715409.1</v>
      </c>
      <c r="FT110">
        <v>1746715398.6</v>
      </c>
      <c r="FU110">
        <v>2</v>
      </c>
      <c r="FV110">
        <v>-0.229</v>
      </c>
      <c r="FW110">
        <v>-0.046</v>
      </c>
      <c r="FX110">
        <v>-0.035</v>
      </c>
      <c r="FY110">
        <v>0.08699999999999999</v>
      </c>
      <c r="FZ110">
        <v>587</v>
      </c>
      <c r="GA110">
        <v>16</v>
      </c>
      <c r="GB110">
        <v>0.03</v>
      </c>
      <c r="GC110">
        <v>0.16</v>
      </c>
      <c r="GD110">
        <v>-0.0456211680803487</v>
      </c>
      <c r="GE110">
        <v>0.05625324598461827</v>
      </c>
      <c r="GF110">
        <v>0.04778925879699344</v>
      </c>
      <c r="GG110">
        <v>1</v>
      </c>
      <c r="GH110">
        <v>-0.0008875732500661809</v>
      </c>
      <c r="GI110">
        <v>-0.001037990172046015</v>
      </c>
      <c r="GJ110">
        <v>0.0006615546222519473</v>
      </c>
      <c r="GK110">
        <v>1</v>
      </c>
      <c r="GL110">
        <v>2</v>
      </c>
      <c r="GM110">
        <v>2</v>
      </c>
      <c r="GN110" t="s">
        <v>439</v>
      </c>
      <c r="GO110">
        <v>3.01827</v>
      </c>
      <c r="GP110">
        <v>2.77511</v>
      </c>
      <c r="GQ110">
        <v>0.115616</v>
      </c>
      <c r="GR110">
        <v>0.114836</v>
      </c>
      <c r="GS110">
        <v>0.110977</v>
      </c>
      <c r="GT110">
        <v>0.110694</v>
      </c>
      <c r="GU110">
        <v>22848.9</v>
      </c>
      <c r="GV110">
        <v>26717.9</v>
      </c>
      <c r="GW110">
        <v>22639.1</v>
      </c>
      <c r="GX110">
        <v>27733.1</v>
      </c>
      <c r="GY110">
        <v>29170.4</v>
      </c>
      <c r="GZ110">
        <v>35214.8</v>
      </c>
      <c r="HA110">
        <v>36289.6</v>
      </c>
      <c r="HB110">
        <v>44025</v>
      </c>
      <c r="HC110">
        <v>1.8249</v>
      </c>
      <c r="HD110">
        <v>2.20958</v>
      </c>
      <c r="HE110">
        <v>0.144593</v>
      </c>
      <c r="HF110">
        <v>0</v>
      </c>
      <c r="HG110">
        <v>27.3594</v>
      </c>
      <c r="HH110">
        <v>999.9</v>
      </c>
      <c r="HI110">
        <v>54</v>
      </c>
      <c r="HJ110">
        <v>31.7</v>
      </c>
      <c r="HK110">
        <v>24.8609</v>
      </c>
      <c r="HL110">
        <v>61.8481</v>
      </c>
      <c r="HM110">
        <v>10.9255</v>
      </c>
      <c r="HN110">
        <v>1</v>
      </c>
      <c r="HO110">
        <v>-0.18748</v>
      </c>
      <c r="HP110">
        <v>-2.25916</v>
      </c>
      <c r="HQ110">
        <v>20.2793</v>
      </c>
      <c r="HR110">
        <v>5.19767</v>
      </c>
      <c r="HS110">
        <v>11.9506</v>
      </c>
      <c r="HT110">
        <v>4.9474</v>
      </c>
      <c r="HU110">
        <v>3.3</v>
      </c>
      <c r="HV110">
        <v>9999</v>
      </c>
      <c r="HW110">
        <v>9999</v>
      </c>
      <c r="HX110">
        <v>9999</v>
      </c>
      <c r="HY110">
        <v>332.4</v>
      </c>
      <c r="HZ110">
        <v>1.86049</v>
      </c>
      <c r="IA110">
        <v>1.86111</v>
      </c>
      <c r="IB110">
        <v>1.86188</v>
      </c>
      <c r="IC110">
        <v>1.85746</v>
      </c>
      <c r="ID110">
        <v>1.85715</v>
      </c>
      <c r="IE110">
        <v>1.85822</v>
      </c>
      <c r="IF110">
        <v>1.85898</v>
      </c>
      <c r="IG110">
        <v>1.85852</v>
      </c>
      <c r="IH110">
        <v>0</v>
      </c>
      <c r="II110">
        <v>0</v>
      </c>
      <c r="IJ110">
        <v>0</v>
      </c>
      <c r="IK110">
        <v>0</v>
      </c>
      <c r="IL110" t="s">
        <v>440</v>
      </c>
      <c r="IM110" t="s">
        <v>441</v>
      </c>
      <c r="IN110" t="s">
        <v>442</v>
      </c>
      <c r="IO110" t="s">
        <v>442</v>
      </c>
      <c r="IP110" t="s">
        <v>442</v>
      </c>
      <c r="IQ110" t="s">
        <v>442</v>
      </c>
      <c r="IR110">
        <v>0</v>
      </c>
      <c r="IS110">
        <v>100</v>
      </c>
      <c r="IT110">
        <v>100</v>
      </c>
      <c r="IU110">
        <v>0.01</v>
      </c>
      <c r="IV110">
        <v>0.2503</v>
      </c>
      <c r="IW110">
        <v>0.297997702088705</v>
      </c>
      <c r="IX110">
        <v>-0.0005958199232126106</v>
      </c>
      <c r="IY110">
        <v>-6.37178337242435E-08</v>
      </c>
      <c r="IZ110">
        <v>1.993894988486917E-10</v>
      </c>
      <c r="JA110">
        <v>-0.1058024783623949</v>
      </c>
      <c r="JB110">
        <v>-0.00682890468723997</v>
      </c>
      <c r="JC110">
        <v>0.001509929528747337</v>
      </c>
      <c r="JD110">
        <v>-1.662762654557253E-05</v>
      </c>
      <c r="JE110">
        <v>17</v>
      </c>
      <c r="JF110">
        <v>1831</v>
      </c>
      <c r="JG110">
        <v>1</v>
      </c>
      <c r="JH110">
        <v>21</v>
      </c>
      <c r="JI110">
        <v>236.9</v>
      </c>
      <c r="JJ110">
        <v>237.1</v>
      </c>
      <c r="JK110">
        <v>1.25854</v>
      </c>
      <c r="JL110">
        <v>2.54639</v>
      </c>
      <c r="JM110">
        <v>1.54663</v>
      </c>
      <c r="JN110">
        <v>2.1814</v>
      </c>
      <c r="JO110">
        <v>1.49658</v>
      </c>
      <c r="JP110">
        <v>2.47437</v>
      </c>
      <c r="JQ110">
        <v>38.4769</v>
      </c>
      <c r="JR110">
        <v>24.0262</v>
      </c>
      <c r="JS110">
        <v>18</v>
      </c>
      <c r="JT110">
        <v>385.259</v>
      </c>
      <c r="JU110">
        <v>671.745</v>
      </c>
      <c r="JV110">
        <v>30.9006</v>
      </c>
      <c r="JW110">
        <v>25.126</v>
      </c>
      <c r="JX110">
        <v>30.0001</v>
      </c>
      <c r="JY110">
        <v>25.0157</v>
      </c>
      <c r="JZ110">
        <v>24.9918</v>
      </c>
      <c r="KA110">
        <v>25.1988</v>
      </c>
      <c r="KB110">
        <v>27.8024</v>
      </c>
      <c r="KC110">
        <v>94.2825</v>
      </c>
      <c r="KD110">
        <v>30.9023</v>
      </c>
      <c r="KE110">
        <v>500</v>
      </c>
      <c r="KF110">
        <v>20.8364</v>
      </c>
      <c r="KG110">
        <v>100.153</v>
      </c>
      <c r="KH110">
        <v>100.778</v>
      </c>
    </row>
    <row r="111" spans="1:294">
      <c r="A111">
        <v>95</v>
      </c>
      <c r="B111">
        <v>1746729744.6</v>
      </c>
      <c r="C111">
        <v>11328.5</v>
      </c>
      <c r="D111" t="s">
        <v>629</v>
      </c>
      <c r="E111" t="s">
        <v>630</v>
      </c>
      <c r="F111" t="s">
        <v>432</v>
      </c>
      <c r="G111" t="s">
        <v>433</v>
      </c>
      <c r="I111" t="s">
        <v>435</v>
      </c>
      <c r="J111">
        <v>1746729744.6</v>
      </c>
      <c r="K111">
        <f>(L111)/1000</f>
        <v>0</v>
      </c>
      <c r="L111">
        <f>IF(DQ111, AO111, AI111)</f>
        <v>0</v>
      </c>
      <c r="M111">
        <f>IF(DQ111, AJ111, AH111)</f>
        <v>0</v>
      </c>
      <c r="N111">
        <f>DS111 - IF(AV111&gt;1, M111*DM111*100.0/(AX111), 0)</f>
        <v>0</v>
      </c>
      <c r="O111">
        <f>((U111-K111/2)*N111-M111)/(U111+K111/2)</f>
        <v>0</v>
      </c>
      <c r="P111">
        <f>O111*(DZ111+EA111)/1000.0</f>
        <v>0</v>
      </c>
      <c r="Q111">
        <f>(DS111 - IF(AV111&gt;1, M111*DM111*100.0/(AX111), 0))*(DZ111+EA111)/1000.0</f>
        <v>0</v>
      </c>
      <c r="R111">
        <f>2.0/((1/T111-1/S111)+SIGN(T111)*SQRT((1/T111-1/S111)*(1/T111-1/S111) + 4*DN111/((DN111+1)*(DN111+1))*(2*1/T111*1/S111-1/S111*1/S111)))</f>
        <v>0</v>
      </c>
      <c r="S111">
        <f>IF(LEFT(DO111,1)&lt;&gt;"0",IF(LEFT(DO111,1)="1",3.0,DP111),$D$5+$E$5*(EG111*DZ111/($K$5*1000))+$F$5*(EG111*DZ111/($K$5*1000))*MAX(MIN(DM111,$J$5),$I$5)*MAX(MIN(DM111,$J$5),$I$5)+$G$5*MAX(MIN(DM111,$J$5),$I$5)*(EG111*DZ111/($K$5*1000))+$H$5*(EG111*DZ111/($K$5*1000))*(EG111*DZ111/($K$5*1000)))</f>
        <v>0</v>
      </c>
      <c r="T111">
        <f>K111*(1000-(1000*0.61365*exp(17.502*X111/(240.97+X111))/(DZ111+EA111)+DU111)/2)/(1000*0.61365*exp(17.502*X111/(240.97+X111))/(DZ111+EA111)-DU111)</f>
        <v>0</v>
      </c>
      <c r="U111">
        <f>1/((DN111+1)/(R111/1.6)+1/(S111/1.37)) + DN111/((DN111+1)/(R111/1.6) + DN111/(S111/1.37))</f>
        <v>0</v>
      </c>
      <c r="V111">
        <f>(DI111*DL111)</f>
        <v>0</v>
      </c>
      <c r="W111">
        <f>(EB111+(V111+2*0.95*5.67E-8*(((EB111+$B$7)+273)^4-(EB111+273)^4)-44100*K111)/(1.84*29.3*S111+8*0.95*5.67E-8*(EB111+273)^3))</f>
        <v>0</v>
      </c>
      <c r="X111">
        <f>($C$7*EC111+$D$7*ED111+$E$7*W111)</f>
        <v>0</v>
      </c>
      <c r="Y111">
        <f>0.61365*exp(17.502*X111/(240.97+X111))</f>
        <v>0</v>
      </c>
      <c r="Z111">
        <f>(AA111/AB111*100)</f>
        <v>0</v>
      </c>
      <c r="AA111">
        <f>DU111*(DZ111+EA111)/1000</f>
        <v>0</v>
      </c>
      <c r="AB111">
        <f>0.61365*exp(17.502*EB111/(240.97+EB111))</f>
        <v>0</v>
      </c>
      <c r="AC111">
        <f>(Y111-DU111*(DZ111+EA111)/1000)</f>
        <v>0</v>
      </c>
      <c r="AD111">
        <f>(-K111*44100)</f>
        <v>0</v>
      </c>
      <c r="AE111">
        <f>2*29.3*S111*0.92*(EB111-X111)</f>
        <v>0</v>
      </c>
      <c r="AF111">
        <f>2*0.95*5.67E-8*(((EB111+$B$7)+273)^4-(X111+273)^4)</f>
        <v>0</v>
      </c>
      <c r="AG111">
        <f>V111+AF111+AD111+AE111</f>
        <v>0</v>
      </c>
      <c r="AH111">
        <f>DY111*AV111*(DT111-DS111*(1000-AV111*DV111)/(1000-AV111*DU111))/(100*DM111)</f>
        <v>0</v>
      </c>
      <c r="AI111">
        <f>1000*DY111*AV111*(DU111-DV111)/(100*DM111*(1000-AV111*DU111))</f>
        <v>0</v>
      </c>
      <c r="AJ111">
        <f>(AK111 - AL111 - DZ111*1E3/(8.314*(EB111+273.15)) * AN111/DY111 * AM111) * DY111/(100*DM111) * (1000 - DV111)/1000</f>
        <v>0</v>
      </c>
      <c r="AK111">
        <v>408.5515124732187</v>
      </c>
      <c r="AL111">
        <v>408.6560181818182</v>
      </c>
      <c r="AM111">
        <v>-0.02031449964159267</v>
      </c>
      <c r="AN111">
        <v>65.83343786014218</v>
      </c>
      <c r="AO111">
        <f>(AQ111 - AP111 + DZ111*1E3/(8.314*(EB111+273.15)) * AS111/DY111 * AR111) * DY111/(100*DM111) * 1000/(1000 - AQ111)</f>
        <v>0</v>
      </c>
      <c r="AP111">
        <v>20.81277881780849</v>
      </c>
      <c r="AQ111">
        <v>20.79567333333332</v>
      </c>
      <c r="AR111">
        <v>-3.260730828175526E-05</v>
      </c>
      <c r="AS111">
        <v>77.39234867321849</v>
      </c>
      <c r="AT111">
        <v>0</v>
      </c>
      <c r="AU111">
        <v>0</v>
      </c>
      <c r="AV111">
        <f>IF(AT111*$H$13&gt;=AX111,1.0,(AX111/(AX111-AT111*$H$13)))</f>
        <v>0</v>
      </c>
      <c r="AW111">
        <f>(AV111-1)*100</f>
        <v>0</v>
      </c>
      <c r="AX111">
        <f>MAX(0,($B$13+$C$13*EG111)/(1+$D$13*EG111)*DZ111/(EB111+273)*$E$13)</f>
        <v>0</v>
      </c>
      <c r="AY111" t="s">
        <v>436</v>
      </c>
      <c r="AZ111" t="s">
        <v>436</v>
      </c>
      <c r="BA111">
        <v>0</v>
      </c>
      <c r="BB111">
        <v>0</v>
      </c>
      <c r="BC111">
        <f>1-BA111/BB111</f>
        <v>0</v>
      </c>
      <c r="BD111">
        <v>0</v>
      </c>
      <c r="BE111" t="s">
        <v>436</v>
      </c>
      <c r="BF111" t="s">
        <v>436</v>
      </c>
      <c r="BG111">
        <v>0</v>
      </c>
      <c r="BH111">
        <v>0</v>
      </c>
      <c r="BI111">
        <f>1-BG111/BH111</f>
        <v>0</v>
      </c>
      <c r="BJ111">
        <v>0.5</v>
      </c>
      <c r="BK111">
        <f>DJ111</f>
        <v>0</v>
      </c>
      <c r="BL111">
        <f>M111</f>
        <v>0</v>
      </c>
      <c r="BM111">
        <f>BI111*BJ111*BK111</f>
        <v>0</v>
      </c>
      <c r="BN111">
        <f>(BL111-BD111)/BK111</f>
        <v>0</v>
      </c>
      <c r="BO111">
        <f>(BB111-BH111)/BH111</f>
        <v>0</v>
      </c>
      <c r="BP111">
        <f>BA111/(BC111+BA111/BH111)</f>
        <v>0</v>
      </c>
      <c r="BQ111" t="s">
        <v>436</v>
      </c>
      <c r="BR111">
        <v>0</v>
      </c>
      <c r="BS111">
        <f>IF(BR111&lt;&gt;0, BR111, BP111)</f>
        <v>0</v>
      </c>
      <c r="BT111">
        <f>1-BS111/BH111</f>
        <v>0</v>
      </c>
      <c r="BU111">
        <f>(BH111-BG111)/(BH111-BS111)</f>
        <v>0</v>
      </c>
      <c r="BV111">
        <f>(BB111-BH111)/(BB111-BS111)</f>
        <v>0</v>
      </c>
      <c r="BW111">
        <f>(BH111-BG111)/(BH111-BA111)</f>
        <v>0</v>
      </c>
      <c r="BX111">
        <f>(BB111-BH111)/(BB111-BA111)</f>
        <v>0</v>
      </c>
      <c r="BY111">
        <f>(BU111*BS111/BG111)</f>
        <v>0</v>
      </c>
      <c r="BZ111">
        <f>(1-BY111)</f>
        <v>0</v>
      </c>
      <c r="DI111">
        <f>$B$11*EH111+$C$11*EI111+$F$11*ET111*(1-EW111)</f>
        <v>0</v>
      </c>
      <c r="DJ111">
        <f>DI111*DK111</f>
        <v>0</v>
      </c>
      <c r="DK111">
        <f>($B$11*$D$9+$C$11*$D$9+$F$11*((FG111+EY111)/MAX(FG111+EY111+FH111, 0.1)*$I$9+FH111/MAX(FG111+EY111+FH111, 0.1)*$J$9))/($B$11+$C$11+$F$11)</f>
        <v>0</v>
      </c>
      <c r="DL111">
        <f>($B$11*$K$9+$C$11*$K$9+$F$11*((FG111+EY111)/MAX(FG111+EY111+FH111, 0.1)*$P$9+FH111/MAX(FG111+EY111+FH111, 0.1)*$Q$9))/($B$11+$C$11+$F$11)</f>
        <v>0</v>
      </c>
      <c r="DM111">
        <v>6</v>
      </c>
      <c r="DN111">
        <v>0.5</v>
      </c>
      <c r="DO111" t="s">
        <v>437</v>
      </c>
      <c r="DP111">
        <v>2</v>
      </c>
      <c r="DQ111" t="b">
        <v>1</v>
      </c>
      <c r="DR111">
        <v>1746729744.6</v>
      </c>
      <c r="DS111">
        <v>400.141</v>
      </c>
      <c r="DT111">
        <v>399.956</v>
      </c>
      <c r="DU111">
        <v>20.7961</v>
      </c>
      <c r="DV111">
        <v>20.8047</v>
      </c>
      <c r="DW111">
        <v>400.078</v>
      </c>
      <c r="DX111">
        <v>20.549</v>
      </c>
      <c r="DY111">
        <v>400.019</v>
      </c>
      <c r="DZ111">
        <v>101.973</v>
      </c>
      <c r="EA111">
        <v>0.10006</v>
      </c>
      <c r="EB111">
        <v>30.0079</v>
      </c>
      <c r="EC111">
        <v>29.7204</v>
      </c>
      <c r="ED111">
        <v>999.9</v>
      </c>
      <c r="EE111">
        <v>0</v>
      </c>
      <c r="EF111">
        <v>0</v>
      </c>
      <c r="EG111">
        <v>10041.9</v>
      </c>
      <c r="EH111">
        <v>0</v>
      </c>
      <c r="EI111">
        <v>0.221054</v>
      </c>
      <c r="EJ111">
        <v>0.184753</v>
      </c>
      <c r="EK111">
        <v>408.639</v>
      </c>
      <c r="EL111">
        <v>408.454</v>
      </c>
      <c r="EM111">
        <v>-0.00860786</v>
      </c>
      <c r="EN111">
        <v>399.956</v>
      </c>
      <c r="EO111">
        <v>20.8047</v>
      </c>
      <c r="EP111">
        <v>2.12064</v>
      </c>
      <c r="EQ111">
        <v>2.12152</v>
      </c>
      <c r="ER111">
        <v>18.3751</v>
      </c>
      <c r="ES111">
        <v>18.3817</v>
      </c>
      <c r="ET111">
        <v>0.0500092</v>
      </c>
      <c r="EU111">
        <v>0</v>
      </c>
      <c r="EV111">
        <v>0</v>
      </c>
      <c r="EW111">
        <v>0</v>
      </c>
      <c r="EX111">
        <v>3.35</v>
      </c>
      <c r="EY111">
        <v>0.0500092</v>
      </c>
      <c r="EZ111">
        <v>-3.87</v>
      </c>
      <c r="FA111">
        <v>0.36</v>
      </c>
      <c r="FB111">
        <v>34.562</v>
      </c>
      <c r="FC111">
        <v>39.187</v>
      </c>
      <c r="FD111">
        <v>36.75</v>
      </c>
      <c r="FE111">
        <v>39.062</v>
      </c>
      <c r="FF111">
        <v>37.5</v>
      </c>
      <c r="FG111">
        <v>0</v>
      </c>
      <c r="FH111">
        <v>0</v>
      </c>
      <c r="FI111">
        <v>0</v>
      </c>
      <c r="FJ111">
        <v>1746729817.4</v>
      </c>
      <c r="FK111">
        <v>0</v>
      </c>
      <c r="FL111">
        <v>-0.3034615384615386</v>
      </c>
      <c r="FM111">
        <v>-4.513162107131155</v>
      </c>
      <c r="FN111">
        <v>-2.777094249215375</v>
      </c>
      <c r="FO111">
        <v>-2.161923076923077</v>
      </c>
      <c r="FP111">
        <v>15</v>
      </c>
      <c r="FQ111">
        <v>1746715409.1</v>
      </c>
      <c r="FR111" t="s">
        <v>438</v>
      </c>
      <c r="FS111">
        <v>1746715409.1</v>
      </c>
      <c r="FT111">
        <v>1746715398.6</v>
      </c>
      <c r="FU111">
        <v>2</v>
      </c>
      <c r="FV111">
        <v>-0.229</v>
      </c>
      <c r="FW111">
        <v>-0.046</v>
      </c>
      <c r="FX111">
        <v>-0.035</v>
      </c>
      <c r="FY111">
        <v>0.08699999999999999</v>
      </c>
      <c r="FZ111">
        <v>587</v>
      </c>
      <c r="GA111">
        <v>16</v>
      </c>
      <c r="GB111">
        <v>0.03</v>
      </c>
      <c r="GC111">
        <v>0.16</v>
      </c>
      <c r="GD111">
        <v>-0.1421903471620812</v>
      </c>
      <c r="GE111">
        <v>-0.01986594977414205</v>
      </c>
      <c r="GF111">
        <v>0.02059694840894786</v>
      </c>
      <c r="GG111">
        <v>1</v>
      </c>
      <c r="GH111">
        <v>-0.0006622614455059846</v>
      </c>
      <c r="GI111">
        <v>0.000951571488308942</v>
      </c>
      <c r="GJ111">
        <v>0.0001477268495151999</v>
      </c>
      <c r="GK111">
        <v>1</v>
      </c>
      <c r="GL111">
        <v>2</v>
      </c>
      <c r="GM111">
        <v>2</v>
      </c>
      <c r="GN111" t="s">
        <v>439</v>
      </c>
      <c r="GO111">
        <v>3.01817</v>
      </c>
      <c r="GP111">
        <v>2.7751</v>
      </c>
      <c r="GQ111">
        <v>0.09784619999999999</v>
      </c>
      <c r="GR111">
        <v>0.0971403</v>
      </c>
      <c r="GS111">
        <v>0.110629</v>
      </c>
      <c r="GT111">
        <v>0.110341</v>
      </c>
      <c r="GU111">
        <v>23307.3</v>
      </c>
      <c r="GV111">
        <v>27252</v>
      </c>
      <c r="GW111">
        <v>22638.8</v>
      </c>
      <c r="GX111">
        <v>27733.5</v>
      </c>
      <c r="GY111">
        <v>29181.4</v>
      </c>
      <c r="GZ111">
        <v>35229.2</v>
      </c>
      <c r="HA111">
        <v>36289.3</v>
      </c>
      <c r="HB111">
        <v>44025.7</v>
      </c>
      <c r="HC111">
        <v>1.82485</v>
      </c>
      <c r="HD111">
        <v>2.2097</v>
      </c>
      <c r="HE111">
        <v>0.144731</v>
      </c>
      <c r="HF111">
        <v>0</v>
      </c>
      <c r="HG111">
        <v>27.3594</v>
      </c>
      <c r="HH111">
        <v>999.9</v>
      </c>
      <c r="HI111">
        <v>54.2</v>
      </c>
      <c r="HJ111">
        <v>31.7</v>
      </c>
      <c r="HK111">
        <v>24.9526</v>
      </c>
      <c r="HL111">
        <v>61.9681</v>
      </c>
      <c r="HM111">
        <v>11.1098</v>
      </c>
      <c r="HN111">
        <v>1</v>
      </c>
      <c r="HO111">
        <v>-0.187551</v>
      </c>
      <c r="HP111">
        <v>-2.04521</v>
      </c>
      <c r="HQ111">
        <v>20.2836</v>
      </c>
      <c r="HR111">
        <v>5.19872</v>
      </c>
      <c r="HS111">
        <v>11.9526</v>
      </c>
      <c r="HT111">
        <v>4.9477</v>
      </c>
      <c r="HU111">
        <v>3.3</v>
      </c>
      <c r="HV111">
        <v>9999</v>
      </c>
      <c r="HW111">
        <v>9999</v>
      </c>
      <c r="HX111">
        <v>9999</v>
      </c>
      <c r="HY111">
        <v>332.5</v>
      </c>
      <c r="HZ111">
        <v>1.86049</v>
      </c>
      <c r="IA111">
        <v>1.86111</v>
      </c>
      <c r="IB111">
        <v>1.86188</v>
      </c>
      <c r="IC111">
        <v>1.85747</v>
      </c>
      <c r="ID111">
        <v>1.85716</v>
      </c>
      <c r="IE111">
        <v>1.85822</v>
      </c>
      <c r="IF111">
        <v>1.85898</v>
      </c>
      <c r="IG111">
        <v>1.85852</v>
      </c>
      <c r="IH111">
        <v>0</v>
      </c>
      <c r="II111">
        <v>0</v>
      </c>
      <c r="IJ111">
        <v>0</v>
      </c>
      <c r="IK111">
        <v>0</v>
      </c>
      <c r="IL111" t="s">
        <v>440</v>
      </c>
      <c r="IM111" t="s">
        <v>441</v>
      </c>
      <c r="IN111" t="s">
        <v>442</v>
      </c>
      <c r="IO111" t="s">
        <v>442</v>
      </c>
      <c r="IP111" t="s">
        <v>442</v>
      </c>
      <c r="IQ111" t="s">
        <v>442</v>
      </c>
      <c r="IR111">
        <v>0</v>
      </c>
      <c r="IS111">
        <v>100</v>
      </c>
      <c r="IT111">
        <v>100</v>
      </c>
      <c r="IU111">
        <v>0.063</v>
      </c>
      <c r="IV111">
        <v>0.2471</v>
      </c>
      <c r="IW111">
        <v>0.297997702088705</v>
      </c>
      <c r="IX111">
        <v>-0.0005958199232126106</v>
      </c>
      <c r="IY111">
        <v>-6.37178337242435E-08</v>
      </c>
      <c r="IZ111">
        <v>1.993894988486917E-10</v>
      </c>
      <c r="JA111">
        <v>-0.1058024783623949</v>
      </c>
      <c r="JB111">
        <v>-0.00682890468723997</v>
      </c>
      <c r="JC111">
        <v>0.001509929528747337</v>
      </c>
      <c r="JD111">
        <v>-1.662762654557253E-05</v>
      </c>
      <c r="JE111">
        <v>17</v>
      </c>
      <c r="JF111">
        <v>1831</v>
      </c>
      <c r="JG111">
        <v>1</v>
      </c>
      <c r="JH111">
        <v>21</v>
      </c>
      <c r="JI111">
        <v>238.9</v>
      </c>
      <c r="JJ111">
        <v>239.1</v>
      </c>
      <c r="JK111">
        <v>1.0498</v>
      </c>
      <c r="JL111">
        <v>2.55981</v>
      </c>
      <c r="JM111">
        <v>1.54663</v>
      </c>
      <c r="JN111">
        <v>2.1814</v>
      </c>
      <c r="JO111">
        <v>1.49658</v>
      </c>
      <c r="JP111">
        <v>2.41943</v>
      </c>
      <c r="JQ111">
        <v>38.4524</v>
      </c>
      <c r="JR111">
        <v>24.035</v>
      </c>
      <c r="JS111">
        <v>18</v>
      </c>
      <c r="JT111">
        <v>385.234</v>
      </c>
      <c r="JU111">
        <v>671.85</v>
      </c>
      <c r="JV111">
        <v>31.1395</v>
      </c>
      <c r="JW111">
        <v>25.1198</v>
      </c>
      <c r="JX111">
        <v>30</v>
      </c>
      <c r="JY111">
        <v>25.0157</v>
      </c>
      <c r="JZ111">
        <v>24.9918</v>
      </c>
      <c r="KA111">
        <v>21.0542</v>
      </c>
      <c r="KB111">
        <v>27.5021</v>
      </c>
      <c r="KC111">
        <v>94.2825</v>
      </c>
      <c r="KD111">
        <v>31.0263</v>
      </c>
      <c r="KE111">
        <v>400</v>
      </c>
      <c r="KF111">
        <v>20.8779</v>
      </c>
      <c r="KG111">
        <v>100.153</v>
      </c>
      <c r="KH111">
        <v>100.78</v>
      </c>
    </row>
    <row r="112" spans="1:294">
      <c r="A112">
        <v>96</v>
      </c>
      <c r="B112">
        <v>1746729865.1</v>
      </c>
      <c r="C112">
        <v>11449</v>
      </c>
      <c r="D112" t="s">
        <v>631</v>
      </c>
      <c r="E112" t="s">
        <v>632</v>
      </c>
      <c r="F112" t="s">
        <v>432</v>
      </c>
      <c r="G112" t="s">
        <v>433</v>
      </c>
      <c r="I112" t="s">
        <v>435</v>
      </c>
      <c r="J112">
        <v>1746729865.1</v>
      </c>
      <c r="K112">
        <f>(L112)/1000</f>
        <v>0</v>
      </c>
      <c r="L112">
        <f>IF(DQ112, AO112, AI112)</f>
        <v>0</v>
      </c>
      <c r="M112">
        <f>IF(DQ112, AJ112, AH112)</f>
        <v>0</v>
      </c>
      <c r="N112">
        <f>DS112 - IF(AV112&gt;1, M112*DM112*100.0/(AX112), 0)</f>
        <v>0</v>
      </c>
      <c r="O112">
        <f>((U112-K112/2)*N112-M112)/(U112+K112/2)</f>
        <v>0</v>
      </c>
      <c r="P112">
        <f>O112*(DZ112+EA112)/1000.0</f>
        <v>0</v>
      </c>
      <c r="Q112">
        <f>(DS112 - IF(AV112&gt;1, M112*DM112*100.0/(AX112), 0))*(DZ112+EA112)/1000.0</f>
        <v>0</v>
      </c>
      <c r="R112">
        <f>2.0/((1/T112-1/S112)+SIGN(T112)*SQRT((1/T112-1/S112)*(1/T112-1/S112) + 4*DN112/((DN112+1)*(DN112+1))*(2*1/T112*1/S112-1/S112*1/S112)))</f>
        <v>0</v>
      </c>
      <c r="S112">
        <f>IF(LEFT(DO112,1)&lt;&gt;"0",IF(LEFT(DO112,1)="1",3.0,DP112),$D$5+$E$5*(EG112*DZ112/($K$5*1000))+$F$5*(EG112*DZ112/($K$5*1000))*MAX(MIN(DM112,$J$5),$I$5)*MAX(MIN(DM112,$J$5),$I$5)+$G$5*MAX(MIN(DM112,$J$5),$I$5)*(EG112*DZ112/($K$5*1000))+$H$5*(EG112*DZ112/($K$5*1000))*(EG112*DZ112/($K$5*1000)))</f>
        <v>0</v>
      </c>
      <c r="T112">
        <f>K112*(1000-(1000*0.61365*exp(17.502*X112/(240.97+X112))/(DZ112+EA112)+DU112)/2)/(1000*0.61365*exp(17.502*X112/(240.97+X112))/(DZ112+EA112)-DU112)</f>
        <v>0</v>
      </c>
      <c r="U112">
        <f>1/((DN112+1)/(R112/1.6)+1/(S112/1.37)) + DN112/((DN112+1)/(R112/1.6) + DN112/(S112/1.37))</f>
        <v>0</v>
      </c>
      <c r="V112">
        <f>(DI112*DL112)</f>
        <v>0</v>
      </c>
      <c r="W112">
        <f>(EB112+(V112+2*0.95*5.67E-8*(((EB112+$B$7)+273)^4-(EB112+273)^4)-44100*K112)/(1.84*29.3*S112+8*0.95*5.67E-8*(EB112+273)^3))</f>
        <v>0</v>
      </c>
      <c r="X112">
        <f>($C$7*EC112+$D$7*ED112+$E$7*W112)</f>
        <v>0</v>
      </c>
      <c r="Y112">
        <f>0.61365*exp(17.502*X112/(240.97+X112))</f>
        <v>0</v>
      </c>
      <c r="Z112">
        <f>(AA112/AB112*100)</f>
        <v>0</v>
      </c>
      <c r="AA112">
        <f>DU112*(DZ112+EA112)/1000</f>
        <v>0</v>
      </c>
      <c r="AB112">
        <f>0.61365*exp(17.502*EB112/(240.97+EB112))</f>
        <v>0</v>
      </c>
      <c r="AC112">
        <f>(Y112-DU112*(DZ112+EA112)/1000)</f>
        <v>0</v>
      </c>
      <c r="AD112">
        <f>(-K112*44100)</f>
        <v>0</v>
      </c>
      <c r="AE112">
        <f>2*29.3*S112*0.92*(EB112-X112)</f>
        <v>0</v>
      </c>
      <c r="AF112">
        <f>2*0.95*5.67E-8*(((EB112+$B$7)+273)^4-(X112+273)^4)</f>
        <v>0</v>
      </c>
      <c r="AG112">
        <f>V112+AF112+AD112+AE112</f>
        <v>0</v>
      </c>
      <c r="AH112">
        <f>DY112*AV112*(DT112-DS112*(1000-AV112*DV112)/(1000-AV112*DU112))/(100*DM112)</f>
        <v>0</v>
      </c>
      <c r="AI112">
        <f>1000*DY112*AV112*(DU112-DV112)/(100*DM112*(1000-AV112*DU112))</f>
        <v>0</v>
      </c>
      <c r="AJ112">
        <f>(AK112 - AL112 - DZ112*1E3/(8.314*(EB112+273.15)) * AN112/DY112 * AM112) * DY112/(100*DM112) * (1000 - DV112)/1000</f>
        <v>0</v>
      </c>
      <c r="AK112">
        <v>306.3543668533146</v>
      </c>
      <c r="AL112">
        <v>306.532515151515</v>
      </c>
      <c r="AM112">
        <v>0.0002198755881073111</v>
      </c>
      <c r="AN112">
        <v>65.83343786014218</v>
      </c>
      <c r="AO112">
        <f>(AQ112 - AP112 + DZ112*1E3/(8.314*(EB112+273.15)) * AS112/DY112 * AR112) * DY112/(100*DM112) * 1000/(1000 - AQ112)</f>
        <v>0</v>
      </c>
      <c r="AP112">
        <v>20.82828757023731</v>
      </c>
      <c r="AQ112">
        <v>20.80821151515152</v>
      </c>
      <c r="AR112">
        <v>-1.674775943205603E-05</v>
      </c>
      <c r="AS112">
        <v>77.39234867321849</v>
      </c>
      <c r="AT112">
        <v>0</v>
      </c>
      <c r="AU112">
        <v>0</v>
      </c>
      <c r="AV112">
        <f>IF(AT112*$H$13&gt;=AX112,1.0,(AX112/(AX112-AT112*$H$13)))</f>
        <v>0</v>
      </c>
      <c r="AW112">
        <f>(AV112-1)*100</f>
        <v>0</v>
      </c>
      <c r="AX112">
        <f>MAX(0,($B$13+$C$13*EG112)/(1+$D$13*EG112)*DZ112/(EB112+273)*$E$13)</f>
        <v>0</v>
      </c>
      <c r="AY112" t="s">
        <v>436</v>
      </c>
      <c r="AZ112" t="s">
        <v>436</v>
      </c>
      <c r="BA112">
        <v>0</v>
      </c>
      <c r="BB112">
        <v>0</v>
      </c>
      <c r="BC112">
        <f>1-BA112/BB112</f>
        <v>0</v>
      </c>
      <c r="BD112">
        <v>0</v>
      </c>
      <c r="BE112" t="s">
        <v>436</v>
      </c>
      <c r="BF112" t="s">
        <v>436</v>
      </c>
      <c r="BG112">
        <v>0</v>
      </c>
      <c r="BH112">
        <v>0</v>
      </c>
      <c r="BI112">
        <f>1-BG112/BH112</f>
        <v>0</v>
      </c>
      <c r="BJ112">
        <v>0.5</v>
      </c>
      <c r="BK112">
        <f>DJ112</f>
        <v>0</v>
      </c>
      <c r="BL112">
        <f>M112</f>
        <v>0</v>
      </c>
      <c r="BM112">
        <f>BI112*BJ112*BK112</f>
        <v>0</v>
      </c>
      <c r="BN112">
        <f>(BL112-BD112)/BK112</f>
        <v>0</v>
      </c>
      <c r="BO112">
        <f>(BB112-BH112)/BH112</f>
        <v>0</v>
      </c>
      <c r="BP112">
        <f>BA112/(BC112+BA112/BH112)</f>
        <v>0</v>
      </c>
      <c r="BQ112" t="s">
        <v>436</v>
      </c>
      <c r="BR112">
        <v>0</v>
      </c>
      <c r="BS112">
        <f>IF(BR112&lt;&gt;0, BR112, BP112)</f>
        <v>0</v>
      </c>
      <c r="BT112">
        <f>1-BS112/BH112</f>
        <v>0</v>
      </c>
      <c r="BU112">
        <f>(BH112-BG112)/(BH112-BS112)</f>
        <v>0</v>
      </c>
      <c r="BV112">
        <f>(BB112-BH112)/(BB112-BS112)</f>
        <v>0</v>
      </c>
      <c r="BW112">
        <f>(BH112-BG112)/(BH112-BA112)</f>
        <v>0</v>
      </c>
      <c r="BX112">
        <f>(BB112-BH112)/(BB112-BA112)</f>
        <v>0</v>
      </c>
      <c r="BY112">
        <f>(BU112*BS112/BG112)</f>
        <v>0</v>
      </c>
      <c r="BZ112">
        <f>(1-BY112)</f>
        <v>0</v>
      </c>
      <c r="DI112">
        <f>$B$11*EH112+$C$11*EI112+$F$11*ET112*(1-EW112)</f>
        <v>0</v>
      </c>
      <c r="DJ112">
        <f>DI112*DK112</f>
        <v>0</v>
      </c>
      <c r="DK112">
        <f>($B$11*$D$9+$C$11*$D$9+$F$11*((FG112+EY112)/MAX(FG112+EY112+FH112, 0.1)*$I$9+FH112/MAX(FG112+EY112+FH112, 0.1)*$J$9))/($B$11+$C$11+$F$11)</f>
        <v>0</v>
      </c>
      <c r="DL112">
        <f>($B$11*$K$9+$C$11*$K$9+$F$11*((FG112+EY112)/MAX(FG112+EY112+FH112, 0.1)*$P$9+FH112/MAX(FG112+EY112+FH112, 0.1)*$Q$9))/($B$11+$C$11+$F$11)</f>
        <v>0</v>
      </c>
      <c r="DM112">
        <v>6</v>
      </c>
      <c r="DN112">
        <v>0.5</v>
      </c>
      <c r="DO112" t="s">
        <v>437</v>
      </c>
      <c r="DP112">
        <v>2</v>
      </c>
      <c r="DQ112" t="b">
        <v>1</v>
      </c>
      <c r="DR112">
        <v>1746729865.1</v>
      </c>
      <c r="DS112">
        <v>300.159</v>
      </c>
      <c r="DT112">
        <v>300.046</v>
      </c>
      <c r="DU112">
        <v>20.8074</v>
      </c>
      <c r="DV112">
        <v>20.8237</v>
      </c>
      <c r="DW112">
        <v>300.04</v>
      </c>
      <c r="DX112">
        <v>20.5598</v>
      </c>
      <c r="DY112">
        <v>399.944</v>
      </c>
      <c r="DZ112">
        <v>101.974</v>
      </c>
      <c r="EA112">
        <v>0.100136</v>
      </c>
      <c r="EB112">
        <v>29.9984</v>
      </c>
      <c r="EC112">
        <v>29.7</v>
      </c>
      <c r="ED112">
        <v>999.9</v>
      </c>
      <c r="EE112">
        <v>0</v>
      </c>
      <c r="EF112">
        <v>0</v>
      </c>
      <c r="EG112">
        <v>10036.9</v>
      </c>
      <c r="EH112">
        <v>0</v>
      </c>
      <c r="EI112">
        <v>0.221054</v>
      </c>
      <c r="EJ112">
        <v>0.112305</v>
      </c>
      <c r="EK112">
        <v>306.537</v>
      </c>
      <c r="EL112">
        <v>306.427</v>
      </c>
      <c r="EM112">
        <v>-0.0163231</v>
      </c>
      <c r="EN112">
        <v>300.046</v>
      </c>
      <c r="EO112">
        <v>20.8237</v>
      </c>
      <c r="EP112">
        <v>2.12181</v>
      </c>
      <c r="EQ112">
        <v>2.12347</v>
      </c>
      <c r="ER112">
        <v>18.3838</v>
      </c>
      <c r="ES112">
        <v>18.3963</v>
      </c>
      <c r="ET112">
        <v>0.0500092</v>
      </c>
      <c r="EU112">
        <v>0</v>
      </c>
      <c r="EV112">
        <v>0</v>
      </c>
      <c r="EW112">
        <v>0</v>
      </c>
      <c r="EX112">
        <v>-8.41</v>
      </c>
      <c r="EY112">
        <v>0.0500092</v>
      </c>
      <c r="EZ112">
        <v>-2.39</v>
      </c>
      <c r="FA112">
        <v>-0.29</v>
      </c>
      <c r="FB112">
        <v>35.312</v>
      </c>
      <c r="FC112">
        <v>40.687</v>
      </c>
      <c r="FD112">
        <v>37.75</v>
      </c>
      <c r="FE112">
        <v>41.5</v>
      </c>
      <c r="FF112">
        <v>38.5</v>
      </c>
      <c r="FG112">
        <v>0</v>
      </c>
      <c r="FH112">
        <v>0</v>
      </c>
      <c r="FI112">
        <v>0</v>
      </c>
      <c r="FJ112">
        <v>1746729937.4</v>
      </c>
      <c r="FK112">
        <v>0</v>
      </c>
      <c r="FL112">
        <v>3.87923076923077</v>
      </c>
      <c r="FM112">
        <v>-31.34906021829187</v>
      </c>
      <c r="FN112">
        <v>17.4355559890165</v>
      </c>
      <c r="FO112">
        <v>-5.668846153846152</v>
      </c>
      <c r="FP112">
        <v>15</v>
      </c>
      <c r="FQ112">
        <v>1746715409.1</v>
      </c>
      <c r="FR112" t="s">
        <v>438</v>
      </c>
      <c r="FS112">
        <v>1746715409.1</v>
      </c>
      <c r="FT112">
        <v>1746715398.6</v>
      </c>
      <c r="FU112">
        <v>2</v>
      </c>
      <c r="FV112">
        <v>-0.229</v>
      </c>
      <c r="FW112">
        <v>-0.046</v>
      </c>
      <c r="FX112">
        <v>-0.035</v>
      </c>
      <c r="FY112">
        <v>0.08699999999999999</v>
      </c>
      <c r="FZ112">
        <v>587</v>
      </c>
      <c r="GA112">
        <v>16</v>
      </c>
      <c r="GB112">
        <v>0.03</v>
      </c>
      <c r="GC112">
        <v>0.16</v>
      </c>
      <c r="GD112">
        <v>-0.1037071174875928</v>
      </c>
      <c r="GE112">
        <v>0.06867512547733634</v>
      </c>
      <c r="GF112">
        <v>0.02567850587801038</v>
      </c>
      <c r="GG112">
        <v>1</v>
      </c>
      <c r="GH112">
        <v>-0.0007112927546779656</v>
      </c>
      <c r="GI112">
        <v>-0.00138181459794508</v>
      </c>
      <c r="GJ112">
        <v>0.0003236429199592709</v>
      </c>
      <c r="GK112">
        <v>1</v>
      </c>
      <c r="GL112">
        <v>2</v>
      </c>
      <c r="GM112">
        <v>2</v>
      </c>
      <c r="GN112" t="s">
        <v>439</v>
      </c>
      <c r="GO112">
        <v>3.01809</v>
      </c>
      <c r="GP112">
        <v>2.77513</v>
      </c>
      <c r="GQ112">
        <v>0.07791289999999999</v>
      </c>
      <c r="GR112">
        <v>0.0773509</v>
      </c>
      <c r="GS112">
        <v>0.110672</v>
      </c>
      <c r="GT112">
        <v>0.110412</v>
      </c>
      <c r="GU112">
        <v>23823.1</v>
      </c>
      <c r="GV112">
        <v>27849.8</v>
      </c>
      <c r="GW112">
        <v>22639.8</v>
      </c>
      <c r="GX112">
        <v>27734.2</v>
      </c>
      <c r="GY112">
        <v>29180.5</v>
      </c>
      <c r="GZ112">
        <v>35226.5</v>
      </c>
      <c r="HA112">
        <v>36290.6</v>
      </c>
      <c r="HB112">
        <v>44026.7</v>
      </c>
      <c r="HC112">
        <v>1.82477</v>
      </c>
      <c r="HD112">
        <v>2.20975</v>
      </c>
      <c r="HE112">
        <v>0.142768</v>
      </c>
      <c r="HF112">
        <v>0</v>
      </c>
      <c r="HG112">
        <v>27.371</v>
      </c>
      <c r="HH112">
        <v>999.9</v>
      </c>
      <c r="HI112">
        <v>54.1</v>
      </c>
      <c r="HJ112">
        <v>31.6</v>
      </c>
      <c r="HK112">
        <v>24.7662</v>
      </c>
      <c r="HL112">
        <v>62.0181</v>
      </c>
      <c r="HM112">
        <v>11.1338</v>
      </c>
      <c r="HN112">
        <v>1</v>
      </c>
      <c r="HO112">
        <v>-0.187967</v>
      </c>
      <c r="HP112">
        <v>-2.18401</v>
      </c>
      <c r="HQ112">
        <v>20.282</v>
      </c>
      <c r="HR112">
        <v>5.19737</v>
      </c>
      <c r="HS112">
        <v>11.9518</v>
      </c>
      <c r="HT112">
        <v>4.94745</v>
      </c>
      <c r="HU112">
        <v>3.3</v>
      </c>
      <c r="HV112">
        <v>9999</v>
      </c>
      <c r="HW112">
        <v>9999</v>
      </c>
      <c r="HX112">
        <v>9999</v>
      </c>
      <c r="HY112">
        <v>332.5</v>
      </c>
      <c r="HZ112">
        <v>1.86049</v>
      </c>
      <c r="IA112">
        <v>1.86111</v>
      </c>
      <c r="IB112">
        <v>1.86188</v>
      </c>
      <c r="IC112">
        <v>1.85745</v>
      </c>
      <c r="ID112">
        <v>1.85715</v>
      </c>
      <c r="IE112">
        <v>1.85822</v>
      </c>
      <c r="IF112">
        <v>1.85898</v>
      </c>
      <c r="IG112">
        <v>1.85852</v>
      </c>
      <c r="IH112">
        <v>0</v>
      </c>
      <c r="II112">
        <v>0</v>
      </c>
      <c r="IJ112">
        <v>0</v>
      </c>
      <c r="IK112">
        <v>0</v>
      </c>
      <c r="IL112" t="s">
        <v>440</v>
      </c>
      <c r="IM112" t="s">
        <v>441</v>
      </c>
      <c r="IN112" t="s">
        <v>442</v>
      </c>
      <c r="IO112" t="s">
        <v>442</v>
      </c>
      <c r="IP112" t="s">
        <v>442</v>
      </c>
      <c r="IQ112" t="s">
        <v>442</v>
      </c>
      <c r="IR112">
        <v>0</v>
      </c>
      <c r="IS112">
        <v>100</v>
      </c>
      <c r="IT112">
        <v>100</v>
      </c>
      <c r="IU112">
        <v>0.119</v>
      </c>
      <c r="IV112">
        <v>0.2476</v>
      </c>
      <c r="IW112">
        <v>0.297997702088705</v>
      </c>
      <c r="IX112">
        <v>-0.0005958199232126106</v>
      </c>
      <c r="IY112">
        <v>-6.37178337242435E-08</v>
      </c>
      <c r="IZ112">
        <v>1.993894988486917E-10</v>
      </c>
      <c r="JA112">
        <v>-0.1058024783623949</v>
      </c>
      <c r="JB112">
        <v>-0.00682890468723997</v>
      </c>
      <c r="JC112">
        <v>0.001509929528747337</v>
      </c>
      <c r="JD112">
        <v>-1.662762654557253E-05</v>
      </c>
      <c r="JE112">
        <v>17</v>
      </c>
      <c r="JF112">
        <v>1831</v>
      </c>
      <c r="JG112">
        <v>1</v>
      </c>
      <c r="JH112">
        <v>21</v>
      </c>
      <c r="JI112">
        <v>240.9</v>
      </c>
      <c r="JJ112">
        <v>241.1</v>
      </c>
      <c r="JK112">
        <v>0.83374</v>
      </c>
      <c r="JL112">
        <v>2.56104</v>
      </c>
      <c r="JM112">
        <v>1.54663</v>
      </c>
      <c r="JN112">
        <v>2.1814</v>
      </c>
      <c r="JO112">
        <v>1.49658</v>
      </c>
      <c r="JP112">
        <v>2.44873</v>
      </c>
      <c r="JQ112">
        <v>38.4279</v>
      </c>
      <c r="JR112">
        <v>24.035</v>
      </c>
      <c r="JS112">
        <v>18</v>
      </c>
      <c r="JT112">
        <v>385.183</v>
      </c>
      <c r="JU112">
        <v>671.8920000000001</v>
      </c>
      <c r="JV112">
        <v>30.8326</v>
      </c>
      <c r="JW112">
        <v>25.1198</v>
      </c>
      <c r="JX112">
        <v>30.0001</v>
      </c>
      <c r="JY112">
        <v>25.0137</v>
      </c>
      <c r="JZ112">
        <v>24.9918</v>
      </c>
      <c r="KA112">
        <v>16.7233</v>
      </c>
      <c r="KB112">
        <v>26.9406</v>
      </c>
      <c r="KC112">
        <v>94.2825</v>
      </c>
      <c r="KD112">
        <v>30.8334</v>
      </c>
      <c r="KE112">
        <v>300</v>
      </c>
      <c r="KF112">
        <v>20.8795</v>
      </c>
      <c r="KG112">
        <v>100.156</v>
      </c>
      <c r="KH112">
        <v>100.782</v>
      </c>
    </row>
    <row r="113" spans="1:294">
      <c r="A113">
        <v>97</v>
      </c>
      <c r="B113">
        <v>1746729985.6</v>
      </c>
      <c r="C113">
        <v>11569.5</v>
      </c>
      <c r="D113" t="s">
        <v>633</v>
      </c>
      <c r="E113" t="s">
        <v>634</v>
      </c>
      <c r="F113" t="s">
        <v>432</v>
      </c>
      <c r="G113" t="s">
        <v>433</v>
      </c>
      <c r="I113" t="s">
        <v>435</v>
      </c>
      <c r="J113">
        <v>1746729985.6</v>
      </c>
      <c r="K113">
        <f>(L113)/1000</f>
        <v>0</v>
      </c>
      <c r="L113">
        <f>IF(DQ113, AO113, AI113)</f>
        <v>0</v>
      </c>
      <c r="M113">
        <f>IF(DQ113, AJ113, AH113)</f>
        <v>0</v>
      </c>
      <c r="N113">
        <f>DS113 - IF(AV113&gt;1, M113*DM113*100.0/(AX113), 0)</f>
        <v>0</v>
      </c>
      <c r="O113">
        <f>((U113-K113/2)*N113-M113)/(U113+K113/2)</f>
        <v>0</v>
      </c>
      <c r="P113">
        <f>O113*(DZ113+EA113)/1000.0</f>
        <v>0</v>
      </c>
      <c r="Q113">
        <f>(DS113 - IF(AV113&gt;1, M113*DM113*100.0/(AX113), 0))*(DZ113+EA113)/1000.0</f>
        <v>0</v>
      </c>
      <c r="R113">
        <f>2.0/((1/T113-1/S113)+SIGN(T113)*SQRT((1/T113-1/S113)*(1/T113-1/S113) + 4*DN113/((DN113+1)*(DN113+1))*(2*1/T113*1/S113-1/S113*1/S113)))</f>
        <v>0</v>
      </c>
      <c r="S113">
        <f>IF(LEFT(DO113,1)&lt;&gt;"0",IF(LEFT(DO113,1)="1",3.0,DP113),$D$5+$E$5*(EG113*DZ113/($K$5*1000))+$F$5*(EG113*DZ113/($K$5*1000))*MAX(MIN(DM113,$J$5),$I$5)*MAX(MIN(DM113,$J$5),$I$5)+$G$5*MAX(MIN(DM113,$J$5),$I$5)*(EG113*DZ113/($K$5*1000))+$H$5*(EG113*DZ113/($K$5*1000))*(EG113*DZ113/($K$5*1000)))</f>
        <v>0</v>
      </c>
      <c r="T113">
        <f>K113*(1000-(1000*0.61365*exp(17.502*X113/(240.97+X113))/(DZ113+EA113)+DU113)/2)/(1000*0.61365*exp(17.502*X113/(240.97+X113))/(DZ113+EA113)-DU113)</f>
        <v>0</v>
      </c>
      <c r="U113">
        <f>1/((DN113+1)/(R113/1.6)+1/(S113/1.37)) + DN113/((DN113+1)/(R113/1.6) + DN113/(S113/1.37))</f>
        <v>0</v>
      </c>
      <c r="V113">
        <f>(DI113*DL113)</f>
        <v>0</v>
      </c>
      <c r="W113">
        <f>(EB113+(V113+2*0.95*5.67E-8*(((EB113+$B$7)+273)^4-(EB113+273)^4)-44100*K113)/(1.84*29.3*S113+8*0.95*5.67E-8*(EB113+273)^3))</f>
        <v>0</v>
      </c>
      <c r="X113">
        <f>($C$7*EC113+$D$7*ED113+$E$7*W113)</f>
        <v>0</v>
      </c>
      <c r="Y113">
        <f>0.61365*exp(17.502*X113/(240.97+X113))</f>
        <v>0</v>
      </c>
      <c r="Z113">
        <f>(AA113/AB113*100)</f>
        <v>0</v>
      </c>
      <c r="AA113">
        <f>DU113*(DZ113+EA113)/1000</f>
        <v>0</v>
      </c>
      <c r="AB113">
        <f>0.61365*exp(17.502*EB113/(240.97+EB113))</f>
        <v>0</v>
      </c>
      <c r="AC113">
        <f>(Y113-DU113*(DZ113+EA113)/1000)</f>
        <v>0</v>
      </c>
      <c r="AD113">
        <f>(-K113*44100)</f>
        <v>0</v>
      </c>
      <c r="AE113">
        <f>2*29.3*S113*0.92*(EB113-X113)</f>
        <v>0</v>
      </c>
      <c r="AF113">
        <f>2*0.95*5.67E-8*(((EB113+$B$7)+273)^4-(X113+273)^4)</f>
        <v>0</v>
      </c>
      <c r="AG113">
        <f>V113+AF113+AD113+AE113</f>
        <v>0</v>
      </c>
      <c r="AH113">
        <f>DY113*AV113*(DT113-DS113*(1000-AV113*DV113)/(1000-AV113*DU113))/(100*DM113)</f>
        <v>0</v>
      </c>
      <c r="AI113">
        <f>1000*DY113*AV113*(DU113-DV113)/(100*DM113*(1000-AV113*DU113))</f>
        <v>0</v>
      </c>
      <c r="AJ113">
        <f>(AK113 - AL113 - DZ113*1E3/(8.314*(EB113+273.15)) * AN113/DY113 * AM113) * DY113/(100*DM113) * (1000 - DV113)/1000</f>
        <v>0</v>
      </c>
      <c r="AK113">
        <v>204.2459062355134</v>
      </c>
      <c r="AL113">
        <v>204.5085151515151</v>
      </c>
      <c r="AM113">
        <v>-0.0009949763714490964</v>
      </c>
      <c r="AN113">
        <v>65.83343786014218</v>
      </c>
      <c r="AO113">
        <f>(AQ113 - AP113 + DZ113*1E3/(8.314*(EB113+273.15)) * AS113/DY113 * AR113) * DY113/(100*DM113) * 1000/(1000 - AQ113)</f>
        <v>0</v>
      </c>
      <c r="AP113">
        <v>20.7809981539293</v>
      </c>
      <c r="AQ113">
        <v>20.77383939393939</v>
      </c>
      <c r="AR113">
        <v>-1.143105823844277E-05</v>
      </c>
      <c r="AS113">
        <v>77.39234867321849</v>
      </c>
      <c r="AT113">
        <v>0</v>
      </c>
      <c r="AU113">
        <v>0</v>
      </c>
      <c r="AV113">
        <f>IF(AT113*$H$13&gt;=AX113,1.0,(AX113/(AX113-AT113*$H$13)))</f>
        <v>0</v>
      </c>
      <c r="AW113">
        <f>(AV113-1)*100</f>
        <v>0</v>
      </c>
      <c r="AX113">
        <f>MAX(0,($B$13+$C$13*EG113)/(1+$D$13*EG113)*DZ113/(EB113+273)*$E$13)</f>
        <v>0</v>
      </c>
      <c r="AY113" t="s">
        <v>436</v>
      </c>
      <c r="AZ113" t="s">
        <v>436</v>
      </c>
      <c r="BA113">
        <v>0</v>
      </c>
      <c r="BB113">
        <v>0</v>
      </c>
      <c r="BC113">
        <f>1-BA113/BB113</f>
        <v>0</v>
      </c>
      <c r="BD113">
        <v>0</v>
      </c>
      <c r="BE113" t="s">
        <v>436</v>
      </c>
      <c r="BF113" t="s">
        <v>436</v>
      </c>
      <c r="BG113">
        <v>0</v>
      </c>
      <c r="BH113">
        <v>0</v>
      </c>
      <c r="BI113">
        <f>1-BG113/BH113</f>
        <v>0</v>
      </c>
      <c r="BJ113">
        <v>0.5</v>
      </c>
      <c r="BK113">
        <f>DJ113</f>
        <v>0</v>
      </c>
      <c r="BL113">
        <f>M113</f>
        <v>0</v>
      </c>
      <c r="BM113">
        <f>BI113*BJ113*BK113</f>
        <v>0</v>
      </c>
      <c r="BN113">
        <f>(BL113-BD113)/BK113</f>
        <v>0</v>
      </c>
      <c r="BO113">
        <f>(BB113-BH113)/BH113</f>
        <v>0</v>
      </c>
      <c r="BP113">
        <f>BA113/(BC113+BA113/BH113)</f>
        <v>0</v>
      </c>
      <c r="BQ113" t="s">
        <v>436</v>
      </c>
      <c r="BR113">
        <v>0</v>
      </c>
      <c r="BS113">
        <f>IF(BR113&lt;&gt;0, BR113, BP113)</f>
        <v>0</v>
      </c>
      <c r="BT113">
        <f>1-BS113/BH113</f>
        <v>0</v>
      </c>
      <c r="BU113">
        <f>(BH113-BG113)/(BH113-BS113)</f>
        <v>0</v>
      </c>
      <c r="BV113">
        <f>(BB113-BH113)/(BB113-BS113)</f>
        <v>0</v>
      </c>
      <c r="BW113">
        <f>(BH113-BG113)/(BH113-BA113)</f>
        <v>0</v>
      </c>
      <c r="BX113">
        <f>(BB113-BH113)/(BB113-BA113)</f>
        <v>0</v>
      </c>
      <c r="BY113">
        <f>(BU113*BS113/BG113)</f>
        <v>0</v>
      </c>
      <c r="BZ113">
        <f>(1-BY113)</f>
        <v>0</v>
      </c>
      <c r="DI113">
        <f>$B$11*EH113+$C$11*EI113+$F$11*ET113*(1-EW113)</f>
        <v>0</v>
      </c>
      <c r="DJ113">
        <f>DI113*DK113</f>
        <v>0</v>
      </c>
      <c r="DK113">
        <f>($B$11*$D$9+$C$11*$D$9+$F$11*((FG113+EY113)/MAX(FG113+EY113+FH113, 0.1)*$I$9+FH113/MAX(FG113+EY113+FH113, 0.1)*$J$9))/($B$11+$C$11+$F$11)</f>
        <v>0</v>
      </c>
      <c r="DL113">
        <f>($B$11*$K$9+$C$11*$K$9+$F$11*((FG113+EY113)/MAX(FG113+EY113+FH113, 0.1)*$P$9+FH113/MAX(FG113+EY113+FH113, 0.1)*$Q$9))/($B$11+$C$11+$F$11)</f>
        <v>0</v>
      </c>
      <c r="DM113">
        <v>6</v>
      </c>
      <c r="DN113">
        <v>0.5</v>
      </c>
      <c r="DO113" t="s">
        <v>437</v>
      </c>
      <c r="DP113">
        <v>2</v>
      </c>
      <c r="DQ113" t="b">
        <v>1</v>
      </c>
      <c r="DR113">
        <v>1746729985.6</v>
      </c>
      <c r="DS113">
        <v>200.252</v>
      </c>
      <c r="DT113">
        <v>199.987</v>
      </c>
      <c r="DU113">
        <v>20.7742</v>
      </c>
      <c r="DV113">
        <v>20.7755</v>
      </c>
      <c r="DW113">
        <v>200.074</v>
      </c>
      <c r="DX113">
        <v>20.5278</v>
      </c>
      <c r="DY113">
        <v>400.005</v>
      </c>
      <c r="DZ113">
        <v>101.968</v>
      </c>
      <c r="EA113">
        <v>0.0998631</v>
      </c>
      <c r="EB113">
        <v>29.9933</v>
      </c>
      <c r="EC113">
        <v>29.6924</v>
      </c>
      <c r="ED113">
        <v>999.9</v>
      </c>
      <c r="EE113">
        <v>0</v>
      </c>
      <c r="EF113">
        <v>0</v>
      </c>
      <c r="EG113">
        <v>10045</v>
      </c>
      <c r="EH113">
        <v>0</v>
      </c>
      <c r="EI113">
        <v>0.221054</v>
      </c>
      <c r="EJ113">
        <v>0.264267</v>
      </c>
      <c r="EK113">
        <v>204.5</v>
      </c>
      <c r="EL113">
        <v>204.23</v>
      </c>
      <c r="EM113">
        <v>-0.00124168</v>
      </c>
      <c r="EN113">
        <v>199.987</v>
      </c>
      <c r="EO113">
        <v>20.7755</v>
      </c>
      <c r="EP113">
        <v>2.1183</v>
      </c>
      <c r="EQ113">
        <v>2.11843</v>
      </c>
      <c r="ER113">
        <v>18.3575</v>
      </c>
      <c r="ES113">
        <v>18.3584</v>
      </c>
      <c r="ET113">
        <v>0.0500092</v>
      </c>
      <c r="EU113">
        <v>0</v>
      </c>
      <c r="EV113">
        <v>0</v>
      </c>
      <c r="EW113">
        <v>0</v>
      </c>
      <c r="EX113">
        <v>8.449999999999999</v>
      </c>
      <c r="EY113">
        <v>0.0500092</v>
      </c>
      <c r="EZ113">
        <v>-8.27</v>
      </c>
      <c r="FA113">
        <v>1.77</v>
      </c>
      <c r="FB113">
        <v>34.5</v>
      </c>
      <c r="FC113">
        <v>38.375</v>
      </c>
      <c r="FD113">
        <v>36.437</v>
      </c>
      <c r="FE113">
        <v>38.062</v>
      </c>
      <c r="FF113">
        <v>37.125</v>
      </c>
      <c r="FG113">
        <v>0</v>
      </c>
      <c r="FH113">
        <v>0</v>
      </c>
      <c r="FI113">
        <v>0</v>
      </c>
      <c r="FJ113">
        <v>1746730058</v>
      </c>
      <c r="FK113">
        <v>0</v>
      </c>
      <c r="FL113">
        <v>3.1528</v>
      </c>
      <c r="FM113">
        <v>3.522307262169051</v>
      </c>
      <c r="FN113">
        <v>-3.891538414797609</v>
      </c>
      <c r="FO113">
        <v>-2.7088</v>
      </c>
      <c r="FP113">
        <v>15</v>
      </c>
      <c r="FQ113">
        <v>1746715409.1</v>
      </c>
      <c r="FR113" t="s">
        <v>438</v>
      </c>
      <c r="FS113">
        <v>1746715409.1</v>
      </c>
      <c r="FT113">
        <v>1746715398.6</v>
      </c>
      <c r="FU113">
        <v>2</v>
      </c>
      <c r="FV113">
        <v>-0.229</v>
      </c>
      <c r="FW113">
        <v>-0.046</v>
      </c>
      <c r="FX113">
        <v>-0.035</v>
      </c>
      <c r="FY113">
        <v>0.08699999999999999</v>
      </c>
      <c r="FZ113">
        <v>587</v>
      </c>
      <c r="GA113">
        <v>16</v>
      </c>
      <c r="GB113">
        <v>0.03</v>
      </c>
      <c r="GC113">
        <v>0.16</v>
      </c>
      <c r="GD113">
        <v>-0.188310214437999</v>
      </c>
      <c r="GE113">
        <v>0.0601513765053377</v>
      </c>
      <c r="GF113">
        <v>0.03186704593374201</v>
      </c>
      <c r="GG113">
        <v>1</v>
      </c>
      <c r="GH113">
        <v>-0.0002762526446832777</v>
      </c>
      <c r="GI113">
        <v>-3.882129846825209E-05</v>
      </c>
      <c r="GJ113">
        <v>3.48908446902149E-05</v>
      </c>
      <c r="GK113">
        <v>1</v>
      </c>
      <c r="GL113">
        <v>2</v>
      </c>
      <c r="GM113">
        <v>2</v>
      </c>
      <c r="GN113" t="s">
        <v>439</v>
      </c>
      <c r="GO113">
        <v>3.01815</v>
      </c>
      <c r="GP113">
        <v>2.77493</v>
      </c>
      <c r="GQ113">
        <v>0.0551973</v>
      </c>
      <c r="GR113">
        <v>0.0547629</v>
      </c>
      <c r="GS113">
        <v>0.110544</v>
      </c>
      <c r="GT113">
        <v>0.110229</v>
      </c>
      <c r="GU113">
        <v>24410</v>
      </c>
      <c r="GV113">
        <v>28530.8</v>
      </c>
      <c r="GW113">
        <v>22639.9</v>
      </c>
      <c r="GX113">
        <v>27733.5</v>
      </c>
      <c r="GY113">
        <v>29184.5</v>
      </c>
      <c r="GZ113">
        <v>35232</v>
      </c>
      <c r="HA113">
        <v>36290.9</v>
      </c>
      <c r="HB113">
        <v>44025.1</v>
      </c>
      <c r="HC113">
        <v>1.8244</v>
      </c>
      <c r="HD113">
        <v>2.21035</v>
      </c>
      <c r="HE113">
        <v>0.142619</v>
      </c>
      <c r="HF113">
        <v>0</v>
      </c>
      <c r="HG113">
        <v>27.3658</v>
      </c>
      <c r="HH113">
        <v>999.9</v>
      </c>
      <c r="HI113">
        <v>54.7</v>
      </c>
      <c r="HJ113">
        <v>31.6</v>
      </c>
      <c r="HK113">
        <v>25.0414</v>
      </c>
      <c r="HL113">
        <v>61.9881</v>
      </c>
      <c r="HM113">
        <v>11.1018</v>
      </c>
      <c r="HN113">
        <v>1</v>
      </c>
      <c r="HO113">
        <v>-0.187746</v>
      </c>
      <c r="HP113">
        <v>-2.26084</v>
      </c>
      <c r="HQ113">
        <v>20.2792</v>
      </c>
      <c r="HR113">
        <v>5.19812</v>
      </c>
      <c r="HS113">
        <v>11.952</v>
      </c>
      <c r="HT113">
        <v>4.9474</v>
      </c>
      <c r="HU113">
        <v>3.3</v>
      </c>
      <c r="HV113">
        <v>9999</v>
      </c>
      <c r="HW113">
        <v>9999</v>
      </c>
      <c r="HX113">
        <v>9999</v>
      </c>
      <c r="HY113">
        <v>332.5</v>
      </c>
      <c r="HZ113">
        <v>1.8605</v>
      </c>
      <c r="IA113">
        <v>1.86111</v>
      </c>
      <c r="IB113">
        <v>1.8619</v>
      </c>
      <c r="IC113">
        <v>1.85748</v>
      </c>
      <c r="ID113">
        <v>1.85715</v>
      </c>
      <c r="IE113">
        <v>1.85822</v>
      </c>
      <c r="IF113">
        <v>1.85898</v>
      </c>
      <c r="IG113">
        <v>1.85852</v>
      </c>
      <c r="IH113">
        <v>0</v>
      </c>
      <c r="II113">
        <v>0</v>
      </c>
      <c r="IJ113">
        <v>0</v>
      </c>
      <c r="IK113">
        <v>0</v>
      </c>
      <c r="IL113" t="s">
        <v>440</v>
      </c>
      <c r="IM113" t="s">
        <v>441</v>
      </c>
      <c r="IN113" t="s">
        <v>442</v>
      </c>
      <c r="IO113" t="s">
        <v>442</v>
      </c>
      <c r="IP113" t="s">
        <v>442</v>
      </c>
      <c r="IQ113" t="s">
        <v>442</v>
      </c>
      <c r="IR113">
        <v>0</v>
      </c>
      <c r="IS113">
        <v>100</v>
      </c>
      <c r="IT113">
        <v>100</v>
      </c>
      <c r="IU113">
        <v>0.178</v>
      </c>
      <c r="IV113">
        <v>0.2464</v>
      </c>
      <c r="IW113">
        <v>0.297997702088705</v>
      </c>
      <c r="IX113">
        <v>-0.0005958199232126106</v>
      </c>
      <c r="IY113">
        <v>-6.37178337242435E-08</v>
      </c>
      <c r="IZ113">
        <v>1.993894988486917E-10</v>
      </c>
      <c r="JA113">
        <v>-0.1058024783623949</v>
      </c>
      <c r="JB113">
        <v>-0.00682890468723997</v>
      </c>
      <c r="JC113">
        <v>0.001509929528747337</v>
      </c>
      <c r="JD113">
        <v>-1.662762654557253E-05</v>
      </c>
      <c r="JE113">
        <v>17</v>
      </c>
      <c r="JF113">
        <v>1831</v>
      </c>
      <c r="JG113">
        <v>1</v>
      </c>
      <c r="JH113">
        <v>21</v>
      </c>
      <c r="JI113">
        <v>242.9</v>
      </c>
      <c r="JJ113">
        <v>243.1</v>
      </c>
      <c r="JK113">
        <v>0.610352</v>
      </c>
      <c r="JL113">
        <v>2.5769</v>
      </c>
      <c r="JM113">
        <v>1.54663</v>
      </c>
      <c r="JN113">
        <v>2.18506</v>
      </c>
      <c r="JO113">
        <v>1.49658</v>
      </c>
      <c r="JP113">
        <v>2.40723</v>
      </c>
      <c r="JQ113">
        <v>38.4034</v>
      </c>
      <c r="JR113">
        <v>24.035</v>
      </c>
      <c r="JS113">
        <v>18</v>
      </c>
      <c r="JT113">
        <v>384.998</v>
      </c>
      <c r="JU113">
        <v>672.396</v>
      </c>
      <c r="JV113">
        <v>30.8926</v>
      </c>
      <c r="JW113">
        <v>25.1198</v>
      </c>
      <c r="JX113">
        <v>30.0001</v>
      </c>
      <c r="JY113">
        <v>25.0137</v>
      </c>
      <c r="JZ113">
        <v>24.9918</v>
      </c>
      <c r="KA113">
        <v>12.2377</v>
      </c>
      <c r="KB113">
        <v>27.9312</v>
      </c>
      <c r="KC113">
        <v>94.6534</v>
      </c>
      <c r="KD113">
        <v>30.8946</v>
      </c>
      <c r="KE113">
        <v>200</v>
      </c>
      <c r="KF113">
        <v>20.8559</v>
      </c>
      <c r="KG113">
        <v>100.157</v>
      </c>
      <c r="KH113">
        <v>100.779</v>
      </c>
    </row>
    <row r="114" spans="1:294">
      <c r="A114">
        <v>98</v>
      </c>
      <c r="B114">
        <v>1746730106.5</v>
      </c>
      <c r="C114">
        <v>11690.40000009537</v>
      </c>
      <c r="D114" t="s">
        <v>635</v>
      </c>
      <c r="E114" t="s">
        <v>636</v>
      </c>
      <c r="F114" t="s">
        <v>432</v>
      </c>
      <c r="G114" t="s">
        <v>433</v>
      </c>
      <c r="I114" t="s">
        <v>435</v>
      </c>
      <c r="J114">
        <v>1746730106.5</v>
      </c>
      <c r="K114">
        <f>(L114)/1000</f>
        <v>0</v>
      </c>
      <c r="L114">
        <f>IF(DQ114, AO114, AI114)</f>
        <v>0</v>
      </c>
      <c r="M114">
        <f>IF(DQ114, AJ114, AH114)</f>
        <v>0</v>
      </c>
      <c r="N114">
        <f>DS114 - IF(AV114&gt;1, M114*DM114*100.0/(AX114), 0)</f>
        <v>0</v>
      </c>
      <c r="O114">
        <f>((U114-K114/2)*N114-M114)/(U114+K114/2)</f>
        <v>0</v>
      </c>
      <c r="P114">
        <f>O114*(DZ114+EA114)/1000.0</f>
        <v>0</v>
      </c>
      <c r="Q114">
        <f>(DS114 - IF(AV114&gt;1, M114*DM114*100.0/(AX114), 0))*(DZ114+EA114)/1000.0</f>
        <v>0</v>
      </c>
      <c r="R114">
        <f>2.0/((1/T114-1/S114)+SIGN(T114)*SQRT((1/T114-1/S114)*(1/T114-1/S114) + 4*DN114/((DN114+1)*(DN114+1))*(2*1/T114*1/S114-1/S114*1/S114)))</f>
        <v>0</v>
      </c>
      <c r="S114">
        <f>IF(LEFT(DO114,1)&lt;&gt;"0",IF(LEFT(DO114,1)="1",3.0,DP114),$D$5+$E$5*(EG114*DZ114/($K$5*1000))+$F$5*(EG114*DZ114/($K$5*1000))*MAX(MIN(DM114,$J$5),$I$5)*MAX(MIN(DM114,$J$5),$I$5)+$G$5*MAX(MIN(DM114,$J$5),$I$5)*(EG114*DZ114/($K$5*1000))+$H$5*(EG114*DZ114/($K$5*1000))*(EG114*DZ114/($K$5*1000)))</f>
        <v>0</v>
      </c>
      <c r="T114">
        <f>K114*(1000-(1000*0.61365*exp(17.502*X114/(240.97+X114))/(DZ114+EA114)+DU114)/2)/(1000*0.61365*exp(17.502*X114/(240.97+X114))/(DZ114+EA114)-DU114)</f>
        <v>0</v>
      </c>
      <c r="U114">
        <f>1/((DN114+1)/(R114/1.6)+1/(S114/1.37)) + DN114/((DN114+1)/(R114/1.6) + DN114/(S114/1.37))</f>
        <v>0</v>
      </c>
      <c r="V114">
        <f>(DI114*DL114)</f>
        <v>0</v>
      </c>
      <c r="W114">
        <f>(EB114+(V114+2*0.95*5.67E-8*(((EB114+$B$7)+273)^4-(EB114+273)^4)-44100*K114)/(1.84*29.3*S114+8*0.95*5.67E-8*(EB114+273)^3))</f>
        <v>0</v>
      </c>
      <c r="X114">
        <f>($C$7*EC114+$D$7*ED114+$E$7*W114)</f>
        <v>0</v>
      </c>
      <c r="Y114">
        <f>0.61365*exp(17.502*X114/(240.97+X114))</f>
        <v>0</v>
      </c>
      <c r="Z114">
        <f>(AA114/AB114*100)</f>
        <v>0</v>
      </c>
      <c r="AA114">
        <f>DU114*(DZ114+EA114)/1000</f>
        <v>0</v>
      </c>
      <c r="AB114">
        <f>0.61365*exp(17.502*EB114/(240.97+EB114))</f>
        <v>0</v>
      </c>
      <c r="AC114">
        <f>(Y114-DU114*(DZ114+EA114)/1000)</f>
        <v>0</v>
      </c>
      <c r="AD114">
        <f>(-K114*44100)</f>
        <v>0</v>
      </c>
      <c r="AE114">
        <f>2*29.3*S114*0.92*(EB114-X114)</f>
        <v>0</v>
      </c>
      <c r="AF114">
        <f>2*0.95*5.67E-8*(((EB114+$B$7)+273)^4-(X114+273)^4)</f>
        <v>0</v>
      </c>
      <c r="AG114">
        <f>V114+AF114+AD114+AE114</f>
        <v>0</v>
      </c>
      <c r="AH114">
        <f>DY114*AV114*(DT114-DS114*(1000-AV114*DV114)/(1000-AV114*DU114))/(100*DM114)</f>
        <v>0</v>
      </c>
      <c r="AI114">
        <f>1000*DY114*AV114*(DU114-DV114)/(100*DM114*(1000-AV114*DU114))</f>
        <v>0</v>
      </c>
      <c r="AJ114">
        <f>(AK114 - AL114 - DZ114*1E3/(8.314*(EB114+273.15)) * AN114/DY114 * AM114) * DY114/(100*DM114) * (1000 - DV114)/1000</f>
        <v>0</v>
      </c>
      <c r="AK114">
        <v>102.1363537360597</v>
      </c>
      <c r="AL114">
        <v>102.4151515151515</v>
      </c>
      <c r="AM114">
        <v>-0.0004313838082885375</v>
      </c>
      <c r="AN114">
        <v>65.83343786014218</v>
      </c>
      <c r="AO114">
        <f>(AQ114 - AP114 + DZ114*1E3/(8.314*(EB114+273.15)) * AS114/DY114 * AR114) * DY114/(100*DM114) * 1000/(1000 - AQ114)</f>
        <v>0</v>
      </c>
      <c r="AP114">
        <v>20.87392616340338</v>
      </c>
      <c r="AQ114">
        <v>20.85001454545454</v>
      </c>
      <c r="AR114">
        <v>3.812534280007316E-05</v>
      </c>
      <c r="AS114">
        <v>77.39234867321849</v>
      </c>
      <c r="AT114">
        <v>0</v>
      </c>
      <c r="AU114">
        <v>0</v>
      </c>
      <c r="AV114">
        <f>IF(AT114*$H$13&gt;=AX114,1.0,(AX114/(AX114-AT114*$H$13)))</f>
        <v>0</v>
      </c>
      <c r="AW114">
        <f>(AV114-1)*100</f>
        <v>0</v>
      </c>
      <c r="AX114">
        <f>MAX(0,($B$13+$C$13*EG114)/(1+$D$13*EG114)*DZ114/(EB114+273)*$E$13)</f>
        <v>0</v>
      </c>
      <c r="AY114" t="s">
        <v>436</v>
      </c>
      <c r="AZ114" t="s">
        <v>436</v>
      </c>
      <c r="BA114">
        <v>0</v>
      </c>
      <c r="BB114">
        <v>0</v>
      </c>
      <c r="BC114">
        <f>1-BA114/BB114</f>
        <v>0</v>
      </c>
      <c r="BD114">
        <v>0</v>
      </c>
      <c r="BE114" t="s">
        <v>436</v>
      </c>
      <c r="BF114" t="s">
        <v>436</v>
      </c>
      <c r="BG114">
        <v>0</v>
      </c>
      <c r="BH114">
        <v>0</v>
      </c>
      <c r="BI114">
        <f>1-BG114/BH114</f>
        <v>0</v>
      </c>
      <c r="BJ114">
        <v>0.5</v>
      </c>
      <c r="BK114">
        <f>DJ114</f>
        <v>0</v>
      </c>
      <c r="BL114">
        <f>M114</f>
        <v>0</v>
      </c>
      <c r="BM114">
        <f>BI114*BJ114*BK114</f>
        <v>0</v>
      </c>
      <c r="BN114">
        <f>(BL114-BD114)/BK114</f>
        <v>0</v>
      </c>
      <c r="BO114">
        <f>(BB114-BH114)/BH114</f>
        <v>0</v>
      </c>
      <c r="BP114">
        <f>BA114/(BC114+BA114/BH114)</f>
        <v>0</v>
      </c>
      <c r="BQ114" t="s">
        <v>436</v>
      </c>
      <c r="BR114">
        <v>0</v>
      </c>
      <c r="BS114">
        <f>IF(BR114&lt;&gt;0, BR114, BP114)</f>
        <v>0</v>
      </c>
      <c r="BT114">
        <f>1-BS114/BH114</f>
        <v>0</v>
      </c>
      <c r="BU114">
        <f>(BH114-BG114)/(BH114-BS114)</f>
        <v>0</v>
      </c>
      <c r="BV114">
        <f>(BB114-BH114)/(BB114-BS114)</f>
        <v>0</v>
      </c>
      <c r="BW114">
        <f>(BH114-BG114)/(BH114-BA114)</f>
        <v>0</v>
      </c>
      <c r="BX114">
        <f>(BB114-BH114)/(BB114-BA114)</f>
        <v>0</v>
      </c>
      <c r="BY114">
        <f>(BU114*BS114/BG114)</f>
        <v>0</v>
      </c>
      <c r="BZ114">
        <f>(1-BY114)</f>
        <v>0</v>
      </c>
      <c r="DI114">
        <f>$B$11*EH114+$C$11*EI114+$F$11*ET114*(1-EW114)</f>
        <v>0</v>
      </c>
      <c r="DJ114">
        <f>DI114*DK114</f>
        <v>0</v>
      </c>
      <c r="DK114">
        <f>($B$11*$D$9+$C$11*$D$9+$F$11*((FG114+EY114)/MAX(FG114+EY114+FH114, 0.1)*$I$9+FH114/MAX(FG114+EY114+FH114, 0.1)*$J$9))/($B$11+$C$11+$F$11)</f>
        <v>0</v>
      </c>
      <c r="DL114">
        <f>($B$11*$K$9+$C$11*$K$9+$F$11*((FG114+EY114)/MAX(FG114+EY114+FH114, 0.1)*$P$9+FH114/MAX(FG114+EY114+FH114, 0.1)*$Q$9))/($B$11+$C$11+$F$11)</f>
        <v>0</v>
      </c>
      <c r="DM114">
        <v>6</v>
      </c>
      <c r="DN114">
        <v>0.5</v>
      </c>
      <c r="DO114" t="s">
        <v>437</v>
      </c>
      <c r="DP114">
        <v>2</v>
      </c>
      <c r="DQ114" t="b">
        <v>1</v>
      </c>
      <c r="DR114">
        <v>1746730106.5</v>
      </c>
      <c r="DS114">
        <v>100.285</v>
      </c>
      <c r="DT114">
        <v>99.9872</v>
      </c>
      <c r="DU114">
        <v>20.85</v>
      </c>
      <c r="DV114">
        <v>20.8691</v>
      </c>
      <c r="DW114">
        <v>100.047</v>
      </c>
      <c r="DX114">
        <v>20.601</v>
      </c>
      <c r="DY114">
        <v>400.048</v>
      </c>
      <c r="DZ114">
        <v>101.975</v>
      </c>
      <c r="EA114">
        <v>0.100082</v>
      </c>
      <c r="EB114">
        <v>30.0104</v>
      </c>
      <c r="EC114">
        <v>29.7091</v>
      </c>
      <c r="ED114">
        <v>999.9</v>
      </c>
      <c r="EE114">
        <v>0</v>
      </c>
      <c r="EF114">
        <v>0</v>
      </c>
      <c r="EG114">
        <v>10046.2</v>
      </c>
      <c r="EH114">
        <v>0</v>
      </c>
      <c r="EI114">
        <v>0.221054</v>
      </c>
      <c r="EJ114">
        <v>0.298195</v>
      </c>
      <c r="EK114">
        <v>102.421</v>
      </c>
      <c r="EL114">
        <v>102.118</v>
      </c>
      <c r="EM114">
        <v>-0.0190964</v>
      </c>
      <c r="EN114">
        <v>99.9872</v>
      </c>
      <c r="EO114">
        <v>20.8691</v>
      </c>
      <c r="EP114">
        <v>2.12617</v>
      </c>
      <c r="EQ114">
        <v>2.12812</v>
      </c>
      <c r="ER114">
        <v>18.4166</v>
      </c>
      <c r="ES114">
        <v>18.4312</v>
      </c>
      <c r="ET114">
        <v>0.0500092</v>
      </c>
      <c r="EU114">
        <v>0</v>
      </c>
      <c r="EV114">
        <v>0</v>
      </c>
      <c r="EW114">
        <v>0</v>
      </c>
      <c r="EX114">
        <v>-4.68</v>
      </c>
      <c r="EY114">
        <v>0.0500092</v>
      </c>
      <c r="EZ114">
        <v>-0.8100000000000001</v>
      </c>
      <c r="FA114">
        <v>0.93</v>
      </c>
      <c r="FB114">
        <v>34.812</v>
      </c>
      <c r="FC114">
        <v>39.812</v>
      </c>
      <c r="FD114">
        <v>37.125</v>
      </c>
      <c r="FE114">
        <v>40.062</v>
      </c>
      <c r="FF114">
        <v>37.875</v>
      </c>
      <c r="FG114">
        <v>0</v>
      </c>
      <c r="FH114">
        <v>0</v>
      </c>
      <c r="FI114">
        <v>0</v>
      </c>
      <c r="FJ114">
        <v>1746730179.2</v>
      </c>
      <c r="FK114">
        <v>0</v>
      </c>
      <c r="FL114">
        <v>4.4228</v>
      </c>
      <c r="FM114">
        <v>-28.45307699411341</v>
      </c>
      <c r="FN114">
        <v>-1.072307824782844</v>
      </c>
      <c r="FO114">
        <v>-4.746</v>
      </c>
      <c r="FP114">
        <v>15</v>
      </c>
      <c r="FQ114">
        <v>1746715409.1</v>
      </c>
      <c r="FR114" t="s">
        <v>438</v>
      </c>
      <c r="FS114">
        <v>1746715409.1</v>
      </c>
      <c r="FT114">
        <v>1746715398.6</v>
      </c>
      <c r="FU114">
        <v>2</v>
      </c>
      <c r="FV114">
        <v>-0.229</v>
      </c>
      <c r="FW114">
        <v>-0.046</v>
      </c>
      <c r="FX114">
        <v>-0.035</v>
      </c>
      <c r="FY114">
        <v>0.08699999999999999</v>
      </c>
      <c r="FZ114">
        <v>587</v>
      </c>
      <c r="GA114">
        <v>16</v>
      </c>
      <c r="GB114">
        <v>0.03</v>
      </c>
      <c r="GC114">
        <v>0.16</v>
      </c>
      <c r="GD114">
        <v>-0.2140855447775827</v>
      </c>
      <c r="GE114">
        <v>0.1423434023629543</v>
      </c>
      <c r="GF114">
        <v>0.02699788446057307</v>
      </c>
      <c r="GG114">
        <v>1</v>
      </c>
      <c r="GH114">
        <v>-0.0009295852997397353</v>
      </c>
      <c r="GI114">
        <v>-0.0010712891932766</v>
      </c>
      <c r="GJ114">
        <v>0.0004939986757669062</v>
      </c>
      <c r="GK114">
        <v>1</v>
      </c>
      <c r="GL114">
        <v>2</v>
      </c>
      <c r="GM114">
        <v>2</v>
      </c>
      <c r="GN114" t="s">
        <v>439</v>
      </c>
      <c r="GO114">
        <v>3.01821</v>
      </c>
      <c r="GP114">
        <v>2.77516</v>
      </c>
      <c r="GQ114">
        <v>0.0290711</v>
      </c>
      <c r="GR114">
        <v>0.0288329</v>
      </c>
      <c r="GS114">
        <v>0.110831</v>
      </c>
      <c r="GT114">
        <v>0.110581</v>
      </c>
      <c r="GU114">
        <v>25085.1</v>
      </c>
      <c r="GV114">
        <v>29313.7</v>
      </c>
      <c r="GW114">
        <v>22639.9</v>
      </c>
      <c r="GX114">
        <v>27733.6</v>
      </c>
      <c r="GY114">
        <v>29173.6</v>
      </c>
      <c r="GZ114">
        <v>35217.2</v>
      </c>
      <c r="HA114">
        <v>36290.2</v>
      </c>
      <c r="HB114">
        <v>44025.4</v>
      </c>
      <c r="HC114">
        <v>1.82453</v>
      </c>
      <c r="HD114">
        <v>2.2103</v>
      </c>
      <c r="HE114">
        <v>0.143752</v>
      </c>
      <c r="HF114">
        <v>0</v>
      </c>
      <c r="HG114">
        <v>27.3641</v>
      </c>
      <c r="HH114">
        <v>999.9</v>
      </c>
      <c r="HI114">
        <v>54.7</v>
      </c>
      <c r="HJ114">
        <v>31.5</v>
      </c>
      <c r="HK114">
        <v>24.8965</v>
      </c>
      <c r="HL114">
        <v>61.6481</v>
      </c>
      <c r="HM114">
        <v>11.0457</v>
      </c>
      <c r="HN114">
        <v>1</v>
      </c>
      <c r="HO114">
        <v>-0.188272</v>
      </c>
      <c r="HP114">
        <v>-2.25558</v>
      </c>
      <c r="HQ114">
        <v>20.2815</v>
      </c>
      <c r="HR114">
        <v>5.19827</v>
      </c>
      <c r="HS114">
        <v>11.9526</v>
      </c>
      <c r="HT114">
        <v>4.94655</v>
      </c>
      <c r="HU114">
        <v>3.3</v>
      </c>
      <c r="HV114">
        <v>9999</v>
      </c>
      <c r="HW114">
        <v>9999</v>
      </c>
      <c r="HX114">
        <v>9999</v>
      </c>
      <c r="HY114">
        <v>332.6</v>
      </c>
      <c r="HZ114">
        <v>1.86047</v>
      </c>
      <c r="IA114">
        <v>1.86111</v>
      </c>
      <c r="IB114">
        <v>1.86188</v>
      </c>
      <c r="IC114">
        <v>1.85746</v>
      </c>
      <c r="ID114">
        <v>1.85715</v>
      </c>
      <c r="IE114">
        <v>1.85822</v>
      </c>
      <c r="IF114">
        <v>1.85898</v>
      </c>
      <c r="IG114">
        <v>1.85852</v>
      </c>
      <c r="IH114">
        <v>0</v>
      </c>
      <c r="II114">
        <v>0</v>
      </c>
      <c r="IJ114">
        <v>0</v>
      </c>
      <c r="IK114">
        <v>0</v>
      </c>
      <c r="IL114" t="s">
        <v>440</v>
      </c>
      <c r="IM114" t="s">
        <v>441</v>
      </c>
      <c r="IN114" t="s">
        <v>442</v>
      </c>
      <c r="IO114" t="s">
        <v>442</v>
      </c>
      <c r="IP114" t="s">
        <v>442</v>
      </c>
      <c r="IQ114" t="s">
        <v>442</v>
      </c>
      <c r="IR114">
        <v>0</v>
      </c>
      <c r="IS114">
        <v>100</v>
      </c>
      <c r="IT114">
        <v>100</v>
      </c>
      <c r="IU114">
        <v>0.238</v>
      </c>
      <c r="IV114">
        <v>0.249</v>
      </c>
      <c r="IW114">
        <v>0.297997702088705</v>
      </c>
      <c r="IX114">
        <v>-0.0005958199232126106</v>
      </c>
      <c r="IY114">
        <v>-6.37178337242435E-08</v>
      </c>
      <c r="IZ114">
        <v>1.993894988486917E-10</v>
      </c>
      <c r="JA114">
        <v>-0.1058024783623949</v>
      </c>
      <c r="JB114">
        <v>-0.00682890468723997</v>
      </c>
      <c r="JC114">
        <v>0.001509929528747337</v>
      </c>
      <c r="JD114">
        <v>-1.662762654557253E-05</v>
      </c>
      <c r="JE114">
        <v>17</v>
      </c>
      <c r="JF114">
        <v>1831</v>
      </c>
      <c r="JG114">
        <v>1</v>
      </c>
      <c r="JH114">
        <v>21</v>
      </c>
      <c r="JI114">
        <v>245</v>
      </c>
      <c r="JJ114">
        <v>245.1</v>
      </c>
      <c r="JK114">
        <v>0.377197</v>
      </c>
      <c r="JL114">
        <v>2.59644</v>
      </c>
      <c r="JM114">
        <v>1.54663</v>
      </c>
      <c r="JN114">
        <v>2.18384</v>
      </c>
      <c r="JO114">
        <v>1.49658</v>
      </c>
      <c r="JP114">
        <v>2.41699</v>
      </c>
      <c r="JQ114">
        <v>38.4034</v>
      </c>
      <c r="JR114">
        <v>24.0262</v>
      </c>
      <c r="JS114">
        <v>18</v>
      </c>
      <c r="JT114">
        <v>385.046</v>
      </c>
      <c r="JU114">
        <v>672.327</v>
      </c>
      <c r="JV114">
        <v>30.9829</v>
      </c>
      <c r="JW114">
        <v>25.1156</v>
      </c>
      <c r="JX114">
        <v>30.0001</v>
      </c>
      <c r="JY114">
        <v>25.0116</v>
      </c>
      <c r="JZ114">
        <v>24.9898</v>
      </c>
      <c r="KA114">
        <v>7.58891</v>
      </c>
      <c r="KB114">
        <v>27.0737</v>
      </c>
      <c r="KC114">
        <v>94.6534</v>
      </c>
      <c r="KD114">
        <v>30.9873</v>
      </c>
      <c r="KE114">
        <v>100</v>
      </c>
      <c r="KF114">
        <v>20.8752</v>
      </c>
      <c r="KG114">
        <v>100.156</v>
      </c>
      <c r="KH114">
        <v>100.779</v>
      </c>
    </row>
    <row r="115" spans="1:294">
      <c r="A115">
        <v>99</v>
      </c>
      <c r="B115">
        <v>1746730227</v>
      </c>
      <c r="C115">
        <v>11810.90000009537</v>
      </c>
      <c r="D115" t="s">
        <v>637</v>
      </c>
      <c r="E115" t="s">
        <v>638</v>
      </c>
      <c r="F115" t="s">
        <v>432</v>
      </c>
      <c r="G115" t="s">
        <v>433</v>
      </c>
      <c r="I115" t="s">
        <v>435</v>
      </c>
      <c r="J115">
        <v>1746730227</v>
      </c>
      <c r="K115">
        <f>(L115)/1000</f>
        <v>0</v>
      </c>
      <c r="L115">
        <f>IF(DQ115, AO115, AI115)</f>
        <v>0</v>
      </c>
      <c r="M115">
        <f>IF(DQ115, AJ115, AH115)</f>
        <v>0</v>
      </c>
      <c r="N115">
        <f>DS115 - IF(AV115&gt;1, M115*DM115*100.0/(AX115), 0)</f>
        <v>0</v>
      </c>
      <c r="O115">
        <f>((U115-K115/2)*N115-M115)/(U115+K115/2)</f>
        <v>0</v>
      </c>
      <c r="P115">
        <f>O115*(DZ115+EA115)/1000.0</f>
        <v>0</v>
      </c>
      <c r="Q115">
        <f>(DS115 - IF(AV115&gt;1, M115*DM115*100.0/(AX115), 0))*(DZ115+EA115)/1000.0</f>
        <v>0</v>
      </c>
      <c r="R115">
        <f>2.0/((1/T115-1/S115)+SIGN(T115)*SQRT((1/T115-1/S115)*(1/T115-1/S115) + 4*DN115/((DN115+1)*(DN115+1))*(2*1/T115*1/S115-1/S115*1/S115)))</f>
        <v>0</v>
      </c>
      <c r="S115">
        <f>IF(LEFT(DO115,1)&lt;&gt;"0",IF(LEFT(DO115,1)="1",3.0,DP115),$D$5+$E$5*(EG115*DZ115/($K$5*1000))+$F$5*(EG115*DZ115/($K$5*1000))*MAX(MIN(DM115,$J$5),$I$5)*MAX(MIN(DM115,$J$5),$I$5)+$G$5*MAX(MIN(DM115,$J$5),$I$5)*(EG115*DZ115/($K$5*1000))+$H$5*(EG115*DZ115/($K$5*1000))*(EG115*DZ115/($K$5*1000)))</f>
        <v>0</v>
      </c>
      <c r="T115">
        <f>K115*(1000-(1000*0.61365*exp(17.502*X115/(240.97+X115))/(DZ115+EA115)+DU115)/2)/(1000*0.61365*exp(17.502*X115/(240.97+X115))/(DZ115+EA115)-DU115)</f>
        <v>0</v>
      </c>
      <c r="U115">
        <f>1/((DN115+1)/(R115/1.6)+1/(S115/1.37)) + DN115/((DN115+1)/(R115/1.6) + DN115/(S115/1.37))</f>
        <v>0</v>
      </c>
      <c r="V115">
        <f>(DI115*DL115)</f>
        <v>0</v>
      </c>
      <c r="W115">
        <f>(EB115+(V115+2*0.95*5.67E-8*(((EB115+$B$7)+273)^4-(EB115+273)^4)-44100*K115)/(1.84*29.3*S115+8*0.95*5.67E-8*(EB115+273)^3))</f>
        <v>0</v>
      </c>
      <c r="X115">
        <f>($C$7*EC115+$D$7*ED115+$E$7*W115)</f>
        <v>0</v>
      </c>
      <c r="Y115">
        <f>0.61365*exp(17.502*X115/(240.97+X115))</f>
        <v>0</v>
      </c>
      <c r="Z115">
        <f>(AA115/AB115*100)</f>
        <v>0</v>
      </c>
      <c r="AA115">
        <f>DU115*(DZ115+EA115)/1000</f>
        <v>0</v>
      </c>
      <c r="AB115">
        <f>0.61365*exp(17.502*EB115/(240.97+EB115))</f>
        <v>0</v>
      </c>
      <c r="AC115">
        <f>(Y115-DU115*(DZ115+EA115)/1000)</f>
        <v>0</v>
      </c>
      <c r="AD115">
        <f>(-K115*44100)</f>
        <v>0</v>
      </c>
      <c r="AE115">
        <f>2*29.3*S115*0.92*(EB115-X115)</f>
        <v>0</v>
      </c>
      <c r="AF115">
        <f>2*0.95*5.67E-8*(((EB115+$B$7)+273)^4-(X115+273)^4)</f>
        <v>0</v>
      </c>
      <c r="AG115">
        <f>V115+AF115+AD115+AE115</f>
        <v>0</v>
      </c>
      <c r="AH115">
        <f>DY115*AV115*(DT115-DS115*(1000-AV115*DV115)/(1000-AV115*DU115))/(100*DM115)</f>
        <v>0</v>
      </c>
      <c r="AI115">
        <f>1000*DY115*AV115*(DU115-DV115)/(100*DM115*(1000-AV115*DU115))</f>
        <v>0</v>
      </c>
      <c r="AJ115">
        <f>(AK115 - AL115 - DZ115*1E3/(8.314*(EB115+273.15)) * AN115/DY115 * AM115) * DY115/(100*DM115) * (1000 - DV115)/1000</f>
        <v>0</v>
      </c>
      <c r="AK115">
        <v>51.06058619802359</v>
      </c>
      <c r="AL115">
        <v>51.50876969696967</v>
      </c>
      <c r="AM115">
        <v>2.981393801566463E-06</v>
      </c>
      <c r="AN115">
        <v>65.83343786014218</v>
      </c>
      <c r="AO115">
        <f>(AQ115 - AP115 + DZ115*1E3/(8.314*(EB115+273.15)) * AS115/DY115 * AR115) * DY115/(100*DM115) * 1000/(1000 - AQ115)</f>
        <v>0</v>
      </c>
      <c r="AP115">
        <v>20.82068581023763</v>
      </c>
      <c r="AQ115">
        <v>20.80821696969698</v>
      </c>
      <c r="AR115">
        <v>4.465331929308421E-07</v>
      </c>
      <c r="AS115">
        <v>77.39234867321849</v>
      </c>
      <c r="AT115">
        <v>0</v>
      </c>
      <c r="AU115">
        <v>0</v>
      </c>
      <c r="AV115">
        <f>IF(AT115*$H$13&gt;=AX115,1.0,(AX115/(AX115-AT115*$H$13)))</f>
        <v>0</v>
      </c>
      <c r="AW115">
        <f>(AV115-1)*100</f>
        <v>0</v>
      </c>
      <c r="AX115">
        <f>MAX(0,($B$13+$C$13*EG115)/(1+$D$13*EG115)*DZ115/(EB115+273)*$E$13)</f>
        <v>0</v>
      </c>
      <c r="AY115" t="s">
        <v>436</v>
      </c>
      <c r="AZ115" t="s">
        <v>436</v>
      </c>
      <c r="BA115">
        <v>0</v>
      </c>
      <c r="BB115">
        <v>0</v>
      </c>
      <c r="BC115">
        <f>1-BA115/BB115</f>
        <v>0</v>
      </c>
      <c r="BD115">
        <v>0</v>
      </c>
      <c r="BE115" t="s">
        <v>436</v>
      </c>
      <c r="BF115" t="s">
        <v>436</v>
      </c>
      <c r="BG115">
        <v>0</v>
      </c>
      <c r="BH115">
        <v>0</v>
      </c>
      <c r="BI115">
        <f>1-BG115/BH115</f>
        <v>0</v>
      </c>
      <c r="BJ115">
        <v>0.5</v>
      </c>
      <c r="BK115">
        <f>DJ115</f>
        <v>0</v>
      </c>
      <c r="BL115">
        <f>M115</f>
        <v>0</v>
      </c>
      <c r="BM115">
        <f>BI115*BJ115*BK115</f>
        <v>0</v>
      </c>
      <c r="BN115">
        <f>(BL115-BD115)/BK115</f>
        <v>0</v>
      </c>
      <c r="BO115">
        <f>(BB115-BH115)/BH115</f>
        <v>0</v>
      </c>
      <c r="BP115">
        <f>BA115/(BC115+BA115/BH115)</f>
        <v>0</v>
      </c>
      <c r="BQ115" t="s">
        <v>436</v>
      </c>
      <c r="BR115">
        <v>0</v>
      </c>
      <c r="BS115">
        <f>IF(BR115&lt;&gt;0, BR115, BP115)</f>
        <v>0</v>
      </c>
      <c r="BT115">
        <f>1-BS115/BH115</f>
        <v>0</v>
      </c>
      <c r="BU115">
        <f>(BH115-BG115)/(BH115-BS115)</f>
        <v>0</v>
      </c>
      <c r="BV115">
        <f>(BB115-BH115)/(BB115-BS115)</f>
        <v>0</v>
      </c>
      <c r="BW115">
        <f>(BH115-BG115)/(BH115-BA115)</f>
        <v>0</v>
      </c>
      <c r="BX115">
        <f>(BB115-BH115)/(BB115-BA115)</f>
        <v>0</v>
      </c>
      <c r="BY115">
        <f>(BU115*BS115/BG115)</f>
        <v>0</v>
      </c>
      <c r="BZ115">
        <f>(1-BY115)</f>
        <v>0</v>
      </c>
      <c r="DI115">
        <f>$B$11*EH115+$C$11*EI115+$F$11*ET115*(1-EW115)</f>
        <v>0</v>
      </c>
      <c r="DJ115">
        <f>DI115*DK115</f>
        <v>0</v>
      </c>
      <c r="DK115">
        <f>($B$11*$D$9+$C$11*$D$9+$F$11*((FG115+EY115)/MAX(FG115+EY115+FH115, 0.1)*$I$9+FH115/MAX(FG115+EY115+FH115, 0.1)*$J$9))/($B$11+$C$11+$F$11)</f>
        <v>0</v>
      </c>
      <c r="DL115">
        <f>($B$11*$K$9+$C$11*$K$9+$F$11*((FG115+EY115)/MAX(FG115+EY115+FH115, 0.1)*$P$9+FH115/MAX(FG115+EY115+FH115, 0.1)*$Q$9))/($B$11+$C$11+$F$11)</f>
        <v>0</v>
      </c>
      <c r="DM115">
        <v>6</v>
      </c>
      <c r="DN115">
        <v>0.5</v>
      </c>
      <c r="DO115" t="s">
        <v>437</v>
      </c>
      <c r="DP115">
        <v>2</v>
      </c>
      <c r="DQ115" t="b">
        <v>1</v>
      </c>
      <c r="DR115">
        <v>1746730227</v>
      </c>
      <c r="DS115">
        <v>50.43</v>
      </c>
      <c r="DT115">
        <v>50.0034</v>
      </c>
      <c r="DU115">
        <v>20.808</v>
      </c>
      <c r="DV115">
        <v>20.8182</v>
      </c>
      <c r="DW115">
        <v>50.162</v>
      </c>
      <c r="DX115">
        <v>20.5604</v>
      </c>
      <c r="DY115">
        <v>400.012</v>
      </c>
      <c r="DZ115">
        <v>101.969</v>
      </c>
      <c r="EA115">
        <v>0.0999038</v>
      </c>
      <c r="EB115">
        <v>30.0105</v>
      </c>
      <c r="EC115">
        <v>29.708</v>
      </c>
      <c r="ED115">
        <v>999.9</v>
      </c>
      <c r="EE115">
        <v>0</v>
      </c>
      <c r="EF115">
        <v>0</v>
      </c>
      <c r="EG115">
        <v>10046.2</v>
      </c>
      <c r="EH115">
        <v>0</v>
      </c>
      <c r="EI115">
        <v>0.221054</v>
      </c>
      <c r="EJ115">
        <v>0.426552</v>
      </c>
      <c r="EK115">
        <v>51.5016</v>
      </c>
      <c r="EL115">
        <v>51.0665</v>
      </c>
      <c r="EM115">
        <v>-0.0101986</v>
      </c>
      <c r="EN115">
        <v>50.0034</v>
      </c>
      <c r="EO115">
        <v>20.8182</v>
      </c>
      <c r="EP115">
        <v>2.12177</v>
      </c>
      <c r="EQ115">
        <v>2.12281</v>
      </c>
      <c r="ER115">
        <v>18.3836</v>
      </c>
      <c r="ES115">
        <v>18.3914</v>
      </c>
      <c r="ET115">
        <v>0.0500092</v>
      </c>
      <c r="EU115">
        <v>0</v>
      </c>
      <c r="EV115">
        <v>0</v>
      </c>
      <c r="EW115">
        <v>0</v>
      </c>
      <c r="EX115">
        <v>2.05</v>
      </c>
      <c r="EY115">
        <v>0.0500092</v>
      </c>
      <c r="EZ115">
        <v>-9.32</v>
      </c>
      <c r="FA115">
        <v>-0.08</v>
      </c>
      <c r="FB115">
        <v>35.562</v>
      </c>
      <c r="FC115">
        <v>40.937</v>
      </c>
      <c r="FD115">
        <v>37.937</v>
      </c>
      <c r="FE115">
        <v>41.812</v>
      </c>
      <c r="FF115">
        <v>38.687</v>
      </c>
      <c r="FG115">
        <v>0</v>
      </c>
      <c r="FH115">
        <v>0</v>
      </c>
      <c r="FI115">
        <v>0</v>
      </c>
      <c r="FJ115">
        <v>1746730299.8</v>
      </c>
      <c r="FK115">
        <v>0</v>
      </c>
      <c r="FL115">
        <v>4.527692307692307</v>
      </c>
      <c r="FM115">
        <v>-10.52923065726027</v>
      </c>
      <c r="FN115">
        <v>5.353846034464452</v>
      </c>
      <c r="FO115">
        <v>-5.287692307692307</v>
      </c>
      <c r="FP115">
        <v>15</v>
      </c>
      <c r="FQ115">
        <v>1746715409.1</v>
      </c>
      <c r="FR115" t="s">
        <v>438</v>
      </c>
      <c r="FS115">
        <v>1746715409.1</v>
      </c>
      <c r="FT115">
        <v>1746715398.6</v>
      </c>
      <c r="FU115">
        <v>2</v>
      </c>
      <c r="FV115">
        <v>-0.229</v>
      </c>
      <c r="FW115">
        <v>-0.046</v>
      </c>
      <c r="FX115">
        <v>-0.035</v>
      </c>
      <c r="FY115">
        <v>0.08699999999999999</v>
      </c>
      <c r="FZ115">
        <v>587</v>
      </c>
      <c r="GA115">
        <v>16</v>
      </c>
      <c r="GB115">
        <v>0.03</v>
      </c>
      <c r="GC115">
        <v>0.16</v>
      </c>
      <c r="GD115">
        <v>-0.3059658581419587</v>
      </c>
      <c r="GE115">
        <v>0.06601003669034076</v>
      </c>
      <c r="GF115">
        <v>0.01581151083046948</v>
      </c>
      <c r="GG115">
        <v>1</v>
      </c>
      <c r="GH115">
        <v>-0.0006096620758430631</v>
      </c>
      <c r="GI115">
        <v>0.001008200810243945</v>
      </c>
      <c r="GJ115">
        <v>0.0001605901961384151</v>
      </c>
      <c r="GK115">
        <v>1</v>
      </c>
      <c r="GL115">
        <v>2</v>
      </c>
      <c r="GM115">
        <v>2</v>
      </c>
      <c r="GN115" t="s">
        <v>439</v>
      </c>
      <c r="GO115">
        <v>3.01816</v>
      </c>
      <c r="GP115">
        <v>2.77498</v>
      </c>
      <c r="GQ115">
        <v>0.0148149</v>
      </c>
      <c r="GR115">
        <v>0.0146576</v>
      </c>
      <c r="GS115">
        <v>0.11067</v>
      </c>
      <c r="GT115">
        <v>0.110387</v>
      </c>
      <c r="GU115">
        <v>25454</v>
      </c>
      <c r="GV115">
        <v>29741.1</v>
      </c>
      <c r="GW115">
        <v>22640.2</v>
      </c>
      <c r="GX115">
        <v>27732.9</v>
      </c>
      <c r="GY115">
        <v>29179.2</v>
      </c>
      <c r="GZ115">
        <v>35223.3</v>
      </c>
      <c r="HA115">
        <v>36290.9</v>
      </c>
      <c r="HB115">
        <v>44023.7</v>
      </c>
      <c r="HC115">
        <v>1.82483</v>
      </c>
      <c r="HD115">
        <v>2.21038</v>
      </c>
      <c r="HE115">
        <v>0.143833</v>
      </c>
      <c r="HF115">
        <v>0</v>
      </c>
      <c r="HG115">
        <v>27.3616</v>
      </c>
      <c r="HH115">
        <v>999.9</v>
      </c>
      <c r="HI115">
        <v>54.6</v>
      </c>
      <c r="HJ115">
        <v>31.5</v>
      </c>
      <c r="HK115">
        <v>24.8501</v>
      </c>
      <c r="HL115">
        <v>61.8781</v>
      </c>
      <c r="HM115">
        <v>11.0176</v>
      </c>
      <c r="HN115">
        <v>1</v>
      </c>
      <c r="HO115">
        <v>-0.18857</v>
      </c>
      <c r="HP115">
        <v>-2.20924</v>
      </c>
      <c r="HQ115">
        <v>20.2797</v>
      </c>
      <c r="HR115">
        <v>5.19797</v>
      </c>
      <c r="HS115">
        <v>11.9527</v>
      </c>
      <c r="HT115">
        <v>4.9475</v>
      </c>
      <c r="HU115">
        <v>3.3</v>
      </c>
      <c r="HV115">
        <v>9999</v>
      </c>
      <c r="HW115">
        <v>9999</v>
      </c>
      <c r="HX115">
        <v>9999</v>
      </c>
      <c r="HY115">
        <v>332.6</v>
      </c>
      <c r="HZ115">
        <v>1.86049</v>
      </c>
      <c r="IA115">
        <v>1.86111</v>
      </c>
      <c r="IB115">
        <v>1.86188</v>
      </c>
      <c r="IC115">
        <v>1.85747</v>
      </c>
      <c r="ID115">
        <v>1.85716</v>
      </c>
      <c r="IE115">
        <v>1.85822</v>
      </c>
      <c r="IF115">
        <v>1.85898</v>
      </c>
      <c r="IG115">
        <v>1.85852</v>
      </c>
      <c r="IH115">
        <v>0</v>
      </c>
      <c r="II115">
        <v>0</v>
      </c>
      <c r="IJ115">
        <v>0</v>
      </c>
      <c r="IK115">
        <v>0</v>
      </c>
      <c r="IL115" t="s">
        <v>440</v>
      </c>
      <c r="IM115" t="s">
        <v>441</v>
      </c>
      <c r="IN115" t="s">
        <v>442</v>
      </c>
      <c r="IO115" t="s">
        <v>442</v>
      </c>
      <c r="IP115" t="s">
        <v>442</v>
      </c>
      <c r="IQ115" t="s">
        <v>442</v>
      </c>
      <c r="IR115">
        <v>0</v>
      </c>
      <c r="IS115">
        <v>100</v>
      </c>
      <c r="IT115">
        <v>100</v>
      </c>
      <c r="IU115">
        <v>0.268</v>
      </c>
      <c r="IV115">
        <v>0.2476</v>
      </c>
      <c r="IW115">
        <v>0.297997702088705</v>
      </c>
      <c r="IX115">
        <v>-0.0005958199232126106</v>
      </c>
      <c r="IY115">
        <v>-6.37178337242435E-08</v>
      </c>
      <c r="IZ115">
        <v>1.993894988486917E-10</v>
      </c>
      <c r="JA115">
        <v>-0.1058024783623949</v>
      </c>
      <c r="JB115">
        <v>-0.00682890468723997</v>
      </c>
      <c r="JC115">
        <v>0.001509929528747337</v>
      </c>
      <c r="JD115">
        <v>-1.662762654557253E-05</v>
      </c>
      <c r="JE115">
        <v>17</v>
      </c>
      <c r="JF115">
        <v>1831</v>
      </c>
      <c r="JG115">
        <v>1</v>
      </c>
      <c r="JH115">
        <v>21</v>
      </c>
      <c r="JI115">
        <v>247</v>
      </c>
      <c r="JJ115">
        <v>247.1</v>
      </c>
      <c r="JK115">
        <v>0.26123</v>
      </c>
      <c r="JL115">
        <v>2.60376</v>
      </c>
      <c r="JM115">
        <v>1.54663</v>
      </c>
      <c r="JN115">
        <v>2.18384</v>
      </c>
      <c r="JO115">
        <v>1.49658</v>
      </c>
      <c r="JP115">
        <v>2.47437</v>
      </c>
      <c r="JQ115">
        <v>38.379</v>
      </c>
      <c r="JR115">
        <v>24.035</v>
      </c>
      <c r="JS115">
        <v>18</v>
      </c>
      <c r="JT115">
        <v>385.181</v>
      </c>
      <c r="JU115">
        <v>672.3630000000001</v>
      </c>
      <c r="JV115">
        <v>30.8947</v>
      </c>
      <c r="JW115">
        <v>25.1135</v>
      </c>
      <c r="JX115">
        <v>30</v>
      </c>
      <c r="JY115">
        <v>25.0095</v>
      </c>
      <c r="JZ115">
        <v>24.9876</v>
      </c>
      <c r="KA115">
        <v>5.26825</v>
      </c>
      <c r="KB115">
        <v>26.7863</v>
      </c>
      <c r="KC115">
        <v>94.6534</v>
      </c>
      <c r="KD115">
        <v>30.8867</v>
      </c>
      <c r="KE115">
        <v>50</v>
      </c>
      <c r="KF115">
        <v>20.8772</v>
      </c>
      <c r="KG115">
        <v>100.158</v>
      </c>
      <c r="KH115">
        <v>100.776</v>
      </c>
    </row>
    <row r="116" spans="1:294">
      <c r="A116">
        <v>100</v>
      </c>
      <c r="B116">
        <v>1746730347.5</v>
      </c>
      <c r="C116">
        <v>11931.40000009537</v>
      </c>
      <c r="D116" t="s">
        <v>639</v>
      </c>
      <c r="E116" t="s">
        <v>640</v>
      </c>
      <c r="F116" t="s">
        <v>432</v>
      </c>
      <c r="G116" t="s">
        <v>433</v>
      </c>
      <c r="I116" t="s">
        <v>435</v>
      </c>
      <c r="J116">
        <v>1746730347.5</v>
      </c>
      <c r="K116">
        <f>(L116)/1000</f>
        <v>0</v>
      </c>
      <c r="L116">
        <f>IF(DQ116, AO116, AI116)</f>
        <v>0</v>
      </c>
      <c r="M116">
        <f>IF(DQ116, AJ116, AH116)</f>
        <v>0</v>
      </c>
      <c r="N116">
        <f>DS116 - IF(AV116&gt;1, M116*DM116*100.0/(AX116), 0)</f>
        <v>0</v>
      </c>
      <c r="O116">
        <f>((U116-K116/2)*N116-M116)/(U116+K116/2)</f>
        <v>0</v>
      </c>
      <c r="P116">
        <f>O116*(DZ116+EA116)/1000.0</f>
        <v>0</v>
      </c>
      <c r="Q116">
        <f>(DS116 - IF(AV116&gt;1, M116*DM116*100.0/(AX116), 0))*(DZ116+EA116)/1000.0</f>
        <v>0</v>
      </c>
      <c r="R116">
        <f>2.0/((1/T116-1/S116)+SIGN(T116)*SQRT((1/T116-1/S116)*(1/T116-1/S116) + 4*DN116/((DN116+1)*(DN116+1))*(2*1/T116*1/S116-1/S116*1/S116)))</f>
        <v>0</v>
      </c>
      <c r="S116">
        <f>IF(LEFT(DO116,1)&lt;&gt;"0",IF(LEFT(DO116,1)="1",3.0,DP116),$D$5+$E$5*(EG116*DZ116/($K$5*1000))+$F$5*(EG116*DZ116/($K$5*1000))*MAX(MIN(DM116,$J$5),$I$5)*MAX(MIN(DM116,$J$5),$I$5)+$G$5*MAX(MIN(DM116,$J$5),$I$5)*(EG116*DZ116/($K$5*1000))+$H$5*(EG116*DZ116/($K$5*1000))*(EG116*DZ116/($K$5*1000)))</f>
        <v>0</v>
      </c>
      <c r="T116">
        <f>K116*(1000-(1000*0.61365*exp(17.502*X116/(240.97+X116))/(DZ116+EA116)+DU116)/2)/(1000*0.61365*exp(17.502*X116/(240.97+X116))/(DZ116+EA116)-DU116)</f>
        <v>0</v>
      </c>
      <c r="U116">
        <f>1/((DN116+1)/(R116/1.6)+1/(S116/1.37)) + DN116/((DN116+1)/(R116/1.6) + DN116/(S116/1.37))</f>
        <v>0</v>
      </c>
      <c r="V116">
        <f>(DI116*DL116)</f>
        <v>0</v>
      </c>
      <c r="W116">
        <f>(EB116+(V116+2*0.95*5.67E-8*(((EB116+$B$7)+273)^4-(EB116+273)^4)-44100*K116)/(1.84*29.3*S116+8*0.95*5.67E-8*(EB116+273)^3))</f>
        <v>0</v>
      </c>
      <c r="X116">
        <f>($C$7*EC116+$D$7*ED116+$E$7*W116)</f>
        <v>0</v>
      </c>
      <c r="Y116">
        <f>0.61365*exp(17.502*X116/(240.97+X116))</f>
        <v>0</v>
      </c>
      <c r="Z116">
        <f>(AA116/AB116*100)</f>
        <v>0</v>
      </c>
      <c r="AA116">
        <f>DU116*(DZ116+EA116)/1000</f>
        <v>0</v>
      </c>
      <c r="AB116">
        <f>0.61365*exp(17.502*EB116/(240.97+EB116))</f>
        <v>0</v>
      </c>
      <c r="AC116">
        <f>(Y116-DU116*(DZ116+EA116)/1000)</f>
        <v>0</v>
      </c>
      <c r="AD116">
        <f>(-K116*44100)</f>
        <v>0</v>
      </c>
      <c r="AE116">
        <f>2*29.3*S116*0.92*(EB116-X116)</f>
        <v>0</v>
      </c>
      <c r="AF116">
        <f>2*0.95*5.67E-8*(((EB116+$B$7)+273)^4-(X116+273)^4)</f>
        <v>0</v>
      </c>
      <c r="AG116">
        <f>V116+AF116+AD116+AE116</f>
        <v>0</v>
      </c>
      <c r="AH116">
        <f>DY116*AV116*(DT116-DS116*(1000-AV116*DV116)/(1000-AV116*DU116))/(100*DM116)</f>
        <v>0</v>
      </c>
      <c r="AI116">
        <f>1000*DY116*AV116*(DU116-DV116)/(100*DM116*(1000-AV116*DU116))</f>
        <v>0</v>
      </c>
      <c r="AJ116">
        <f>(AK116 - AL116 - DZ116*1E3/(8.314*(EB116+273.15)) * AN116/DY116 * AM116) * DY116/(100*DM116) * (1000 - DV116)/1000</f>
        <v>0</v>
      </c>
      <c r="AK116">
        <v>-1.97699896369038</v>
      </c>
      <c r="AL116">
        <v>-1.474628606060605</v>
      </c>
      <c r="AM116">
        <v>0.0003530085770830853</v>
      </c>
      <c r="AN116">
        <v>65.83343786014218</v>
      </c>
      <c r="AO116">
        <f>(AQ116 - AP116 + DZ116*1E3/(8.314*(EB116+273.15)) * AS116/DY116 * AR116) * DY116/(100*DM116) * 1000/(1000 - AQ116)</f>
        <v>0</v>
      </c>
      <c r="AP116">
        <v>20.91243801412278</v>
      </c>
      <c r="AQ116">
        <v>20.90034909090908</v>
      </c>
      <c r="AR116">
        <v>0.001179535783807584</v>
      </c>
      <c r="AS116">
        <v>77.39234867321849</v>
      </c>
      <c r="AT116">
        <v>0</v>
      </c>
      <c r="AU116">
        <v>0</v>
      </c>
      <c r="AV116">
        <f>IF(AT116*$H$13&gt;=AX116,1.0,(AX116/(AX116-AT116*$H$13)))</f>
        <v>0</v>
      </c>
      <c r="AW116">
        <f>(AV116-1)*100</f>
        <v>0</v>
      </c>
      <c r="AX116">
        <f>MAX(0,($B$13+$C$13*EG116)/(1+$D$13*EG116)*DZ116/(EB116+273)*$E$13)</f>
        <v>0</v>
      </c>
      <c r="AY116" t="s">
        <v>436</v>
      </c>
      <c r="AZ116" t="s">
        <v>436</v>
      </c>
      <c r="BA116">
        <v>0</v>
      </c>
      <c r="BB116">
        <v>0</v>
      </c>
      <c r="BC116">
        <f>1-BA116/BB116</f>
        <v>0</v>
      </c>
      <c r="BD116">
        <v>0</v>
      </c>
      <c r="BE116" t="s">
        <v>436</v>
      </c>
      <c r="BF116" t="s">
        <v>436</v>
      </c>
      <c r="BG116">
        <v>0</v>
      </c>
      <c r="BH116">
        <v>0</v>
      </c>
      <c r="BI116">
        <f>1-BG116/BH116</f>
        <v>0</v>
      </c>
      <c r="BJ116">
        <v>0.5</v>
      </c>
      <c r="BK116">
        <f>DJ116</f>
        <v>0</v>
      </c>
      <c r="BL116">
        <f>M116</f>
        <v>0</v>
      </c>
      <c r="BM116">
        <f>BI116*BJ116*BK116</f>
        <v>0</v>
      </c>
      <c r="BN116">
        <f>(BL116-BD116)/BK116</f>
        <v>0</v>
      </c>
      <c r="BO116">
        <f>(BB116-BH116)/BH116</f>
        <v>0</v>
      </c>
      <c r="BP116">
        <f>BA116/(BC116+BA116/BH116)</f>
        <v>0</v>
      </c>
      <c r="BQ116" t="s">
        <v>436</v>
      </c>
      <c r="BR116">
        <v>0</v>
      </c>
      <c r="BS116">
        <f>IF(BR116&lt;&gt;0, BR116, BP116)</f>
        <v>0</v>
      </c>
      <c r="BT116">
        <f>1-BS116/BH116</f>
        <v>0</v>
      </c>
      <c r="BU116">
        <f>(BH116-BG116)/(BH116-BS116)</f>
        <v>0</v>
      </c>
      <c r="BV116">
        <f>(BB116-BH116)/(BB116-BS116)</f>
        <v>0</v>
      </c>
      <c r="BW116">
        <f>(BH116-BG116)/(BH116-BA116)</f>
        <v>0</v>
      </c>
      <c r="BX116">
        <f>(BB116-BH116)/(BB116-BA116)</f>
        <v>0</v>
      </c>
      <c r="BY116">
        <f>(BU116*BS116/BG116)</f>
        <v>0</v>
      </c>
      <c r="BZ116">
        <f>(1-BY116)</f>
        <v>0</v>
      </c>
      <c r="DI116">
        <f>$B$11*EH116+$C$11*EI116+$F$11*ET116*(1-EW116)</f>
        <v>0</v>
      </c>
      <c r="DJ116">
        <f>DI116*DK116</f>
        <v>0</v>
      </c>
      <c r="DK116">
        <f>($B$11*$D$9+$C$11*$D$9+$F$11*((FG116+EY116)/MAX(FG116+EY116+FH116, 0.1)*$I$9+FH116/MAX(FG116+EY116+FH116, 0.1)*$J$9))/($B$11+$C$11+$F$11)</f>
        <v>0</v>
      </c>
      <c r="DL116">
        <f>($B$11*$K$9+$C$11*$K$9+$F$11*((FG116+EY116)/MAX(FG116+EY116+FH116, 0.1)*$P$9+FH116/MAX(FG116+EY116+FH116, 0.1)*$Q$9))/($B$11+$C$11+$F$11)</f>
        <v>0</v>
      </c>
      <c r="DM116">
        <v>6</v>
      </c>
      <c r="DN116">
        <v>0.5</v>
      </c>
      <c r="DO116" t="s">
        <v>437</v>
      </c>
      <c r="DP116">
        <v>2</v>
      </c>
      <c r="DQ116" t="b">
        <v>1</v>
      </c>
      <c r="DR116">
        <v>1746730347.5</v>
      </c>
      <c r="DS116">
        <v>-1.45734</v>
      </c>
      <c r="DT116">
        <v>-1.89351</v>
      </c>
      <c r="DU116">
        <v>20.8992</v>
      </c>
      <c r="DV116">
        <v>20.889</v>
      </c>
      <c r="DW116">
        <v>-1.75639</v>
      </c>
      <c r="DX116">
        <v>20.6486</v>
      </c>
      <c r="DY116">
        <v>400.092</v>
      </c>
      <c r="DZ116">
        <v>101.97</v>
      </c>
      <c r="EA116">
        <v>0.0999345</v>
      </c>
      <c r="EB116">
        <v>29.9766</v>
      </c>
      <c r="EC116">
        <v>29.6836</v>
      </c>
      <c r="ED116">
        <v>999.9</v>
      </c>
      <c r="EE116">
        <v>0</v>
      </c>
      <c r="EF116">
        <v>0</v>
      </c>
      <c r="EG116">
        <v>10051.9</v>
      </c>
      <c r="EH116">
        <v>0</v>
      </c>
      <c r="EI116">
        <v>0.221054</v>
      </c>
      <c r="EJ116">
        <v>0.436167</v>
      </c>
      <c r="EK116">
        <v>-1.48845</v>
      </c>
      <c r="EL116">
        <v>-1.93391</v>
      </c>
      <c r="EM116">
        <v>0.0101795</v>
      </c>
      <c r="EN116">
        <v>-1.89351</v>
      </c>
      <c r="EO116">
        <v>20.889</v>
      </c>
      <c r="EP116">
        <v>2.1311</v>
      </c>
      <c r="EQ116">
        <v>2.13006</v>
      </c>
      <c r="ER116">
        <v>18.4536</v>
      </c>
      <c r="ES116">
        <v>18.4458</v>
      </c>
      <c r="ET116">
        <v>0.0500092</v>
      </c>
      <c r="EU116">
        <v>0</v>
      </c>
      <c r="EV116">
        <v>0</v>
      </c>
      <c r="EW116">
        <v>0</v>
      </c>
      <c r="EX116">
        <v>-0.23</v>
      </c>
      <c r="EY116">
        <v>0.0500092</v>
      </c>
      <c r="EZ116">
        <v>-2.53</v>
      </c>
      <c r="FA116">
        <v>0.11</v>
      </c>
      <c r="FB116">
        <v>34.312</v>
      </c>
      <c r="FC116">
        <v>38.312</v>
      </c>
      <c r="FD116">
        <v>36.312</v>
      </c>
      <c r="FE116">
        <v>38</v>
      </c>
      <c r="FF116">
        <v>37.062</v>
      </c>
      <c r="FG116">
        <v>0</v>
      </c>
      <c r="FH116">
        <v>0</v>
      </c>
      <c r="FI116">
        <v>0</v>
      </c>
      <c r="FJ116">
        <v>1746730420.4</v>
      </c>
      <c r="FK116">
        <v>0</v>
      </c>
      <c r="FL116">
        <v>3.9868</v>
      </c>
      <c r="FM116">
        <v>-23.17307724031699</v>
      </c>
      <c r="FN116">
        <v>33.0876922381606</v>
      </c>
      <c r="FO116">
        <v>-3.024</v>
      </c>
      <c r="FP116">
        <v>15</v>
      </c>
      <c r="FQ116">
        <v>1746715409.1</v>
      </c>
      <c r="FR116" t="s">
        <v>438</v>
      </c>
      <c r="FS116">
        <v>1746715409.1</v>
      </c>
      <c r="FT116">
        <v>1746715398.6</v>
      </c>
      <c r="FU116">
        <v>2</v>
      </c>
      <c r="FV116">
        <v>-0.229</v>
      </c>
      <c r="FW116">
        <v>-0.046</v>
      </c>
      <c r="FX116">
        <v>-0.035</v>
      </c>
      <c r="FY116">
        <v>0.08699999999999999</v>
      </c>
      <c r="FZ116">
        <v>587</v>
      </c>
      <c r="GA116">
        <v>16</v>
      </c>
      <c r="GB116">
        <v>0.03</v>
      </c>
      <c r="GC116">
        <v>0.16</v>
      </c>
      <c r="GD116">
        <v>-0.3129884991335994</v>
      </c>
      <c r="GE116">
        <v>0.03706802965332994</v>
      </c>
      <c r="GF116">
        <v>0.01893496602669235</v>
      </c>
      <c r="GG116">
        <v>1</v>
      </c>
      <c r="GH116">
        <v>-0.0006841324585700571</v>
      </c>
      <c r="GI116">
        <v>-0.001362814191283667</v>
      </c>
      <c r="GJ116">
        <v>0.0007276924618061756</v>
      </c>
      <c r="GK116">
        <v>1</v>
      </c>
      <c r="GL116">
        <v>2</v>
      </c>
      <c r="GM116">
        <v>2</v>
      </c>
      <c r="GN116" t="s">
        <v>439</v>
      </c>
      <c r="GO116">
        <v>3.01827</v>
      </c>
      <c r="GP116">
        <v>2.77506</v>
      </c>
      <c r="GQ116">
        <v>-0.000521517</v>
      </c>
      <c r="GR116">
        <v>-0.000558183</v>
      </c>
      <c r="GS116">
        <v>0.11101</v>
      </c>
      <c r="GT116">
        <v>0.110652</v>
      </c>
      <c r="GU116">
        <v>25850.3</v>
      </c>
      <c r="GV116">
        <v>30202.2</v>
      </c>
      <c r="GW116">
        <v>22640.1</v>
      </c>
      <c r="GX116">
        <v>27734.3</v>
      </c>
      <c r="GY116">
        <v>29167.2</v>
      </c>
      <c r="GZ116">
        <v>35214</v>
      </c>
      <c r="HA116">
        <v>36290.7</v>
      </c>
      <c r="HB116">
        <v>44026.1</v>
      </c>
      <c r="HC116">
        <v>1.825</v>
      </c>
      <c r="HD116">
        <v>2.2112</v>
      </c>
      <c r="HE116">
        <v>0.14361</v>
      </c>
      <c r="HF116">
        <v>0</v>
      </c>
      <c r="HG116">
        <v>27.3408</v>
      </c>
      <c r="HH116">
        <v>999.9</v>
      </c>
      <c r="HI116">
        <v>54.8</v>
      </c>
      <c r="HJ116">
        <v>31.4</v>
      </c>
      <c r="HK116">
        <v>24.8005</v>
      </c>
      <c r="HL116">
        <v>61.8781</v>
      </c>
      <c r="HM116">
        <v>10.9736</v>
      </c>
      <c r="HN116">
        <v>1</v>
      </c>
      <c r="HO116">
        <v>-0.188397</v>
      </c>
      <c r="HP116">
        <v>-2.43593</v>
      </c>
      <c r="HQ116">
        <v>20.2786</v>
      </c>
      <c r="HR116">
        <v>5.19857</v>
      </c>
      <c r="HS116">
        <v>11.9527</v>
      </c>
      <c r="HT116">
        <v>4.94735</v>
      </c>
      <c r="HU116">
        <v>3.3</v>
      </c>
      <c r="HV116">
        <v>9999</v>
      </c>
      <c r="HW116">
        <v>9999</v>
      </c>
      <c r="HX116">
        <v>9999</v>
      </c>
      <c r="HY116">
        <v>332.6</v>
      </c>
      <c r="HZ116">
        <v>1.8605</v>
      </c>
      <c r="IA116">
        <v>1.86111</v>
      </c>
      <c r="IB116">
        <v>1.86194</v>
      </c>
      <c r="IC116">
        <v>1.85755</v>
      </c>
      <c r="ID116">
        <v>1.85725</v>
      </c>
      <c r="IE116">
        <v>1.85822</v>
      </c>
      <c r="IF116">
        <v>1.85911</v>
      </c>
      <c r="IG116">
        <v>1.85852</v>
      </c>
      <c r="IH116">
        <v>0</v>
      </c>
      <c r="II116">
        <v>0</v>
      </c>
      <c r="IJ116">
        <v>0</v>
      </c>
      <c r="IK116">
        <v>0</v>
      </c>
      <c r="IL116" t="s">
        <v>440</v>
      </c>
      <c r="IM116" t="s">
        <v>441</v>
      </c>
      <c r="IN116" t="s">
        <v>442</v>
      </c>
      <c r="IO116" t="s">
        <v>442</v>
      </c>
      <c r="IP116" t="s">
        <v>442</v>
      </c>
      <c r="IQ116" t="s">
        <v>442</v>
      </c>
      <c r="IR116">
        <v>0</v>
      </c>
      <c r="IS116">
        <v>100</v>
      </c>
      <c r="IT116">
        <v>100</v>
      </c>
      <c r="IU116">
        <v>0.299</v>
      </c>
      <c r="IV116">
        <v>0.2506</v>
      </c>
      <c r="IW116">
        <v>0.297997702088705</v>
      </c>
      <c r="IX116">
        <v>-0.0005958199232126106</v>
      </c>
      <c r="IY116">
        <v>-6.37178337242435E-08</v>
      </c>
      <c r="IZ116">
        <v>1.993894988486917E-10</v>
      </c>
      <c r="JA116">
        <v>-0.1058024783623949</v>
      </c>
      <c r="JB116">
        <v>-0.00682890468723997</v>
      </c>
      <c r="JC116">
        <v>0.001509929528747337</v>
      </c>
      <c r="JD116">
        <v>-1.662762654557253E-05</v>
      </c>
      <c r="JE116">
        <v>17</v>
      </c>
      <c r="JF116">
        <v>1831</v>
      </c>
      <c r="JG116">
        <v>1</v>
      </c>
      <c r="JH116">
        <v>21</v>
      </c>
      <c r="JI116">
        <v>249</v>
      </c>
      <c r="JJ116">
        <v>249.1</v>
      </c>
      <c r="JK116">
        <v>0.0292969</v>
      </c>
      <c r="JL116">
        <v>4.99634</v>
      </c>
      <c r="JM116">
        <v>1.54663</v>
      </c>
      <c r="JN116">
        <v>2.18628</v>
      </c>
      <c r="JO116">
        <v>1.49658</v>
      </c>
      <c r="JP116">
        <v>2.48901</v>
      </c>
      <c r="JQ116">
        <v>38.4034</v>
      </c>
      <c r="JR116">
        <v>24.035</v>
      </c>
      <c r="JS116">
        <v>18</v>
      </c>
      <c r="JT116">
        <v>385.24</v>
      </c>
      <c r="JU116">
        <v>673.003</v>
      </c>
      <c r="JV116">
        <v>31.0998</v>
      </c>
      <c r="JW116">
        <v>25.1093</v>
      </c>
      <c r="JX116">
        <v>30</v>
      </c>
      <c r="JY116">
        <v>25.0053</v>
      </c>
      <c r="JZ116">
        <v>24.9835</v>
      </c>
      <c r="KA116">
        <v>0</v>
      </c>
      <c r="KB116">
        <v>27.0841</v>
      </c>
      <c r="KC116">
        <v>95.02589999999999</v>
      </c>
      <c r="KD116">
        <v>31.1151</v>
      </c>
      <c r="KE116">
        <v>0</v>
      </c>
      <c r="KF116">
        <v>20.8217</v>
      </c>
      <c r="KG116">
        <v>100.157</v>
      </c>
      <c r="KH116">
        <v>100.781</v>
      </c>
    </row>
    <row r="117" spans="1:294">
      <c r="A117">
        <v>101</v>
      </c>
      <c r="B117">
        <v>1746730468</v>
      </c>
      <c r="C117">
        <v>12051.90000009537</v>
      </c>
      <c r="D117" t="s">
        <v>641</v>
      </c>
      <c r="E117" t="s">
        <v>642</v>
      </c>
      <c r="F117" t="s">
        <v>432</v>
      </c>
      <c r="G117" t="s">
        <v>433</v>
      </c>
      <c r="I117" t="s">
        <v>435</v>
      </c>
      <c r="J117">
        <v>1746730468</v>
      </c>
      <c r="K117">
        <f>(L117)/1000</f>
        <v>0</v>
      </c>
      <c r="L117">
        <f>IF(DQ117, AO117, AI117)</f>
        <v>0</v>
      </c>
      <c r="M117">
        <f>IF(DQ117, AJ117, AH117)</f>
        <v>0</v>
      </c>
      <c r="N117">
        <f>DS117 - IF(AV117&gt;1, M117*DM117*100.0/(AX117), 0)</f>
        <v>0</v>
      </c>
      <c r="O117">
        <f>((U117-K117/2)*N117-M117)/(U117+K117/2)</f>
        <v>0</v>
      </c>
      <c r="P117">
        <f>O117*(DZ117+EA117)/1000.0</f>
        <v>0</v>
      </c>
      <c r="Q117">
        <f>(DS117 - IF(AV117&gt;1, M117*DM117*100.0/(AX117), 0))*(DZ117+EA117)/1000.0</f>
        <v>0</v>
      </c>
      <c r="R117">
        <f>2.0/((1/T117-1/S117)+SIGN(T117)*SQRT((1/T117-1/S117)*(1/T117-1/S117) + 4*DN117/((DN117+1)*(DN117+1))*(2*1/T117*1/S117-1/S117*1/S117)))</f>
        <v>0</v>
      </c>
      <c r="S117">
        <f>IF(LEFT(DO117,1)&lt;&gt;"0",IF(LEFT(DO117,1)="1",3.0,DP117),$D$5+$E$5*(EG117*DZ117/($K$5*1000))+$F$5*(EG117*DZ117/($K$5*1000))*MAX(MIN(DM117,$J$5),$I$5)*MAX(MIN(DM117,$J$5),$I$5)+$G$5*MAX(MIN(DM117,$J$5),$I$5)*(EG117*DZ117/($K$5*1000))+$H$5*(EG117*DZ117/($K$5*1000))*(EG117*DZ117/($K$5*1000)))</f>
        <v>0</v>
      </c>
      <c r="T117">
        <f>K117*(1000-(1000*0.61365*exp(17.502*X117/(240.97+X117))/(DZ117+EA117)+DU117)/2)/(1000*0.61365*exp(17.502*X117/(240.97+X117))/(DZ117+EA117)-DU117)</f>
        <v>0</v>
      </c>
      <c r="U117">
        <f>1/((DN117+1)/(R117/1.6)+1/(S117/1.37)) + DN117/((DN117+1)/(R117/1.6) + DN117/(S117/1.37))</f>
        <v>0</v>
      </c>
      <c r="V117">
        <f>(DI117*DL117)</f>
        <v>0</v>
      </c>
      <c r="W117">
        <f>(EB117+(V117+2*0.95*5.67E-8*(((EB117+$B$7)+273)^4-(EB117+273)^4)-44100*K117)/(1.84*29.3*S117+8*0.95*5.67E-8*(EB117+273)^3))</f>
        <v>0</v>
      </c>
      <c r="X117">
        <f>($C$7*EC117+$D$7*ED117+$E$7*W117)</f>
        <v>0</v>
      </c>
      <c r="Y117">
        <f>0.61365*exp(17.502*X117/(240.97+X117))</f>
        <v>0</v>
      </c>
      <c r="Z117">
        <f>(AA117/AB117*100)</f>
        <v>0</v>
      </c>
      <c r="AA117">
        <f>DU117*(DZ117+EA117)/1000</f>
        <v>0</v>
      </c>
      <c r="AB117">
        <f>0.61365*exp(17.502*EB117/(240.97+EB117))</f>
        <v>0</v>
      </c>
      <c r="AC117">
        <f>(Y117-DU117*(DZ117+EA117)/1000)</f>
        <v>0</v>
      </c>
      <c r="AD117">
        <f>(-K117*44100)</f>
        <v>0</v>
      </c>
      <c r="AE117">
        <f>2*29.3*S117*0.92*(EB117-X117)</f>
        <v>0</v>
      </c>
      <c r="AF117">
        <f>2*0.95*5.67E-8*(((EB117+$B$7)+273)^4-(X117+273)^4)</f>
        <v>0</v>
      </c>
      <c r="AG117">
        <f>V117+AF117+AD117+AE117</f>
        <v>0</v>
      </c>
      <c r="AH117">
        <f>DY117*AV117*(DT117-DS117*(1000-AV117*DV117)/(1000-AV117*DU117))/(100*DM117)</f>
        <v>0</v>
      </c>
      <c r="AI117">
        <f>1000*DY117*AV117*(DU117-DV117)/(100*DM117*(1000-AV117*DU117))</f>
        <v>0</v>
      </c>
      <c r="AJ117">
        <f>(AK117 - AL117 - DZ117*1E3/(8.314*(EB117+273.15)) * AN117/DY117 * AM117) * DY117/(100*DM117) * (1000 - DV117)/1000</f>
        <v>0</v>
      </c>
      <c r="AK117">
        <v>51.68441550836086</v>
      </c>
      <c r="AL117">
        <v>52.19059696969695</v>
      </c>
      <c r="AM117">
        <v>-0.02932909509628951</v>
      </c>
      <c r="AN117">
        <v>65.83343786014218</v>
      </c>
      <c r="AO117">
        <f>(AQ117 - AP117 + DZ117*1E3/(8.314*(EB117+273.15)) * AS117/DY117 * AR117) * DY117/(100*DM117) * 1000/(1000 - AQ117)</f>
        <v>0</v>
      </c>
      <c r="AP117">
        <v>20.78679325781815</v>
      </c>
      <c r="AQ117">
        <v>20.78237696969696</v>
      </c>
      <c r="AR117">
        <v>-8.13824065637717E-06</v>
      </c>
      <c r="AS117">
        <v>77.39234867321849</v>
      </c>
      <c r="AT117">
        <v>0</v>
      </c>
      <c r="AU117">
        <v>0</v>
      </c>
      <c r="AV117">
        <f>IF(AT117*$H$13&gt;=AX117,1.0,(AX117/(AX117-AT117*$H$13)))</f>
        <v>0</v>
      </c>
      <c r="AW117">
        <f>(AV117-1)*100</f>
        <v>0</v>
      </c>
      <c r="AX117">
        <f>MAX(0,($B$13+$C$13*EG117)/(1+$D$13*EG117)*DZ117/(EB117+273)*$E$13)</f>
        <v>0</v>
      </c>
      <c r="AY117" t="s">
        <v>436</v>
      </c>
      <c r="AZ117" t="s">
        <v>436</v>
      </c>
      <c r="BA117">
        <v>0</v>
      </c>
      <c r="BB117">
        <v>0</v>
      </c>
      <c r="BC117">
        <f>1-BA117/BB117</f>
        <v>0</v>
      </c>
      <c r="BD117">
        <v>0</v>
      </c>
      <c r="BE117" t="s">
        <v>436</v>
      </c>
      <c r="BF117" t="s">
        <v>436</v>
      </c>
      <c r="BG117">
        <v>0</v>
      </c>
      <c r="BH117">
        <v>0</v>
      </c>
      <c r="BI117">
        <f>1-BG117/BH117</f>
        <v>0</v>
      </c>
      <c r="BJ117">
        <v>0.5</v>
      </c>
      <c r="BK117">
        <f>DJ117</f>
        <v>0</v>
      </c>
      <c r="BL117">
        <f>M117</f>
        <v>0</v>
      </c>
      <c r="BM117">
        <f>BI117*BJ117*BK117</f>
        <v>0</v>
      </c>
      <c r="BN117">
        <f>(BL117-BD117)/BK117</f>
        <v>0</v>
      </c>
      <c r="BO117">
        <f>(BB117-BH117)/BH117</f>
        <v>0</v>
      </c>
      <c r="BP117">
        <f>BA117/(BC117+BA117/BH117)</f>
        <v>0</v>
      </c>
      <c r="BQ117" t="s">
        <v>436</v>
      </c>
      <c r="BR117">
        <v>0</v>
      </c>
      <c r="BS117">
        <f>IF(BR117&lt;&gt;0, BR117, BP117)</f>
        <v>0</v>
      </c>
      <c r="BT117">
        <f>1-BS117/BH117</f>
        <v>0</v>
      </c>
      <c r="BU117">
        <f>(BH117-BG117)/(BH117-BS117)</f>
        <v>0</v>
      </c>
      <c r="BV117">
        <f>(BB117-BH117)/(BB117-BS117)</f>
        <v>0</v>
      </c>
      <c r="BW117">
        <f>(BH117-BG117)/(BH117-BA117)</f>
        <v>0</v>
      </c>
      <c r="BX117">
        <f>(BB117-BH117)/(BB117-BA117)</f>
        <v>0</v>
      </c>
      <c r="BY117">
        <f>(BU117*BS117/BG117)</f>
        <v>0</v>
      </c>
      <c r="BZ117">
        <f>(1-BY117)</f>
        <v>0</v>
      </c>
      <c r="DI117">
        <f>$B$11*EH117+$C$11*EI117+$F$11*ET117*(1-EW117)</f>
        <v>0</v>
      </c>
      <c r="DJ117">
        <f>DI117*DK117</f>
        <v>0</v>
      </c>
      <c r="DK117">
        <f>($B$11*$D$9+$C$11*$D$9+$F$11*((FG117+EY117)/MAX(FG117+EY117+FH117, 0.1)*$I$9+FH117/MAX(FG117+EY117+FH117, 0.1)*$J$9))/($B$11+$C$11+$F$11)</f>
        <v>0</v>
      </c>
      <c r="DL117">
        <f>($B$11*$K$9+$C$11*$K$9+$F$11*((FG117+EY117)/MAX(FG117+EY117+FH117, 0.1)*$P$9+FH117/MAX(FG117+EY117+FH117, 0.1)*$Q$9))/($B$11+$C$11+$F$11)</f>
        <v>0</v>
      </c>
      <c r="DM117">
        <v>6</v>
      </c>
      <c r="DN117">
        <v>0.5</v>
      </c>
      <c r="DO117" t="s">
        <v>437</v>
      </c>
      <c r="DP117">
        <v>2</v>
      </c>
      <c r="DQ117" t="b">
        <v>1</v>
      </c>
      <c r="DR117">
        <v>1746730468</v>
      </c>
      <c r="DS117">
        <v>51.0872</v>
      </c>
      <c r="DT117">
        <v>50.5584</v>
      </c>
      <c r="DU117">
        <v>20.7822</v>
      </c>
      <c r="DV117">
        <v>20.7838</v>
      </c>
      <c r="DW117">
        <v>50.8197</v>
      </c>
      <c r="DX117">
        <v>20.5355</v>
      </c>
      <c r="DY117">
        <v>399.989</v>
      </c>
      <c r="DZ117">
        <v>101.969</v>
      </c>
      <c r="EA117">
        <v>0.0999702</v>
      </c>
      <c r="EB117">
        <v>30.009</v>
      </c>
      <c r="EC117">
        <v>29.7038</v>
      </c>
      <c r="ED117">
        <v>999.9</v>
      </c>
      <c r="EE117">
        <v>0</v>
      </c>
      <c r="EF117">
        <v>0</v>
      </c>
      <c r="EG117">
        <v>10045.6</v>
      </c>
      <c r="EH117">
        <v>0</v>
      </c>
      <c r="EI117">
        <v>0.221054</v>
      </c>
      <c r="EJ117">
        <v>0.528824</v>
      </c>
      <c r="EK117">
        <v>52.1715</v>
      </c>
      <c r="EL117">
        <v>51.6315</v>
      </c>
      <c r="EM117">
        <v>-0.00164795</v>
      </c>
      <c r="EN117">
        <v>50.5584</v>
      </c>
      <c r="EO117">
        <v>20.7838</v>
      </c>
      <c r="EP117">
        <v>2.11915</v>
      </c>
      <c r="EQ117">
        <v>2.11931</v>
      </c>
      <c r="ER117">
        <v>18.3638</v>
      </c>
      <c r="ES117">
        <v>18.3651</v>
      </c>
      <c r="ET117">
        <v>0.0500092</v>
      </c>
      <c r="EU117">
        <v>0</v>
      </c>
      <c r="EV117">
        <v>0</v>
      </c>
      <c r="EW117">
        <v>0</v>
      </c>
      <c r="EX117">
        <v>-2.29</v>
      </c>
      <c r="EY117">
        <v>0.0500092</v>
      </c>
      <c r="EZ117">
        <v>1.42</v>
      </c>
      <c r="FA117">
        <v>0.4</v>
      </c>
      <c r="FB117">
        <v>35.125</v>
      </c>
      <c r="FC117">
        <v>40.312</v>
      </c>
      <c r="FD117">
        <v>37.5</v>
      </c>
      <c r="FE117">
        <v>40.875</v>
      </c>
      <c r="FF117">
        <v>38.187</v>
      </c>
      <c r="FG117">
        <v>0</v>
      </c>
      <c r="FH117">
        <v>0</v>
      </c>
      <c r="FI117">
        <v>0</v>
      </c>
      <c r="FJ117">
        <v>1746730540.4</v>
      </c>
      <c r="FK117">
        <v>0</v>
      </c>
      <c r="FL117">
        <v>3.7452</v>
      </c>
      <c r="FM117">
        <v>-70.53923038580707</v>
      </c>
      <c r="FN117">
        <v>45.42076947878331</v>
      </c>
      <c r="FO117">
        <v>-4.6732</v>
      </c>
      <c r="FP117">
        <v>15</v>
      </c>
      <c r="FQ117">
        <v>1746715409.1</v>
      </c>
      <c r="FR117" t="s">
        <v>438</v>
      </c>
      <c r="FS117">
        <v>1746715409.1</v>
      </c>
      <c r="FT117">
        <v>1746715398.6</v>
      </c>
      <c r="FU117">
        <v>2</v>
      </c>
      <c r="FV117">
        <v>-0.229</v>
      </c>
      <c r="FW117">
        <v>-0.046</v>
      </c>
      <c r="FX117">
        <v>-0.035</v>
      </c>
      <c r="FY117">
        <v>0.08699999999999999</v>
      </c>
      <c r="FZ117">
        <v>587</v>
      </c>
      <c r="GA117">
        <v>16</v>
      </c>
      <c r="GB117">
        <v>0.03</v>
      </c>
      <c r="GC117">
        <v>0.16</v>
      </c>
      <c r="GD117">
        <v>-0.2208706247404682</v>
      </c>
      <c r="GE117">
        <v>-0.1242595160304032</v>
      </c>
      <c r="GF117">
        <v>0.0328875547350229</v>
      </c>
      <c r="GG117">
        <v>1</v>
      </c>
      <c r="GH117">
        <v>-0.0001739457322320208</v>
      </c>
      <c r="GI117">
        <v>0.0002406374644800406</v>
      </c>
      <c r="GJ117">
        <v>6.418952004888302E-05</v>
      </c>
      <c r="GK117">
        <v>1</v>
      </c>
      <c r="GL117">
        <v>2</v>
      </c>
      <c r="GM117">
        <v>2</v>
      </c>
      <c r="GN117" t="s">
        <v>439</v>
      </c>
      <c r="GO117">
        <v>3.01813</v>
      </c>
      <c r="GP117">
        <v>2.77504</v>
      </c>
      <c r="GQ117">
        <v>0.0150073</v>
      </c>
      <c r="GR117">
        <v>0.0148188</v>
      </c>
      <c r="GS117">
        <v>0.110577</v>
      </c>
      <c r="GT117">
        <v>0.110263</v>
      </c>
      <c r="GU117">
        <v>25448.8</v>
      </c>
      <c r="GV117">
        <v>29738.3</v>
      </c>
      <c r="GW117">
        <v>22640</v>
      </c>
      <c r="GX117">
        <v>27734.8</v>
      </c>
      <c r="GY117">
        <v>29182.3</v>
      </c>
      <c r="GZ117">
        <v>35231.3</v>
      </c>
      <c r="HA117">
        <v>36290.9</v>
      </c>
      <c r="HB117">
        <v>44027.5</v>
      </c>
      <c r="HC117">
        <v>1.82465</v>
      </c>
      <c r="HD117">
        <v>2.21123</v>
      </c>
      <c r="HE117">
        <v>0.143856</v>
      </c>
      <c r="HF117">
        <v>0</v>
      </c>
      <c r="HG117">
        <v>27.3571</v>
      </c>
      <c r="HH117">
        <v>999.9</v>
      </c>
      <c r="HI117">
        <v>55</v>
      </c>
      <c r="HJ117">
        <v>31.4</v>
      </c>
      <c r="HK117">
        <v>24.8949</v>
      </c>
      <c r="HL117">
        <v>61.8981</v>
      </c>
      <c r="HM117">
        <v>11.0256</v>
      </c>
      <c r="HN117">
        <v>1</v>
      </c>
      <c r="HO117">
        <v>-0.188877</v>
      </c>
      <c r="HP117">
        <v>-2.22259</v>
      </c>
      <c r="HQ117">
        <v>20.2816</v>
      </c>
      <c r="HR117">
        <v>5.19333</v>
      </c>
      <c r="HS117">
        <v>11.9526</v>
      </c>
      <c r="HT117">
        <v>4.94745</v>
      </c>
      <c r="HU117">
        <v>3.3</v>
      </c>
      <c r="HV117">
        <v>9999</v>
      </c>
      <c r="HW117">
        <v>9999</v>
      </c>
      <c r="HX117">
        <v>9999</v>
      </c>
      <c r="HY117">
        <v>332.7</v>
      </c>
      <c r="HZ117">
        <v>1.86045</v>
      </c>
      <c r="IA117">
        <v>1.86111</v>
      </c>
      <c r="IB117">
        <v>1.86188</v>
      </c>
      <c r="IC117">
        <v>1.85745</v>
      </c>
      <c r="ID117">
        <v>1.85715</v>
      </c>
      <c r="IE117">
        <v>1.85822</v>
      </c>
      <c r="IF117">
        <v>1.85898</v>
      </c>
      <c r="IG117">
        <v>1.85852</v>
      </c>
      <c r="IH117">
        <v>0</v>
      </c>
      <c r="II117">
        <v>0</v>
      </c>
      <c r="IJ117">
        <v>0</v>
      </c>
      <c r="IK117">
        <v>0</v>
      </c>
      <c r="IL117" t="s">
        <v>440</v>
      </c>
      <c r="IM117" t="s">
        <v>441</v>
      </c>
      <c r="IN117" t="s">
        <v>442</v>
      </c>
      <c r="IO117" t="s">
        <v>442</v>
      </c>
      <c r="IP117" t="s">
        <v>442</v>
      </c>
      <c r="IQ117" t="s">
        <v>442</v>
      </c>
      <c r="IR117">
        <v>0</v>
      </c>
      <c r="IS117">
        <v>100</v>
      </c>
      <c r="IT117">
        <v>100</v>
      </c>
      <c r="IU117">
        <v>0.268</v>
      </c>
      <c r="IV117">
        <v>0.2467</v>
      </c>
      <c r="IW117">
        <v>0.297997702088705</v>
      </c>
      <c r="IX117">
        <v>-0.0005958199232126106</v>
      </c>
      <c r="IY117">
        <v>-6.37178337242435E-08</v>
      </c>
      <c r="IZ117">
        <v>1.993894988486917E-10</v>
      </c>
      <c r="JA117">
        <v>-0.1058024783623949</v>
      </c>
      <c r="JB117">
        <v>-0.00682890468723997</v>
      </c>
      <c r="JC117">
        <v>0.001509929528747337</v>
      </c>
      <c r="JD117">
        <v>-1.662762654557253E-05</v>
      </c>
      <c r="JE117">
        <v>17</v>
      </c>
      <c r="JF117">
        <v>1831</v>
      </c>
      <c r="JG117">
        <v>1</v>
      </c>
      <c r="JH117">
        <v>21</v>
      </c>
      <c r="JI117">
        <v>251</v>
      </c>
      <c r="JJ117">
        <v>251.2</v>
      </c>
      <c r="JK117">
        <v>0.280762</v>
      </c>
      <c r="JL117">
        <v>2.62817</v>
      </c>
      <c r="JM117">
        <v>1.54663</v>
      </c>
      <c r="JN117">
        <v>2.18506</v>
      </c>
      <c r="JO117">
        <v>1.49658</v>
      </c>
      <c r="JP117">
        <v>2.4292</v>
      </c>
      <c r="JQ117">
        <v>38.4034</v>
      </c>
      <c r="JR117">
        <v>24.0612</v>
      </c>
      <c r="JS117">
        <v>18</v>
      </c>
      <c r="JT117">
        <v>385.039</v>
      </c>
      <c r="JU117">
        <v>672.997</v>
      </c>
      <c r="JV117">
        <v>30.9476</v>
      </c>
      <c r="JW117">
        <v>25.1071</v>
      </c>
      <c r="JX117">
        <v>30.0002</v>
      </c>
      <c r="JY117">
        <v>25.0011</v>
      </c>
      <c r="JZ117">
        <v>24.9814</v>
      </c>
      <c r="KA117">
        <v>5.63551</v>
      </c>
      <c r="KB117">
        <v>27.0841</v>
      </c>
      <c r="KC117">
        <v>95.02589999999999</v>
      </c>
      <c r="KD117">
        <v>30.9404</v>
      </c>
      <c r="KE117">
        <v>50</v>
      </c>
      <c r="KF117">
        <v>20.8468</v>
      </c>
      <c r="KG117">
        <v>100.157</v>
      </c>
      <c r="KH117">
        <v>100.784</v>
      </c>
    </row>
    <row r="118" spans="1:294">
      <c r="A118">
        <v>102</v>
      </c>
      <c r="B118">
        <v>1746730588.5</v>
      </c>
      <c r="C118">
        <v>12172.40000009537</v>
      </c>
      <c r="D118" t="s">
        <v>643</v>
      </c>
      <c r="E118" t="s">
        <v>644</v>
      </c>
      <c r="F118" t="s">
        <v>432</v>
      </c>
      <c r="G118" t="s">
        <v>433</v>
      </c>
      <c r="I118" t="s">
        <v>435</v>
      </c>
      <c r="J118">
        <v>1746730588.5</v>
      </c>
      <c r="K118">
        <f>(L118)/1000</f>
        <v>0</v>
      </c>
      <c r="L118">
        <f>IF(DQ118, AO118, AI118)</f>
        <v>0</v>
      </c>
      <c r="M118">
        <f>IF(DQ118, AJ118, AH118)</f>
        <v>0</v>
      </c>
      <c r="N118">
        <f>DS118 - IF(AV118&gt;1, M118*DM118*100.0/(AX118), 0)</f>
        <v>0</v>
      </c>
      <c r="O118">
        <f>((U118-K118/2)*N118-M118)/(U118+K118/2)</f>
        <v>0</v>
      </c>
      <c r="P118">
        <f>O118*(DZ118+EA118)/1000.0</f>
        <v>0</v>
      </c>
      <c r="Q118">
        <f>(DS118 - IF(AV118&gt;1, M118*DM118*100.0/(AX118), 0))*(DZ118+EA118)/1000.0</f>
        <v>0</v>
      </c>
      <c r="R118">
        <f>2.0/((1/T118-1/S118)+SIGN(T118)*SQRT((1/T118-1/S118)*(1/T118-1/S118) + 4*DN118/((DN118+1)*(DN118+1))*(2*1/T118*1/S118-1/S118*1/S118)))</f>
        <v>0</v>
      </c>
      <c r="S118">
        <f>IF(LEFT(DO118,1)&lt;&gt;"0",IF(LEFT(DO118,1)="1",3.0,DP118),$D$5+$E$5*(EG118*DZ118/($K$5*1000))+$F$5*(EG118*DZ118/($K$5*1000))*MAX(MIN(DM118,$J$5),$I$5)*MAX(MIN(DM118,$J$5),$I$5)+$G$5*MAX(MIN(DM118,$J$5),$I$5)*(EG118*DZ118/($K$5*1000))+$H$5*(EG118*DZ118/($K$5*1000))*(EG118*DZ118/($K$5*1000)))</f>
        <v>0</v>
      </c>
      <c r="T118">
        <f>K118*(1000-(1000*0.61365*exp(17.502*X118/(240.97+X118))/(DZ118+EA118)+DU118)/2)/(1000*0.61365*exp(17.502*X118/(240.97+X118))/(DZ118+EA118)-DU118)</f>
        <v>0</v>
      </c>
      <c r="U118">
        <f>1/((DN118+1)/(R118/1.6)+1/(S118/1.37)) + DN118/((DN118+1)/(R118/1.6) + DN118/(S118/1.37))</f>
        <v>0</v>
      </c>
      <c r="V118">
        <f>(DI118*DL118)</f>
        <v>0</v>
      </c>
      <c r="W118">
        <f>(EB118+(V118+2*0.95*5.67E-8*(((EB118+$B$7)+273)^4-(EB118+273)^4)-44100*K118)/(1.84*29.3*S118+8*0.95*5.67E-8*(EB118+273)^3))</f>
        <v>0</v>
      </c>
      <c r="X118">
        <f>($C$7*EC118+$D$7*ED118+$E$7*W118)</f>
        <v>0</v>
      </c>
      <c r="Y118">
        <f>0.61365*exp(17.502*X118/(240.97+X118))</f>
        <v>0</v>
      </c>
      <c r="Z118">
        <f>(AA118/AB118*100)</f>
        <v>0</v>
      </c>
      <c r="AA118">
        <f>DU118*(DZ118+EA118)/1000</f>
        <v>0</v>
      </c>
      <c r="AB118">
        <f>0.61365*exp(17.502*EB118/(240.97+EB118))</f>
        <v>0</v>
      </c>
      <c r="AC118">
        <f>(Y118-DU118*(DZ118+EA118)/1000)</f>
        <v>0</v>
      </c>
      <c r="AD118">
        <f>(-K118*44100)</f>
        <v>0</v>
      </c>
      <c r="AE118">
        <f>2*29.3*S118*0.92*(EB118-X118)</f>
        <v>0</v>
      </c>
      <c r="AF118">
        <f>2*0.95*5.67E-8*(((EB118+$B$7)+273)^4-(X118+273)^4)</f>
        <v>0</v>
      </c>
      <c r="AG118">
        <f>V118+AF118+AD118+AE118</f>
        <v>0</v>
      </c>
      <c r="AH118">
        <f>DY118*AV118*(DT118-DS118*(1000-AV118*DV118)/(1000-AV118*DU118))/(100*DM118)</f>
        <v>0</v>
      </c>
      <c r="AI118">
        <f>1000*DY118*AV118*(DU118-DV118)/(100*DM118*(1000-AV118*DU118))</f>
        <v>0</v>
      </c>
      <c r="AJ118">
        <f>(AK118 - AL118 - DZ118*1E3/(8.314*(EB118+273.15)) * AN118/DY118 * AM118) * DY118/(100*DM118) * (1000 - DV118)/1000</f>
        <v>0</v>
      </c>
      <c r="AK118">
        <v>102.2592968417548</v>
      </c>
      <c r="AL118">
        <v>102.4427090909091</v>
      </c>
      <c r="AM118">
        <v>2.112509957752151E-05</v>
      </c>
      <c r="AN118">
        <v>65.83343786014218</v>
      </c>
      <c r="AO118">
        <f>(AQ118 - AP118 + DZ118*1E3/(8.314*(EB118+273.15)) * AS118/DY118 * AR118) * DY118/(100*DM118) * 1000/(1000 - AQ118)</f>
        <v>0</v>
      </c>
      <c r="AP118">
        <v>20.85191968879279</v>
      </c>
      <c r="AQ118">
        <v>20.83773636363636</v>
      </c>
      <c r="AR118">
        <v>5.135706061467135E-06</v>
      </c>
      <c r="AS118">
        <v>77.39234867321849</v>
      </c>
      <c r="AT118">
        <v>0</v>
      </c>
      <c r="AU118">
        <v>0</v>
      </c>
      <c r="AV118">
        <f>IF(AT118*$H$13&gt;=AX118,1.0,(AX118/(AX118-AT118*$H$13)))</f>
        <v>0</v>
      </c>
      <c r="AW118">
        <f>(AV118-1)*100</f>
        <v>0</v>
      </c>
      <c r="AX118">
        <f>MAX(0,($B$13+$C$13*EG118)/(1+$D$13*EG118)*DZ118/(EB118+273)*$E$13)</f>
        <v>0</v>
      </c>
      <c r="AY118" t="s">
        <v>436</v>
      </c>
      <c r="AZ118" t="s">
        <v>436</v>
      </c>
      <c r="BA118">
        <v>0</v>
      </c>
      <c r="BB118">
        <v>0</v>
      </c>
      <c r="BC118">
        <f>1-BA118/BB118</f>
        <v>0</v>
      </c>
      <c r="BD118">
        <v>0</v>
      </c>
      <c r="BE118" t="s">
        <v>436</v>
      </c>
      <c r="BF118" t="s">
        <v>436</v>
      </c>
      <c r="BG118">
        <v>0</v>
      </c>
      <c r="BH118">
        <v>0</v>
      </c>
      <c r="BI118">
        <f>1-BG118/BH118</f>
        <v>0</v>
      </c>
      <c r="BJ118">
        <v>0.5</v>
      </c>
      <c r="BK118">
        <f>DJ118</f>
        <v>0</v>
      </c>
      <c r="BL118">
        <f>M118</f>
        <v>0</v>
      </c>
      <c r="BM118">
        <f>BI118*BJ118*BK118</f>
        <v>0</v>
      </c>
      <c r="BN118">
        <f>(BL118-BD118)/BK118</f>
        <v>0</v>
      </c>
      <c r="BO118">
        <f>(BB118-BH118)/BH118</f>
        <v>0</v>
      </c>
      <c r="BP118">
        <f>BA118/(BC118+BA118/BH118)</f>
        <v>0</v>
      </c>
      <c r="BQ118" t="s">
        <v>436</v>
      </c>
      <c r="BR118">
        <v>0</v>
      </c>
      <c r="BS118">
        <f>IF(BR118&lt;&gt;0, BR118, BP118)</f>
        <v>0</v>
      </c>
      <c r="BT118">
        <f>1-BS118/BH118</f>
        <v>0</v>
      </c>
      <c r="BU118">
        <f>(BH118-BG118)/(BH118-BS118)</f>
        <v>0</v>
      </c>
      <c r="BV118">
        <f>(BB118-BH118)/(BB118-BS118)</f>
        <v>0</v>
      </c>
      <c r="BW118">
        <f>(BH118-BG118)/(BH118-BA118)</f>
        <v>0</v>
      </c>
      <c r="BX118">
        <f>(BB118-BH118)/(BB118-BA118)</f>
        <v>0</v>
      </c>
      <c r="BY118">
        <f>(BU118*BS118/BG118)</f>
        <v>0</v>
      </c>
      <c r="BZ118">
        <f>(1-BY118)</f>
        <v>0</v>
      </c>
      <c r="DI118">
        <f>$B$11*EH118+$C$11*EI118+$F$11*ET118*(1-EW118)</f>
        <v>0</v>
      </c>
      <c r="DJ118">
        <f>DI118*DK118</f>
        <v>0</v>
      </c>
      <c r="DK118">
        <f>($B$11*$D$9+$C$11*$D$9+$F$11*((FG118+EY118)/MAX(FG118+EY118+FH118, 0.1)*$I$9+FH118/MAX(FG118+EY118+FH118, 0.1)*$J$9))/($B$11+$C$11+$F$11)</f>
        <v>0</v>
      </c>
      <c r="DL118">
        <f>($B$11*$K$9+$C$11*$K$9+$F$11*((FG118+EY118)/MAX(FG118+EY118+FH118, 0.1)*$P$9+FH118/MAX(FG118+EY118+FH118, 0.1)*$Q$9))/($B$11+$C$11+$F$11)</f>
        <v>0</v>
      </c>
      <c r="DM118">
        <v>6</v>
      </c>
      <c r="DN118">
        <v>0.5</v>
      </c>
      <c r="DO118" t="s">
        <v>437</v>
      </c>
      <c r="DP118">
        <v>2</v>
      </c>
      <c r="DQ118" t="b">
        <v>1</v>
      </c>
      <c r="DR118">
        <v>1746730588.5</v>
      </c>
      <c r="DS118">
        <v>100.311</v>
      </c>
      <c r="DT118">
        <v>100.123</v>
      </c>
      <c r="DU118">
        <v>20.8378</v>
      </c>
      <c r="DV118">
        <v>20.8473</v>
      </c>
      <c r="DW118">
        <v>100.073</v>
      </c>
      <c r="DX118">
        <v>20.5892</v>
      </c>
      <c r="DY118">
        <v>399.983</v>
      </c>
      <c r="DZ118">
        <v>101.968</v>
      </c>
      <c r="EA118">
        <v>0.100083</v>
      </c>
      <c r="EB118">
        <v>29.9884</v>
      </c>
      <c r="EC118">
        <v>29.7072</v>
      </c>
      <c r="ED118">
        <v>999.9</v>
      </c>
      <c r="EE118">
        <v>0</v>
      </c>
      <c r="EF118">
        <v>0</v>
      </c>
      <c r="EG118">
        <v>10046.2</v>
      </c>
      <c r="EH118">
        <v>0</v>
      </c>
      <c r="EI118">
        <v>0.221054</v>
      </c>
      <c r="EJ118">
        <v>0.187874</v>
      </c>
      <c r="EK118">
        <v>102.446</v>
      </c>
      <c r="EL118">
        <v>102.255</v>
      </c>
      <c r="EM118">
        <v>-0.00948334</v>
      </c>
      <c r="EN118">
        <v>100.123</v>
      </c>
      <c r="EO118">
        <v>20.8473</v>
      </c>
      <c r="EP118">
        <v>2.12479</v>
      </c>
      <c r="EQ118">
        <v>2.12576</v>
      </c>
      <c r="ER118">
        <v>18.4063</v>
      </c>
      <c r="ES118">
        <v>18.4135</v>
      </c>
      <c r="ET118">
        <v>0.0500092</v>
      </c>
      <c r="EU118">
        <v>0</v>
      </c>
      <c r="EV118">
        <v>0</v>
      </c>
      <c r="EW118">
        <v>0</v>
      </c>
      <c r="EX118">
        <v>0.44</v>
      </c>
      <c r="EY118">
        <v>0.0500092</v>
      </c>
      <c r="EZ118">
        <v>-5.88</v>
      </c>
      <c r="FA118">
        <v>0.58</v>
      </c>
      <c r="FB118">
        <v>35</v>
      </c>
      <c r="FC118">
        <v>39.25</v>
      </c>
      <c r="FD118">
        <v>37.062</v>
      </c>
      <c r="FE118">
        <v>39.375</v>
      </c>
      <c r="FF118">
        <v>37.687</v>
      </c>
      <c r="FG118">
        <v>0</v>
      </c>
      <c r="FH118">
        <v>0</v>
      </c>
      <c r="FI118">
        <v>0</v>
      </c>
      <c r="FJ118">
        <v>1746730661</v>
      </c>
      <c r="FK118">
        <v>0</v>
      </c>
      <c r="FL118">
        <v>3.724615384615385</v>
      </c>
      <c r="FM118">
        <v>8.593504289769726</v>
      </c>
      <c r="FN118">
        <v>-13.20239342582901</v>
      </c>
      <c r="FO118">
        <v>-2.782692307692308</v>
      </c>
      <c r="FP118">
        <v>15</v>
      </c>
      <c r="FQ118">
        <v>1746715409.1</v>
      </c>
      <c r="FR118" t="s">
        <v>438</v>
      </c>
      <c r="FS118">
        <v>1746715409.1</v>
      </c>
      <c r="FT118">
        <v>1746715398.6</v>
      </c>
      <c r="FU118">
        <v>2</v>
      </c>
      <c r="FV118">
        <v>-0.229</v>
      </c>
      <c r="FW118">
        <v>-0.046</v>
      </c>
      <c r="FX118">
        <v>-0.035</v>
      </c>
      <c r="FY118">
        <v>0.08699999999999999</v>
      </c>
      <c r="FZ118">
        <v>587</v>
      </c>
      <c r="GA118">
        <v>16</v>
      </c>
      <c r="GB118">
        <v>0.03</v>
      </c>
      <c r="GC118">
        <v>0.16</v>
      </c>
      <c r="GD118">
        <v>-0.1091431203832434</v>
      </c>
      <c r="GE118">
        <v>0.01334572824116165</v>
      </c>
      <c r="GF118">
        <v>0.02136885221993834</v>
      </c>
      <c r="GG118">
        <v>1</v>
      </c>
      <c r="GH118">
        <v>-0.000553320309441892</v>
      </c>
      <c r="GI118">
        <v>0.0001812343326543683</v>
      </c>
      <c r="GJ118">
        <v>6.125227899901834E-05</v>
      </c>
      <c r="GK118">
        <v>1</v>
      </c>
      <c r="GL118">
        <v>2</v>
      </c>
      <c r="GM118">
        <v>2</v>
      </c>
      <c r="GN118" t="s">
        <v>439</v>
      </c>
      <c r="GO118">
        <v>3.01814</v>
      </c>
      <c r="GP118">
        <v>2.77516</v>
      </c>
      <c r="GQ118">
        <v>0.0290776</v>
      </c>
      <c r="GR118">
        <v>0.0288699</v>
      </c>
      <c r="GS118">
        <v>0.110782</v>
      </c>
      <c r="GT118">
        <v>0.110497</v>
      </c>
      <c r="GU118">
        <v>25085.6</v>
      </c>
      <c r="GV118">
        <v>29314.1</v>
      </c>
      <c r="GW118">
        <v>22640.5</v>
      </c>
      <c r="GX118">
        <v>27735</v>
      </c>
      <c r="GY118">
        <v>29176.4</v>
      </c>
      <c r="GZ118">
        <v>35222.5</v>
      </c>
      <c r="HA118">
        <v>36291.7</v>
      </c>
      <c r="HB118">
        <v>44027.8</v>
      </c>
      <c r="HC118">
        <v>1.82485</v>
      </c>
      <c r="HD118">
        <v>2.21185</v>
      </c>
      <c r="HE118">
        <v>0.14355</v>
      </c>
      <c r="HF118">
        <v>0</v>
      </c>
      <c r="HG118">
        <v>27.3655</v>
      </c>
      <c r="HH118">
        <v>999.9</v>
      </c>
      <c r="HI118">
        <v>54.9</v>
      </c>
      <c r="HJ118">
        <v>31.4</v>
      </c>
      <c r="HK118">
        <v>24.8511</v>
      </c>
      <c r="HL118">
        <v>61.9581</v>
      </c>
      <c r="HM118">
        <v>10.9375</v>
      </c>
      <c r="HN118">
        <v>1</v>
      </c>
      <c r="HO118">
        <v>-0.188908</v>
      </c>
      <c r="HP118">
        <v>-2.34809</v>
      </c>
      <c r="HQ118">
        <v>20.2778</v>
      </c>
      <c r="HR118">
        <v>5.19498</v>
      </c>
      <c r="HS118">
        <v>11.9518</v>
      </c>
      <c r="HT118">
        <v>4.94655</v>
      </c>
      <c r="HU118">
        <v>3.3</v>
      </c>
      <c r="HV118">
        <v>9999</v>
      </c>
      <c r="HW118">
        <v>9999</v>
      </c>
      <c r="HX118">
        <v>9999</v>
      </c>
      <c r="HY118">
        <v>332.7</v>
      </c>
      <c r="HZ118">
        <v>1.8604</v>
      </c>
      <c r="IA118">
        <v>1.86102</v>
      </c>
      <c r="IB118">
        <v>1.86188</v>
      </c>
      <c r="IC118">
        <v>1.85745</v>
      </c>
      <c r="ID118">
        <v>1.85715</v>
      </c>
      <c r="IE118">
        <v>1.85818</v>
      </c>
      <c r="IF118">
        <v>1.85898</v>
      </c>
      <c r="IG118">
        <v>1.85849</v>
      </c>
      <c r="IH118">
        <v>0</v>
      </c>
      <c r="II118">
        <v>0</v>
      </c>
      <c r="IJ118">
        <v>0</v>
      </c>
      <c r="IK118">
        <v>0</v>
      </c>
      <c r="IL118" t="s">
        <v>440</v>
      </c>
      <c r="IM118" t="s">
        <v>441</v>
      </c>
      <c r="IN118" t="s">
        <v>442</v>
      </c>
      <c r="IO118" t="s">
        <v>442</v>
      </c>
      <c r="IP118" t="s">
        <v>442</v>
      </c>
      <c r="IQ118" t="s">
        <v>442</v>
      </c>
      <c r="IR118">
        <v>0</v>
      </c>
      <c r="IS118">
        <v>100</v>
      </c>
      <c r="IT118">
        <v>100</v>
      </c>
      <c r="IU118">
        <v>0.238</v>
      </c>
      <c r="IV118">
        <v>0.2486</v>
      </c>
      <c r="IW118">
        <v>0.297997702088705</v>
      </c>
      <c r="IX118">
        <v>-0.0005958199232126106</v>
      </c>
      <c r="IY118">
        <v>-6.37178337242435E-08</v>
      </c>
      <c r="IZ118">
        <v>1.993894988486917E-10</v>
      </c>
      <c r="JA118">
        <v>-0.1058024783623949</v>
      </c>
      <c r="JB118">
        <v>-0.00682890468723997</v>
      </c>
      <c r="JC118">
        <v>0.001509929528747337</v>
      </c>
      <c r="JD118">
        <v>-1.662762654557253E-05</v>
      </c>
      <c r="JE118">
        <v>17</v>
      </c>
      <c r="JF118">
        <v>1831</v>
      </c>
      <c r="JG118">
        <v>1</v>
      </c>
      <c r="JH118">
        <v>21</v>
      </c>
      <c r="JI118">
        <v>253</v>
      </c>
      <c r="JJ118">
        <v>253.2</v>
      </c>
      <c r="JK118">
        <v>0.383301</v>
      </c>
      <c r="JL118">
        <v>2.62451</v>
      </c>
      <c r="JM118">
        <v>1.54663</v>
      </c>
      <c r="JN118">
        <v>2.18506</v>
      </c>
      <c r="JO118">
        <v>1.49658</v>
      </c>
      <c r="JP118">
        <v>2.48413</v>
      </c>
      <c r="JQ118">
        <v>38.3301</v>
      </c>
      <c r="JR118">
        <v>24.07</v>
      </c>
      <c r="JS118">
        <v>18</v>
      </c>
      <c r="JT118">
        <v>385.124</v>
      </c>
      <c r="JU118">
        <v>673.4690000000001</v>
      </c>
      <c r="JV118">
        <v>30.9198</v>
      </c>
      <c r="JW118">
        <v>25.1051</v>
      </c>
      <c r="JX118">
        <v>30</v>
      </c>
      <c r="JY118">
        <v>24.999</v>
      </c>
      <c r="JZ118">
        <v>24.9772</v>
      </c>
      <c r="KA118">
        <v>7.70687</v>
      </c>
      <c r="KB118">
        <v>26.536</v>
      </c>
      <c r="KC118">
        <v>95.02589999999999</v>
      </c>
      <c r="KD118">
        <v>30.917</v>
      </c>
      <c r="KE118">
        <v>100</v>
      </c>
      <c r="KF118">
        <v>20.8657</v>
      </c>
      <c r="KG118">
        <v>100.159</v>
      </c>
      <c r="KH118">
        <v>100.784</v>
      </c>
    </row>
    <row r="119" spans="1:294">
      <c r="A119">
        <v>103</v>
      </c>
      <c r="B119">
        <v>1746730709</v>
      </c>
      <c r="C119">
        <v>12292.90000009537</v>
      </c>
      <c r="D119" t="s">
        <v>645</v>
      </c>
      <c r="E119" t="s">
        <v>646</v>
      </c>
      <c r="F119" t="s">
        <v>432</v>
      </c>
      <c r="G119" t="s">
        <v>433</v>
      </c>
      <c r="I119" t="s">
        <v>435</v>
      </c>
      <c r="J119">
        <v>1746730709</v>
      </c>
      <c r="K119">
        <f>(L119)/1000</f>
        <v>0</v>
      </c>
      <c r="L119">
        <f>IF(DQ119, AO119, AI119)</f>
        <v>0</v>
      </c>
      <c r="M119">
        <f>IF(DQ119, AJ119, AH119)</f>
        <v>0</v>
      </c>
      <c r="N119">
        <f>DS119 - IF(AV119&gt;1, M119*DM119*100.0/(AX119), 0)</f>
        <v>0</v>
      </c>
      <c r="O119">
        <f>((U119-K119/2)*N119-M119)/(U119+K119/2)</f>
        <v>0</v>
      </c>
      <c r="P119">
        <f>O119*(DZ119+EA119)/1000.0</f>
        <v>0</v>
      </c>
      <c r="Q119">
        <f>(DS119 - IF(AV119&gt;1, M119*DM119*100.0/(AX119), 0))*(DZ119+EA119)/1000.0</f>
        <v>0</v>
      </c>
      <c r="R119">
        <f>2.0/((1/T119-1/S119)+SIGN(T119)*SQRT((1/T119-1/S119)*(1/T119-1/S119) + 4*DN119/((DN119+1)*(DN119+1))*(2*1/T119*1/S119-1/S119*1/S119)))</f>
        <v>0</v>
      </c>
      <c r="S119">
        <f>IF(LEFT(DO119,1)&lt;&gt;"0",IF(LEFT(DO119,1)="1",3.0,DP119),$D$5+$E$5*(EG119*DZ119/($K$5*1000))+$F$5*(EG119*DZ119/($K$5*1000))*MAX(MIN(DM119,$J$5),$I$5)*MAX(MIN(DM119,$J$5),$I$5)+$G$5*MAX(MIN(DM119,$J$5),$I$5)*(EG119*DZ119/($K$5*1000))+$H$5*(EG119*DZ119/($K$5*1000))*(EG119*DZ119/($K$5*1000)))</f>
        <v>0</v>
      </c>
      <c r="T119">
        <f>K119*(1000-(1000*0.61365*exp(17.502*X119/(240.97+X119))/(DZ119+EA119)+DU119)/2)/(1000*0.61365*exp(17.502*X119/(240.97+X119))/(DZ119+EA119)-DU119)</f>
        <v>0</v>
      </c>
      <c r="U119">
        <f>1/((DN119+1)/(R119/1.6)+1/(S119/1.37)) + DN119/((DN119+1)/(R119/1.6) + DN119/(S119/1.37))</f>
        <v>0</v>
      </c>
      <c r="V119">
        <f>(DI119*DL119)</f>
        <v>0</v>
      </c>
      <c r="W119">
        <f>(EB119+(V119+2*0.95*5.67E-8*(((EB119+$B$7)+273)^4-(EB119+273)^4)-44100*K119)/(1.84*29.3*S119+8*0.95*5.67E-8*(EB119+273)^3))</f>
        <v>0</v>
      </c>
      <c r="X119">
        <f>($C$7*EC119+$D$7*ED119+$E$7*W119)</f>
        <v>0</v>
      </c>
      <c r="Y119">
        <f>0.61365*exp(17.502*X119/(240.97+X119))</f>
        <v>0</v>
      </c>
      <c r="Z119">
        <f>(AA119/AB119*100)</f>
        <v>0</v>
      </c>
      <c r="AA119">
        <f>DU119*(DZ119+EA119)/1000</f>
        <v>0</v>
      </c>
      <c r="AB119">
        <f>0.61365*exp(17.502*EB119/(240.97+EB119))</f>
        <v>0</v>
      </c>
      <c r="AC119">
        <f>(Y119-DU119*(DZ119+EA119)/1000)</f>
        <v>0</v>
      </c>
      <c r="AD119">
        <f>(-K119*44100)</f>
        <v>0</v>
      </c>
      <c r="AE119">
        <f>2*29.3*S119*0.92*(EB119-X119)</f>
        <v>0</v>
      </c>
      <c r="AF119">
        <f>2*0.95*5.67E-8*(((EB119+$B$7)+273)^4-(X119+273)^4)</f>
        <v>0</v>
      </c>
      <c r="AG119">
        <f>V119+AF119+AD119+AE119</f>
        <v>0</v>
      </c>
      <c r="AH119">
        <f>DY119*AV119*(DT119-DS119*(1000-AV119*DV119)/(1000-AV119*DU119))/(100*DM119)</f>
        <v>0</v>
      </c>
      <c r="AI119">
        <f>1000*DY119*AV119*(DU119-DV119)/(100*DM119*(1000-AV119*DU119))</f>
        <v>0</v>
      </c>
      <c r="AJ119">
        <f>(AK119 - AL119 - DZ119*1E3/(8.314*(EB119+273.15)) * AN119/DY119 * AM119) * DY119/(100*DM119) * (1000 - DV119)/1000</f>
        <v>0</v>
      </c>
      <c r="AK119">
        <v>204.2936752865769</v>
      </c>
      <c r="AL119">
        <v>204.368703030303</v>
      </c>
      <c r="AM119">
        <v>0.0002951408774438947</v>
      </c>
      <c r="AN119">
        <v>65.83343786014218</v>
      </c>
      <c r="AO119">
        <f>(AQ119 - AP119 + DZ119*1E3/(8.314*(EB119+273.15)) * AS119/DY119 * AR119) * DY119/(100*DM119) * 1000/(1000 - AQ119)</f>
        <v>0</v>
      </c>
      <c r="AP119">
        <v>20.80617868299512</v>
      </c>
      <c r="AQ119">
        <v>20.79593333333333</v>
      </c>
      <c r="AR119">
        <v>-5.455180000790649E-06</v>
      </c>
      <c r="AS119">
        <v>77.39234867321849</v>
      </c>
      <c r="AT119">
        <v>0</v>
      </c>
      <c r="AU119">
        <v>0</v>
      </c>
      <c r="AV119">
        <f>IF(AT119*$H$13&gt;=AX119,1.0,(AX119/(AX119-AT119*$H$13)))</f>
        <v>0</v>
      </c>
      <c r="AW119">
        <f>(AV119-1)*100</f>
        <v>0</v>
      </c>
      <c r="AX119">
        <f>MAX(0,($B$13+$C$13*EG119)/(1+$D$13*EG119)*DZ119/(EB119+273)*$E$13)</f>
        <v>0</v>
      </c>
      <c r="AY119" t="s">
        <v>436</v>
      </c>
      <c r="AZ119" t="s">
        <v>436</v>
      </c>
      <c r="BA119">
        <v>0</v>
      </c>
      <c r="BB119">
        <v>0</v>
      </c>
      <c r="BC119">
        <f>1-BA119/BB119</f>
        <v>0</v>
      </c>
      <c r="BD119">
        <v>0</v>
      </c>
      <c r="BE119" t="s">
        <v>436</v>
      </c>
      <c r="BF119" t="s">
        <v>436</v>
      </c>
      <c r="BG119">
        <v>0</v>
      </c>
      <c r="BH119">
        <v>0</v>
      </c>
      <c r="BI119">
        <f>1-BG119/BH119</f>
        <v>0</v>
      </c>
      <c r="BJ119">
        <v>0.5</v>
      </c>
      <c r="BK119">
        <f>DJ119</f>
        <v>0</v>
      </c>
      <c r="BL119">
        <f>M119</f>
        <v>0</v>
      </c>
      <c r="BM119">
        <f>BI119*BJ119*BK119</f>
        <v>0</v>
      </c>
      <c r="BN119">
        <f>(BL119-BD119)/BK119</f>
        <v>0</v>
      </c>
      <c r="BO119">
        <f>(BB119-BH119)/BH119</f>
        <v>0</v>
      </c>
      <c r="BP119">
        <f>BA119/(BC119+BA119/BH119)</f>
        <v>0</v>
      </c>
      <c r="BQ119" t="s">
        <v>436</v>
      </c>
      <c r="BR119">
        <v>0</v>
      </c>
      <c r="BS119">
        <f>IF(BR119&lt;&gt;0, BR119, BP119)</f>
        <v>0</v>
      </c>
      <c r="BT119">
        <f>1-BS119/BH119</f>
        <v>0</v>
      </c>
      <c r="BU119">
        <f>(BH119-BG119)/(BH119-BS119)</f>
        <v>0</v>
      </c>
      <c r="BV119">
        <f>(BB119-BH119)/(BB119-BS119)</f>
        <v>0</v>
      </c>
      <c r="BW119">
        <f>(BH119-BG119)/(BH119-BA119)</f>
        <v>0</v>
      </c>
      <c r="BX119">
        <f>(BB119-BH119)/(BB119-BA119)</f>
        <v>0</v>
      </c>
      <c r="BY119">
        <f>(BU119*BS119/BG119)</f>
        <v>0</v>
      </c>
      <c r="BZ119">
        <f>(1-BY119)</f>
        <v>0</v>
      </c>
      <c r="DI119">
        <f>$B$11*EH119+$C$11*EI119+$F$11*ET119*(1-EW119)</f>
        <v>0</v>
      </c>
      <c r="DJ119">
        <f>DI119*DK119</f>
        <v>0</v>
      </c>
      <c r="DK119">
        <f>($B$11*$D$9+$C$11*$D$9+$F$11*((FG119+EY119)/MAX(FG119+EY119+FH119, 0.1)*$I$9+FH119/MAX(FG119+EY119+FH119, 0.1)*$J$9))/($B$11+$C$11+$F$11)</f>
        <v>0</v>
      </c>
      <c r="DL119">
        <f>($B$11*$K$9+$C$11*$K$9+$F$11*((FG119+EY119)/MAX(FG119+EY119+FH119, 0.1)*$P$9+FH119/MAX(FG119+EY119+FH119, 0.1)*$Q$9))/($B$11+$C$11+$F$11)</f>
        <v>0</v>
      </c>
      <c r="DM119">
        <v>6</v>
      </c>
      <c r="DN119">
        <v>0.5</v>
      </c>
      <c r="DO119" t="s">
        <v>437</v>
      </c>
      <c r="DP119">
        <v>2</v>
      </c>
      <c r="DQ119" t="b">
        <v>1</v>
      </c>
      <c r="DR119">
        <v>1746730709</v>
      </c>
      <c r="DS119">
        <v>200.111</v>
      </c>
      <c r="DT119">
        <v>200.038</v>
      </c>
      <c r="DU119">
        <v>20.7953</v>
      </c>
      <c r="DV119">
        <v>20.8021</v>
      </c>
      <c r="DW119">
        <v>199.933</v>
      </c>
      <c r="DX119">
        <v>20.5482</v>
      </c>
      <c r="DY119">
        <v>399.927</v>
      </c>
      <c r="DZ119">
        <v>101.97</v>
      </c>
      <c r="EA119">
        <v>0.0996433</v>
      </c>
      <c r="EB119">
        <v>30.0029</v>
      </c>
      <c r="EC119">
        <v>29.7108</v>
      </c>
      <c r="ED119">
        <v>999.9</v>
      </c>
      <c r="EE119">
        <v>0</v>
      </c>
      <c r="EF119">
        <v>0</v>
      </c>
      <c r="EG119">
        <v>10061.2</v>
      </c>
      <c r="EH119">
        <v>0</v>
      </c>
      <c r="EI119">
        <v>0.221054</v>
      </c>
      <c r="EJ119">
        <v>0.0720367</v>
      </c>
      <c r="EK119">
        <v>204.36</v>
      </c>
      <c r="EL119">
        <v>204.288</v>
      </c>
      <c r="EM119">
        <v>-0.00672722</v>
      </c>
      <c r="EN119">
        <v>200.038</v>
      </c>
      <c r="EO119">
        <v>20.8021</v>
      </c>
      <c r="EP119">
        <v>2.1205</v>
      </c>
      <c r="EQ119">
        <v>2.12118</v>
      </c>
      <c r="ER119">
        <v>18.374</v>
      </c>
      <c r="ES119">
        <v>18.3792</v>
      </c>
      <c r="ET119">
        <v>0.0500092</v>
      </c>
      <c r="EU119">
        <v>0</v>
      </c>
      <c r="EV119">
        <v>0</v>
      </c>
      <c r="EW119">
        <v>0</v>
      </c>
      <c r="EX119">
        <v>17.35</v>
      </c>
      <c r="EY119">
        <v>0.0500092</v>
      </c>
      <c r="EZ119">
        <v>-15.33</v>
      </c>
      <c r="FA119">
        <v>1.1</v>
      </c>
      <c r="FB119">
        <v>34.562</v>
      </c>
      <c r="FC119">
        <v>39.25</v>
      </c>
      <c r="FD119">
        <v>36.812</v>
      </c>
      <c r="FE119">
        <v>39.187</v>
      </c>
      <c r="FF119">
        <v>37.562</v>
      </c>
      <c r="FG119">
        <v>0</v>
      </c>
      <c r="FH119">
        <v>0</v>
      </c>
      <c r="FI119">
        <v>0</v>
      </c>
      <c r="FJ119">
        <v>1746730781.6</v>
      </c>
      <c r="FK119">
        <v>0</v>
      </c>
      <c r="FL119">
        <v>4.395599999999999</v>
      </c>
      <c r="FM119">
        <v>10.59999967526166</v>
      </c>
      <c r="FN119">
        <v>-25.11307676074773</v>
      </c>
      <c r="FO119">
        <v>-5.1696</v>
      </c>
      <c r="FP119">
        <v>15</v>
      </c>
      <c r="FQ119">
        <v>1746715409.1</v>
      </c>
      <c r="FR119" t="s">
        <v>438</v>
      </c>
      <c r="FS119">
        <v>1746715409.1</v>
      </c>
      <c r="FT119">
        <v>1746715398.6</v>
      </c>
      <c r="FU119">
        <v>2</v>
      </c>
      <c r="FV119">
        <v>-0.229</v>
      </c>
      <c r="FW119">
        <v>-0.046</v>
      </c>
      <c r="FX119">
        <v>-0.035</v>
      </c>
      <c r="FY119">
        <v>0.08699999999999999</v>
      </c>
      <c r="FZ119">
        <v>587</v>
      </c>
      <c r="GA119">
        <v>16</v>
      </c>
      <c r="GB119">
        <v>0.03</v>
      </c>
      <c r="GC119">
        <v>0.16</v>
      </c>
      <c r="GD119">
        <v>-0.04856877414724073</v>
      </c>
      <c r="GE119">
        <v>-0.03186068897700234</v>
      </c>
      <c r="GF119">
        <v>0.01710099133862556</v>
      </c>
      <c r="GG119">
        <v>1</v>
      </c>
      <c r="GH119">
        <v>-0.0003547755441146304</v>
      </c>
      <c r="GI119">
        <v>0.0005598859183012352</v>
      </c>
      <c r="GJ119">
        <v>0.0001049757265467581</v>
      </c>
      <c r="GK119">
        <v>1</v>
      </c>
      <c r="GL119">
        <v>2</v>
      </c>
      <c r="GM119">
        <v>2</v>
      </c>
      <c r="GN119" t="s">
        <v>439</v>
      </c>
      <c r="GO119">
        <v>3.01807</v>
      </c>
      <c r="GP119">
        <v>2.77485</v>
      </c>
      <c r="GQ119">
        <v>0.055167</v>
      </c>
      <c r="GR119">
        <v>0.0547792</v>
      </c>
      <c r="GS119">
        <v>0.110629</v>
      </c>
      <c r="GT119">
        <v>0.110333</v>
      </c>
      <c r="GU119">
        <v>24411.3</v>
      </c>
      <c r="GV119">
        <v>28531.7</v>
      </c>
      <c r="GW119">
        <v>22640.3</v>
      </c>
      <c r="GX119">
        <v>27734.8</v>
      </c>
      <c r="GY119">
        <v>29182</v>
      </c>
      <c r="GZ119">
        <v>35229.4</v>
      </c>
      <c r="HA119">
        <v>36291.5</v>
      </c>
      <c r="HB119">
        <v>44027.3</v>
      </c>
      <c r="HC119">
        <v>1.8249</v>
      </c>
      <c r="HD119">
        <v>2.21217</v>
      </c>
      <c r="HE119">
        <v>0.144139</v>
      </c>
      <c r="HF119">
        <v>0</v>
      </c>
      <c r="HG119">
        <v>27.3594</v>
      </c>
      <c r="HH119">
        <v>999.9</v>
      </c>
      <c r="HI119">
        <v>54.8</v>
      </c>
      <c r="HJ119">
        <v>31.3</v>
      </c>
      <c r="HK119">
        <v>24.659</v>
      </c>
      <c r="HL119">
        <v>61.6781</v>
      </c>
      <c r="HM119">
        <v>11.1218</v>
      </c>
      <c r="HN119">
        <v>1</v>
      </c>
      <c r="HO119">
        <v>-0.189665</v>
      </c>
      <c r="HP119">
        <v>-2.23398</v>
      </c>
      <c r="HQ119">
        <v>20.2816</v>
      </c>
      <c r="HR119">
        <v>5.19752</v>
      </c>
      <c r="HS119">
        <v>11.9512</v>
      </c>
      <c r="HT119">
        <v>4.9473</v>
      </c>
      <c r="HU119">
        <v>3.3</v>
      </c>
      <c r="HV119">
        <v>9999</v>
      </c>
      <c r="HW119">
        <v>9999</v>
      </c>
      <c r="HX119">
        <v>9999</v>
      </c>
      <c r="HY119">
        <v>332.7</v>
      </c>
      <c r="HZ119">
        <v>1.86036</v>
      </c>
      <c r="IA119">
        <v>1.86102</v>
      </c>
      <c r="IB119">
        <v>1.86187</v>
      </c>
      <c r="IC119">
        <v>1.85745</v>
      </c>
      <c r="ID119">
        <v>1.85713</v>
      </c>
      <c r="IE119">
        <v>1.85819</v>
      </c>
      <c r="IF119">
        <v>1.85897</v>
      </c>
      <c r="IG119">
        <v>1.8585</v>
      </c>
      <c r="IH119">
        <v>0</v>
      </c>
      <c r="II119">
        <v>0</v>
      </c>
      <c r="IJ119">
        <v>0</v>
      </c>
      <c r="IK119">
        <v>0</v>
      </c>
      <c r="IL119" t="s">
        <v>440</v>
      </c>
      <c r="IM119" t="s">
        <v>441</v>
      </c>
      <c r="IN119" t="s">
        <v>442</v>
      </c>
      <c r="IO119" t="s">
        <v>442</v>
      </c>
      <c r="IP119" t="s">
        <v>442</v>
      </c>
      <c r="IQ119" t="s">
        <v>442</v>
      </c>
      <c r="IR119">
        <v>0</v>
      </c>
      <c r="IS119">
        <v>100</v>
      </c>
      <c r="IT119">
        <v>100</v>
      </c>
      <c r="IU119">
        <v>0.178</v>
      </c>
      <c r="IV119">
        <v>0.2471</v>
      </c>
      <c r="IW119">
        <v>0.297997702088705</v>
      </c>
      <c r="IX119">
        <v>-0.0005958199232126106</v>
      </c>
      <c r="IY119">
        <v>-6.37178337242435E-08</v>
      </c>
      <c r="IZ119">
        <v>1.993894988486917E-10</v>
      </c>
      <c r="JA119">
        <v>-0.1058024783623949</v>
      </c>
      <c r="JB119">
        <v>-0.00682890468723997</v>
      </c>
      <c r="JC119">
        <v>0.001509929528747337</v>
      </c>
      <c r="JD119">
        <v>-1.662762654557253E-05</v>
      </c>
      <c r="JE119">
        <v>17</v>
      </c>
      <c r="JF119">
        <v>1831</v>
      </c>
      <c r="JG119">
        <v>1</v>
      </c>
      <c r="JH119">
        <v>21</v>
      </c>
      <c r="JI119">
        <v>255</v>
      </c>
      <c r="JJ119">
        <v>255.2</v>
      </c>
      <c r="JK119">
        <v>0.612793</v>
      </c>
      <c r="JL119">
        <v>2.6062</v>
      </c>
      <c r="JM119">
        <v>1.54663</v>
      </c>
      <c r="JN119">
        <v>2.18506</v>
      </c>
      <c r="JO119">
        <v>1.49658</v>
      </c>
      <c r="JP119">
        <v>2.44507</v>
      </c>
      <c r="JQ119">
        <v>38.2568</v>
      </c>
      <c r="JR119">
        <v>24.0787</v>
      </c>
      <c r="JS119">
        <v>18</v>
      </c>
      <c r="JT119">
        <v>385.108</v>
      </c>
      <c r="JU119">
        <v>673.663</v>
      </c>
      <c r="JV119">
        <v>31.0109</v>
      </c>
      <c r="JW119">
        <v>25.0966</v>
      </c>
      <c r="JX119">
        <v>29.9999</v>
      </c>
      <c r="JY119">
        <v>24.9927</v>
      </c>
      <c r="JZ119">
        <v>24.971</v>
      </c>
      <c r="KA119">
        <v>12.2812</v>
      </c>
      <c r="KB119">
        <v>26.2594</v>
      </c>
      <c r="KC119">
        <v>95.3997</v>
      </c>
      <c r="KD119">
        <v>31.0207</v>
      </c>
      <c r="KE119">
        <v>200</v>
      </c>
      <c r="KF119">
        <v>20.8706</v>
      </c>
      <c r="KG119">
        <v>100.159</v>
      </c>
      <c r="KH119">
        <v>100.783</v>
      </c>
    </row>
    <row r="120" spans="1:294">
      <c r="A120">
        <v>104</v>
      </c>
      <c r="B120">
        <v>1746730829.5</v>
      </c>
      <c r="C120">
        <v>12413.40000009537</v>
      </c>
      <c r="D120" t="s">
        <v>647</v>
      </c>
      <c r="E120" t="s">
        <v>648</v>
      </c>
      <c r="F120" t="s">
        <v>432</v>
      </c>
      <c r="G120" t="s">
        <v>433</v>
      </c>
      <c r="I120" t="s">
        <v>435</v>
      </c>
      <c r="J120">
        <v>1746730829.5</v>
      </c>
      <c r="K120">
        <f>(L120)/1000</f>
        <v>0</v>
      </c>
      <c r="L120">
        <f>IF(DQ120, AO120, AI120)</f>
        <v>0</v>
      </c>
      <c r="M120">
        <f>IF(DQ120, AJ120, AH120)</f>
        <v>0</v>
      </c>
      <c r="N120">
        <f>DS120 - IF(AV120&gt;1, M120*DM120*100.0/(AX120), 0)</f>
        <v>0</v>
      </c>
      <c r="O120">
        <f>((U120-K120/2)*N120-M120)/(U120+K120/2)</f>
        <v>0</v>
      </c>
      <c r="P120">
        <f>O120*(DZ120+EA120)/1000.0</f>
        <v>0</v>
      </c>
      <c r="Q120">
        <f>(DS120 - IF(AV120&gt;1, M120*DM120*100.0/(AX120), 0))*(DZ120+EA120)/1000.0</f>
        <v>0</v>
      </c>
      <c r="R120">
        <f>2.0/((1/T120-1/S120)+SIGN(T120)*SQRT((1/T120-1/S120)*(1/T120-1/S120) + 4*DN120/((DN120+1)*(DN120+1))*(2*1/T120*1/S120-1/S120*1/S120)))</f>
        <v>0</v>
      </c>
      <c r="S120">
        <f>IF(LEFT(DO120,1)&lt;&gt;"0",IF(LEFT(DO120,1)="1",3.0,DP120),$D$5+$E$5*(EG120*DZ120/($K$5*1000))+$F$5*(EG120*DZ120/($K$5*1000))*MAX(MIN(DM120,$J$5),$I$5)*MAX(MIN(DM120,$J$5),$I$5)+$G$5*MAX(MIN(DM120,$J$5),$I$5)*(EG120*DZ120/($K$5*1000))+$H$5*(EG120*DZ120/($K$5*1000))*(EG120*DZ120/($K$5*1000)))</f>
        <v>0</v>
      </c>
      <c r="T120">
        <f>K120*(1000-(1000*0.61365*exp(17.502*X120/(240.97+X120))/(DZ120+EA120)+DU120)/2)/(1000*0.61365*exp(17.502*X120/(240.97+X120))/(DZ120+EA120)-DU120)</f>
        <v>0</v>
      </c>
      <c r="U120">
        <f>1/((DN120+1)/(R120/1.6)+1/(S120/1.37)) + DN120/((DN120+1)/(R120/1.6) + DN120/(S120/1.37))</f>
        <v>0</v>
      </c>
      <c r="V120">
        <f>(DI120*DL120)</f>
        <v>0</v>
      </c>
      <c r="W120">
        <f>(EB120+(V120+2*0.95*5.67E-8*(((EB120+$B$7)+273)^4-(EB120+273)^4)-44100*K120)/(1.84*29.3*S120+8*0.95*5.67E-8*(EB120+273)^3))</f>
        <v>0</v>
      </c>
      <c r="X120">
        <f>($C$7*EC120+$D$7*ED120+$E$7*W120)</f>
        <v>0</v>
      </c>
      <c r="Y120">
        <f>0.61365*exp(17.502*X120/(240.97+X120))</f>
        <v>0</v>
      </c>
      <c r="Z120">
        <f>(AA120/AB120*100)</f>
        <v>0</v>
      </c>
      <c r="AA120">
        <f>DU120*(DZ120+EA120)/1000</f>
        <v>0</v>
      </c>
      <c r="AB120">
        <f>0.61365*exp(17.502*EB120/(240.97+EB120))</f>
        <v>0</v>
      </c>
      <c r="AC120">
        <f>(Y120-DU120*(DZ120+EA120)/1000)</f>
        <v>0</v>
      </c>
      <c r="AD120">
        <f>(-K120*44100)</f>
        <v>0</v>
      </c>
      <c r="AE120">
        <f>2*29.3*S120*0.92*(EB120-X120)</f>
        <v>0</v>
      </c>
      <c r="AF120">
        <f>2*0.95*5.67E-8*(((EB120+$B$7)+273)^4-(X120+273)^4)</f>
        <v>0</v>
      </c>
      <c r="AG120">
        <f>V120+AF120+AD120+AE120</f>
        <v>0</v>
      </c>
      <c r="AH120">
        <f>DY120*AV120*(DT120-DS120*(1000-AV120*DV120)/(1000-AV120*DU120))/(100*DM120)</f>
        <v>0</v>
      </c>
      <c r="AI120">
        <f>1000*DY120*AV120*(DU120-DV120)/(100*DM120*(1000-AV120*DU120))</f>
        <v>0</v>
      </c>
      <c r="AJ120">
        <f>(AK120 - AL120 - DZ120*1E3/(8.314*(EB120+273.15)) * AN120/DY120 * AM120) * DY120/(100*DM120) * (1000 - DV120)/1000</f>
        <v>0</v>
      </c>
      <c r="AK120">
        <v>306.3810214550558</v>
      </c>
      <c r="AL120">
        <v>306.294606060606</v>
      </c>
      <c r="AM120">
        <v>-0.0002168247265150407</v>
      </c>
      <c r="AN120">
        <v>65.83343786014218</v>
      </c>
      <c r="AO120">
        <f>(AQ120 - AP120 + DZ120*1E3/(8.314*(EB120+273.15)) * AS120/DY120 * AR120) * DY120/(100*DM120) * 1000/(1000 - AQ120)</f>
        <v>0</v>
      </c>
      <c r="AP120">
        <v>20.82737588838042</v>
      </c>
      <c r="AQ120">
        <v>20.81954969696969</v>
      </c>
      <c r="AR120">
        <v>-1.125807871262097E-05</v>
      </c>
      <c r="AS120">
        <v>77.39234867321849</v>
      </c>
      <c r="AT120">
        <v>0</v>
      </c>
      <c r="AU120">
        <v>0</v>
      </c>
      <c r="AV120">
        <f>IF(AT120*$H$13&gt;=AX120,1.0,(AX120/(AX120-AT120*$H$13)))</f>
        <v>0</v>
      </c>
      <c r="AW120">
        <f>(AV120-1)*100</f>
        <v>0</v>
      </c>
      <c r="AX120">
        <f>MAX(0,($B$13+$C$13*EG120)/(1+$D$13*EG120)*DZ120/(EB120+273)*$E$13)</f>
        <v>0</v>
      </c>
      <c r="AY120" t="s">
        <v>436</v>
      </c>
      <c r="AZ120" t="s">
        <v>436</v>
      </c>
      <c r="BA120">
        <v>0</v>
      </c>
      <c r="BB120">
        <v>0</v>
      </c>
      <c r="BC120">
        <f>1-BA120/BB120</f>
        <v>0</v>
      </c>
      <c r="BD120">
        <v>0</v>
      </c>
      <c r="BE120" t="s">
        <v>436</v>
      </c>
      <c r="BF120" t="s">
        <v>436</v>
      </c>
      <c r="BG120">
        <v>0</v>
      </c>
      <c r="BH120">
        <v>0</v>
      </c>
      <c r="BI120">
        <f>1-BG120/BH120</f>
        <v>0</v>
      </c>
      <c r="BJ120">
        <v>0.5</v>
      </c>
      <c r="BK120">
        <f>DJ120</f>
        <v>0</v>
      </c>
      <c r="BL120">
        <f>M120</f>
        <v>0</v>
      </c>
      <c r="BM120">
        <f>BI120*BJ120*BK120</f>
        <v>0</v>
      </c>
      <c r="BN120">
        <f>(BL120-BD120)/BK120</f>
        <v>0</v>
      </c>
      <c r="BO120">
        <f>(BB120-BH120)/BH120</f>
        <v>0</v>
      </c>
      <c r="BP120">
        <f>BA120/(BC120+BA120/BH120)</f>
        <v>0</v>
      </c>
      <c r="BQ120" t="s">
        <v>436</v>
      </c>
      <c r="BR120">
        <v>0</v>
      </c>
      <c r="BS120">
        <f>IF(BR120&lt;&gt;0, BR120, BP120)</f>
        <v>0</v>
      </c>
      <c r="BT120">
        <f>1-BS120/BH120</f>
        <v>0</v>
      </c>
      <c r="BU120">
        <f>(BH120-BG120)/(BH120-BS120)</f>
        <v>0</v>
      </c>
      <c r="BV120">
        <f>(BB120-BH120)/(BB120-BS120)</f>
        <v>0</v>
      </c>
      <c r="BW120">
        <f>(BH120-BG120)/(BH120-BA120)</f>
        <v>0</v>
      </c>
      <c r="BX120">
        <f>(BB120-BH120)/(BB120-BA120)</f>
        <v>0</v>
      </c>
      <c r="BY120">
        <f>(BU120*BS120/BG120)</f>
        <v>0</v>
      </c>
      <c r="BZ120">
        <f>(1-BY120)</f>
        <v>0</v>
      </c>
      <c r="DI120">
        <f>$B$11*EH120+$C$11*EI120+$F$11*ET120*(1-EW120)</f>
        <v>0</v>
      </c>
      <c r="DJ120">
        <f>DI120*DK120</f>
        <v>0</v>
      </c>
      <c r="DK120">
        <f>($B$11*$D$9+$C$11*$D$9+$F$11*((FG120+EY120)/MAX(FG120+EY120+FH120, 0.1)*$I$9+FH120/MAX(FG120+EY120+FH120, 0.1)*$J$9))/($B$11+$C$11+$F$11)</f>
        <v>0</v>
      </c>
      <c r="DL120">
        <f>($B$11*$K$9+$C$11*$K$9+$F$11*((FG120+EY120)/MAX(FG120+EY120+FH120, 0.1)*$P$9+FH120/MAX(FG120+EY120+FH120, 0.1)*$Q$9))/($B$11+$C$11+$F$11)</f>
        <v>0</v>
      </c>
      <c r="DM120">
        <v>6</v>
      </c>
      <c r="DN120">
        <v>0.5</v>
      </c>
      <c r="DO120" t="s">
        <v>437</v>
      </c>
      <c r="DP120">
        <v>2</v>
      </c>
      <c r="DQ120" t="b">
        <v>1</v>
      </c>
      <c r="DR120">
        <v>1746730829.5</v>
      </c>
      <c r="DS120">
        <v>299.91</v>
      </c>
      <c r="DT120">
        <v>300.065</v>
      </c>
      <c r="DU120">
        <v>20.8184</v>
      </c>
      <c r="DV120">
        <v>20.8253</v>
      </c>
      <c r="DW120">
        <v>299.791</v>
      </c>
      <c r="DX120">
        <v>20.5705</v>
      </c>
      <c r="DY120">
        <v>400.039</v>
      </c>
      <c r="DZ120">
        <v>101.968</v>
      </c>
      <c r="EA120">
        <v>0.100004</v>
      </c>
      <c r="EB120">
        <v>30.0092</v>
      </c>
      <c r="EC120">
        <v>29.7264</v>
      </c>
      <c r="ED120">
        <v>999.9</v>
      </c>
      <c r="EE120">
        <v>0</v>
      </c>
      <c r="EF120">
        <v>0</v>
      </c>
      <c r="EG120">
        <v>10039.4</v>
      </c>
      <c r="EH120">
        <v>0</v>
      </c>
      <c r="EI120">
        <v>0.221054</v>
      </c>
      <c r="EJ120">
        <v>-0.154419</v>
      </c>
      <c r="EK120">
        <v>306.287</v>
      </c>
      <c r="EL120">
        <v>306.447</v>
      </c>
      <c r="EM120">
        <v>-0.00685501</v>
      </c>
      <c r="EN120">
        <v>300.065</v>
      </c>
      <c r="EO120">
        <v>20.8253</v>
      </c>
      <c r="EP120">
        <v>2.12281</v>
      </c>
      <c r="EQ120">
        <v>2.12351</v>
      </c>
      <c r="ER120">
        <v>18.3914</v>
      </c>
      <c r="ES120">
        <v>18.3967</v>
      </c>
      <c r="ET120">
        <v>0.0500092</v>
      </c>
      <c r="EU120">
        <v>0</v>
      </c>
      <c r="EV120">
        <v>0</v>
      </c>
      <c r="EW120">
        <v>0</v>
      </c>
      <c r="EX120">
        <v>-9.470000000000001</v>
      </c>
      <c r="EY120">
        <v>0.0500092</v>
      </c>
      <c r="EZ120">
        <v>3.43</v>
      </c>
      <c r="FA120">
        <v>0.02</v>
      </c>
      <c r="FB120">
        <v>35.375</v>
      </c>
      <c r="FC120">
        <v>40.75</v>
      </c>
      <c r="FD120">
        <v>37.75</v>
      </c>
      <c r="FE120">
        <v>41.625</v>
      </c>
      <c r="FF120">
        <v>38.5</v>
      </c>
      <c r="FG120">
        <v>0</v>
      </c>
      <c r="FH120">
        <v>0</v>
      </c>
      <c r="FI120">
        <v>0</v>
      </c>
      <c r="FJ120">
        <v>1746730902.2</v>
      </c>
      <c r="FK120">
        <v>0</v>
      </c>
      <c r="FL120">
        <v>2.542692307692308</v>
      </c>
      <c r="FM120">
        <v>-0.7914528231637328</v>
      </c>
      <c r="FN120">
        <v>15.43282036543327</v>
      </c>
      <c r="FO120">
        <v>-3.918846153846153</v>
      </c>
      <c r="FP120">
        <v>15</v>
      </c>
      <c r="FQ120">
        <v>1746715409.1</v>
      </c>
      <c r="FR120" t="s">
        <v>438</v>
      </c>
      <c r="FS120">
        <v>1746715409.1</v>
      </c>
      <c r="FT120">
        <v>1746715398.6</v>
      </c>
      <c r="FU120">
        <v>2</v>
      </c>
      <c r="FV120">
        <v>-0.229</v>
      </c>
      <c r="FW120">
        <v>-0.046</v>
      </c>
      <c r="FX120">
        <v>-0.035</v>
      </c>
      <c r="FY120">
        <v>0.08699999999999999</v>
      </c>
      <c r="FZ120">
        <v>587</v>
      </c>
      <c r="GA120">
        <v>16</v>
      </c>
      <c r="GB120">
        <v>0.03</v>
      </c>
      <c r="GC120">
        <v>0.16</v>
      </c>
      <c r="GD120">
        <v>0.07244666865838349</v>
      </c>
      <c r="GE120">
        <v>-0.06637783331332568</v>
      </c>
      <c r="GF120">
        <v>0.02318406166121567</v>
      </c>
      <c r="GG120">
        <v>1</v>
      </c>
      <c r="GH120">
        <v>-0.0003558710882348349</v>
      </c>
      <c r="GI120">
        <v>0.0002114444165557011</v>
      </c>
      <c r="GJ120">
        <v>4.761034657992248E-05</v>
      </c>
      <c r="GK120">
        <v>1</v>
      </c>
      <c r="GL120">
        <v>2</v>
      </c>
      <c r="GM120">
        <v>2</v>
      </c>
      <c r="GN120" t="s">
        <v>439</v>
      </c>
      <c r="GO120">
        <v>3.0182</v>
      </c>
      <c r="GP120">
        <v>2.77502</v>
      </c>
      <c r="GQ120">
        <v>0.07786120000000001</v>
      </c>
      <c r="GR120">
        <v>0.0773557</v>
      </c>
      <c r="GS120">
        <v>0.110713</v>
      </c>
      <c r="GT120">
        <v>0.110418</v>
      </c>
      <c r="GU120">
        <v>23825.5</v>
      </c>
      <c r="GV120">
        <v>27848.7</v>
      </c>
      <c r="GW120">
        <v>22640.8</v>
      </c>
      <c r="GX120">
        <v>27733.1</v>
      </c>
      <c r="GY120">
        <v>29180.8</v>
      </c>
      <c r="GZ120">
        <v>35224.7</v>
      </c>
      <c r="HA120">
        <v>36292.8</v>
      </c>
      <c r="HB120">
        <v>44024.9</v>
      </c>
      <c r="HC120">
        <v>1.82515</v>
      </c>
      <c r="HD120">
        <v>2.21287</v>
      </c>
      <c r="HE120">
        <v>0.145242</v>
      </c>
      <c r="HF120">
        <v>0</v>
      </c>
      <c r="HG120">
        <v>27.3571</v>
      </c>
      <c r="HH120">
        <v>999.9</v>
      </c>
      <c r="HI120">
        <v>54.8</v>
      </c>
      <c r="HJ120">
        <v>31.3</v>
      </c>
      <c r="HK120">
        <v>24.6626</v>
      </c>
      <c r="HL120">
        <v>61.8281</v>
      </c>
      <c r="HM120">
        <v>10.9014</v>
      </c>
      <c r="HN120">
        <v>1</v>
      </c>
      <c r="HO120">
        <v>-0.190069</v>
      </c>
      <c r="HP120">
        <v>-2.20361</v>
      </c>
      <c r="HQ120">
        <v>20.2819</v>
      </c>
      <c r="HR120">
        <v>5.19767</v>
      </c>
      <c r="HS120">
        <v>11.9518</v>
      </c>
      <c r="HT120">
        <v>4.9472</v>
      </c>
      <c r="HU120">
        <v>3.3</v>
      </c>
      <c r="HV120">
        <v>9999</v>
      </c>
      <c r="HW120">
        <v>9999</v>
      </c>
      <c r="HX120">
        <v>9999</v>
      </c>
      <c r="HY120">
        <v>332.8</v>
      </c>
      <c r="HZ120">
        <v>1.86035</v>
      </c>
      <c r="IA120">
        <v>1.86101</v>
      </c>
      <c r="IB120">
        <v>1.86184</v>
      </c>
      <c r="IC120">
        <v>1.85743</v>
      </c>
      <c r="ID120">
        <v>1.85714</v>
      </c>
      <c r="IE120">
        <v>1.85815</v>
      </c>
      <c r="IF120">
        <v>1.85897</v>
      </c>
      <c r="IG120">
        <v>1.85845</v>
      </c>
      <c r="IH120">
        <v>0</v>
      </c>
      <c r="II120">
        <v>0</v>
      </c>
      <c r="IJ120">
        <v>0</v>
      </c>
      <c r="IK120">
        <v>0</v>
      </c>
      <c r="IL120" t="s">
        <v>440</v>
      </c>
      <c r="IM120" t="s">
        <v>441</v>
      </c>
      <c r="IN120" t="s">
        <v>442</v>
      </c>
      <c r="IO120" t="s">
        <v>442</v>
      </c>
      <c r="IP120" t="s">
        <v>442</v>
      </c>
      <c r="IQ120" t="s">
        <v>442</v>
      </c>
      <c r="IR120">
        <v>0</v>
      </c>
      <c r="IS120">
        <v>100</v>
      </c>
      <c r="IT120">
        <v>100</v>
      </c>
      <c r="IU120">
        <v>0.119</v>
      </c>
      <c r="IV120">
        <v>0.2479</v>
      </c>
      <c r="IW120">
        <v>0.297997702088705</v>
      </c>
      <c r="IX120">
        <v>-0.0005958199232126106</v>
      </c>
      <c r="IY120">
        <v>-6.37178337242435E-08</v>
      </c>
      <c r="IZ120">
        <v>1.993894988486917E-10</v>
      </c>
      <c r="JA120">
        <v>-0.1058024783623949</v>
      </c>
      <c r="JB120">
        <v>-0.00682890468723997</v>
      </c>
      <c r="JC120">
        <v>0.001509929528747337</v>
      </c>
      <c r="JD120">
        <v>-1.662762654557253E-05</v>
      </c>
      <c r="JE120">
        <v>17</v>
      </c>
      <c r="JF120">
        <v>1831</v>
      </c>
      <c r="JG120">
        <v>1</v>
      </c>
      <c r="JH120">
        <v>21</v>
      </c>
      <c r="JI120">
        <v>257</v>
      </c>
      <c r="JJ120">
        <v>257.2</v>
      </c>
      <c r="JK120">
        <v>0.836182</v>
      </c>
      <c r="JL120">
        <v>2.59155</v>
      </c>
      <c r="JM120">
        <v>1.54663</v>
      </c>
      <c r="JN120">
        <v>2.18506</v>
      </c>
      <c r="JO120">
        <v>1.49658</v>
      </c>
      <c r="JP120">
        <v>2.49146</v>
      </c>
      <c r="JQ120">
        <v>38.1593</v>
      </c>
      <c r="JR120">
        <v>24.0963</v>
      </c>
      <c r="JS120">
        <v>18</v>
      </c>
      <c r="JT120">
        <v>385.204</v>
      </c>
      <c r="JU120">
        <v>674.198</v>
      </c>
      <c r="JV120">
        <v>30.8878</v>
      </c>
      <c r="JW120">
        <v>25.0924</v>
      </c>
      <c r="JX120">
        <v>30</v>
      </c>
      <c r="JY120">
        <v>24.9885</v>
      </c>
      <c r="JZ120">
        <v>24.9668</v>
      </c>
      <c r="KA120">
        <v>16.7541</v>
      </c>
      <c r="KB120">
        <v>25.9844</v>
      </c>
      <c r="KC120">
        <v>96.14019999999999</v>
      </c>
      <c r="KD120">
        <v>30.8817</v>
      </c>
      <c r="KE120">
        <v>300</v>
      </c>
      <c r="KF120">
        <v>20.8551</v>
      </c>
      <c r="KG120">
        <v>100.162</v>
      </c>
      <c r="KH120">
        <v>100.778</v>
      </c>
    </row>
    <row r="121" spans="1:294">
      <c r="A121">
        <v>105</v>
      </c>
      <c r="B121">
        <v>1746730950</v>
      </c>
      <c r="C121">
        <v>12533.90000009537</v>
      </c>
      <c r="D121" t="s">
        <v>649</v>
      </c>
      <c r="E121" t="s">
        <v>650</v>
      </c>
      <c r="F121" t="s">
        <v>432</v>
      </c>
      <c r="G121" t="s">
        <v>433</v>
      </c>
      <c r="I121" t="s">
        <v>435</v>
      </c>
      <c r="J121">
        <v>1746730950</v>
      </c>
      <c r="K121">
        <f>(L121)/1000</f>
        <v>0</v>
      </c>
      <c r="L121">
        <f>IF(DQ121, AO121, AI121)</f>
        <v>0</v>
      </c>
      <c r="M121">
        <f>IF(DQ121, AJ121, AH121)</f>
        <v>0</v>
      </c>
      <c r="N121">
        <f>DS121 - IF(AV121&gt;1, M121*DM121*100.0/(AX121), 0)</f>
        <v>0</v>
      </c>
      <c r="O121">
        <f>((U121-K121/2)*N121-M121)/(U121+K121/2)</f>
        <v>0</v>
      </c>
      <c r="P121">
        <f>O121*(DZ121+EA121)/1000.0</f>
        <v>0</v>
      </c>
      <c r="Q121">
        <f>(DS121 - IF(AV121&gt;1, M121*DM121*100.0/(AX121), 0))*(DZ121+EA121)/1000.0</f>
        <v>0</v>
      </c>
      <c r="R121">
        <f>2.0/((1/T121-1/S121)+SIGN(T121)*SQRT((1/T121-1/S121)*(1/T121-1/S121) + 4*DN121/((DN121+1)*(DN121+1))*(2*1/T121*1/S121-1/S121*1/S121)))</f>
        <v>0</v>
      </c>
      <c r="S121">
        <f>IF(LEFT(DO121,1)&lt;&gt;"0",IF(LEFT(DO121,1)="1",3.0,DP121),$D$5+$E$5*(EG121*DZ121/($K$5*1000))+$F$5*(EG121*DZ121/($K$5*1000))*MAX(MIN(DM121,$J$5),$I$5)*MAX(MIN(DM121,$J$5),$I$5)+$G$5*MAX(MIN(DM121,$J$5),$I$5)*(EG121*DZ121/($K$5*1000))+$H$5*(EG121*DZ121/($K$5*1000))*(EG121*DZ121/($K$5*1000)))</f>
        <v>0</v>
      </c>
      <c r="T121">
        <f>K121*(1000-(1000*0.61365*exp(17.502*X121/(240.97+X121))/(DZ121+EA121)+DU121)/2)/(1000*0.61365*exp(17.502*X121/(240.97+X121))/(DZ121+EA121)-DU121)</f>
        <v>0</v>
      </c>
      <c r="U121">
        <f>1/((DN121+1)/(R121/1.6)+1/(S121/1.37)) + DN121/((DN121+1)/(R121/1.6) + DN121/(S121/1.37))</f>
        <v>0</v>
      </c>
      <c r="V121">
        <f>(DI121*DL121)</f>
        <v>0</v>
      </c>
      <c r="W121">
        <f>(EB121+(V121+2*0.95*5.67E-8*(((EB121+$B$7)+273)^4-(EB121+273)^4)-44100*K121)/(1.84*29.3*S121+8*0.95*5.67E-8*(EB121+273)^3))</f>
        <v>0</v>
      </c>
      <c r="X121">
        <f>($C$7*EC121+$D$7*ED121+$E$7*W121)</f>
        <v>0</v>
      </c>
      <c r="Y121">
        <f>0.61365*exp(17.502*X121/(240.97+X121))</f>
        <v>0</v>
      </c>
      <c r="Z121">
        <f>(AA121/AB121*100)</f>
        <v>0</v>
      </c>
      <c r="AA121">
        <f>DU121*(DZ121+EA121)/1000</f>
        <v>0</v>
      </c>
      <c r="AB121">
        <f>0.61365*exp(17.502*EB121/(240.97+EB121))</f>
        <v>0</v>
      </c>
      <c r="AC121">
        <f>(Y121-DU121*(DZ121+EA121)/1000)</f>
        <v>0</v>
      </c>
      <c r="AD121">
        <f>(-K121*44100)</f>
        <v>0</v>
      </c>
      <c r="AE121">
        <f>2*29.3*S121*0.92*(EB121-X121)</f>
        <v>0</v>
      </c>
      <c r="AF121">
        <f>2*0.95*5.67E-8*(((EB121+$B$7)+273)^4-(X121+273)^4)</f>
        <v>0</v>
      </c>
      <c r="AG121">
        <f>V121+AF121+AD121+AE121</f>
        <v>0</v>
      </c>
      <c r="AH121">
        <f>DY121*AV121*(DT121-DS121*(1000-AV121*DV121)/(1000-AV121*DU121))/(100*DM121)</f>
        <v>0</v>
      </c>
      <c r="AI121">
        <f>1000*DY121*AV121*(DU121-DV121)/(100*DM121*(1000-AV121*DU121))</f>
        <v>0</v>
      </c>
      <c r="AJ121">
        <f>(AK121 - AL121 - DZ121*1E3/(8.314*(EB121+273.15)) * AN121/DY121 * AM121) * DY121/(100*DM121) * (1000 - DV121)/1000</f>
        <v>0</v>
      </c>
      <c r="AK121">
        <v>408.5602647923878</v>
      </c>
      <c r="AL121">
        <v>408.5134787878786</v>
      </c>
      <c r="AM121">
        <v>0.000638590921040653</v>
      </c>
      <c r="AN121">
        <v>65.83343786014218</v>
      </c>
      <c r="AO121">
        <f>(AQ121 - AP121 + DZ121*1E3/(8.314*(EB121+273.15)) * AS121/DY121 * AR121) * DY121/(100*DM121) * 1000/(1000 - AQ121)</f>
        <v>0</v>
      </c>
      <c r="AP121">
        <v>20.81169185140595</v>
      </c>
      <c r="AQ121">
        <v>20.79867696969697</v>
      </c>
      <c r="AR121">
        <v>3.023094578229048E-06</v>
      </c>
      <c r="AS121">
        <v>77.39234867321849</v>
      </c>
      <c r="AT121">
        <v>0</v>
      </c>
      <c r="AU121">
        <v>0</v>
      </c>
      <c r="AV121">
        <f>IF(AT121*$H$13&gt;=AX121,1.0,(AX121/(AX121-AT121*$H$13)))</f>
        <v>0</v>
      </c>
      <c r="AW121">
        <f>(AV121-1)*100</f>
        <v>0</v>
      </c>
      <c r="AX121">
        <f>MAX(0,($B$13+$C$13*EG121)/(1+$D$13*EG121)*DZ121/(EB121+273)*$E$13)</f>
        <v>0</v>
      </c>
      <c r="AY121" t="s">
        <v>436</v>
      </c>
      <c r="AZ121" t="s">
        <v>436</v>
      </c>
      <c r="BA121">
        <v>0</v>
      </c>
      <c r="BB121">
        <v>0</v>
      </c>
      <c r="BC121">
        <f>1-BA121/BB121</f>
        <v>0</v>
      </c>
      <c r="BD121">
        <v>0</v>
      </c>
      <c r="BE121" t="s">
        <v>436</v>
      </c>
      <c r="BF121" t="s">
        <v>436</v>
      </c>
      <c r="BG121">
        <v>0</v>
      </c>
      <c r="BH121">
        <v>0</v>
      </c>
      <c r="BI121">
        <f>1-BG121/BH121</f>
        <v>0</v>
      </c>
      <c r="BJ121">
        <v>0.5</v>
      </c>
      <c r="BK121">
        <f>DJ121</f>
        <v>0</v>
      </c>
      <c r="BL121">
        <f>M121</f>
        <v>0</v>
      </c>
      <c r="BM121">
        <f>BI121*BJ121*BK121</f>
        <v>0</v>
      </c>
      <c r="BN121">
        <f>(BL121-BD121)/BK121</f>
        <v>0</v>
      </c>
      <c r="BO121">
        <f>(BB121-BH121)/BH121</f>
        <v>0</v>
      </c>
      <c r="BP121">
        <f>BA121/(BC121+BA121/BH121)</f>
        <v>0</v>
      </c>
      <c r="BQ121" t="s">
        <v>436</v>
      </c>
      <c r="BR121">
        <v>0</v>
      </c>
      <c r="BS121">
        <f>IF(BR121&lt;&gt;0, BR121, BP121)</f>
        <v>0</v>
      </c>
      <c r="BT121">
        <f>1-BS121/BH121</f>
        <v>0</v>
      </c>
      <c r="BU121">
        <f>(BH121-BG121)/(BH121-BS121)</f>
        <v>0</v>
      </c>
      <c r="BV121">
        <f>(BB121-BH121)/(BB121-BS121)</f>
        <v>0</v>
      </c>
      <c r="BW121">
        <f>(BH121-BG121)/(BH121-BA121)</f>
        <v>0</v>
      </c>
      <c r="BX121">
        <f>(BB121-BH121)/(BB121-BA121)</f>
        <v>0</v>
      </c>
      <c r="BY121">
        <f>(BU121*BS121/BG121)</f>
        <v>0</v>
      </c>
      <c r="BZ121">
        <f>(1-BY121)</f>
        <v>0</v>
      </c>
      <c r="DI121">
        <f>$B$11*EH121+$C$11*EI121+$F$11*ET121*(1-EW121)</f>
        <v>0</v>
      </c>
      <c r="DJ121">
        <f>DI121*DK121</f>
        <v>0</v>
      </c>
      <c r="DK121">
        <f>($B$11*$D$9+$C$11*$D$9+$F$11*((FG121+EY121)/MAX(FG121+EY121+FH121, 0.1)*$I$9+FH121/MAX(FG121+EY121+FH121, 0.1)*$J$9))/($B$11+$C$11+$F$11)</f>
        <v>0</v>
      </c>
      <c r="DL121">
        <f>($B$11*$K$9+$C$11*$K$9+$F$11*((FG121+EY121)/MAX(FG121+EY121+FH121, 0.1)*$P$9+FH121/MAX(FG121+EY121+FH121, 0.1)*$Q$9))/($B$11+$C$11+$F$11)</f>
        <v>0</v>
      </c>
      <c r="DM121">
        <v>6</v>
      </c>
      <c r="DN121">
        <v>0.5</v>
      </c>
      <c r="DO121" t="s">
        <v>437</v>
      </c>
      <c r="DP121">
        <v>2</v>
      </c>
      <c r="DQ121" t="b">
        <v>1</v>
      </c>
      <c r="DR121">
        <v>1746730950</v>
      </c>
      <c r="DS121">
        <v>400.02</v>
      </c>
      <c r="DT121">
        <v>400.037</v>
      </c>
      <c r="DU121">
        <v>20.7978</v>
      </c>
      <c r="DV121">
        <v>20.8078</v>
      </c>
      <c r="DW121">
        <v>399.958</v>
      </c>
      <c r="DX121">
        <v>20.5506</v>
      </c>
      <c r="DY121">
        <v>400.103</v>
      </c>
      <c r="DZ121">
        <v>101.971</v>
      </c>
      <c r="EA121">
        <v>0.0997291</v>
      </c>
      <c r="EB121">
        <v>29.9778</v>
      </c>
      <c r="EC121">
        <v>29.6804</v>
      </c>
      <c r="ED121">
        <v>999.9</v>
      </c>
      <c r="EE121">
        <v>0</v>
      </c>
      <c r="EF121">
        <v>0</v>
      </c>
      <c r="EG121">
        <v>10056.9</v>
      </c>
      <c r="EH121">
        <v>0</v>
      </c>
      <c r="EI121">
        <v>0.221054</v>
      </c>
      <c r="EJ121">
        <v>-0.017334</v>
      </c>
      <c r="EK121">
        <v>408.516</v>
      </c>
      <c r="EL121">
        <v>408.538</v>
      </c>
      <c r="EM121">
        <v>-0.0100193</v>
      </c>
      <c r="EN121">
        <v>400.037</v>
      </c>
      <c r="EO121">
        <v>20.8078</v>
      </c>
      <c r="EP121">
        <v>2.12078</v>
      </c>
      <c r="EQ121">
        <v>2.1218</v>
      </c>
      <c r="ER121">
        <v>18.3761</v>
      </c>
      <c r="ES121">
        <v>18.3838</v>
      </c>
      <c r="ET121">
        <v>0.0500092</v>
      </c>
      <c r="EU121">
        <v>0</v>
      </c>
      <c r="EV121">
        <v>0</v>
      </c>
      <c r="EW121">
        <v>0</v>
      </c>
      <c r="EX121">
        <v>5.73</v>
      </c>
      <c r="EY121">
        <v>0.0500092</v>
      </c>
      <c r="EZ121">
        <v>-5</v>
      </c>
      <c r="FA121">
        <v>1.51</v>
      </c>
      <c r="FB121">
        <v>34.437</v>
      </c>
      <c r="FC121">
        <v>38.312</v>
      </c>
      <c r="FD121">
        <v>36.375</v>
      </c>
      <c r="FE121">
        <v>38</v>
      </c>
      <c r="FF121">
        <v>37.062</v>
      </c>
      <c r="FG121">
        <v>0</v>
      </c>
      <c r="FH121">
        <v>0</v>
      </c>
      <c r="FI121">
        <v>0</v>
      </c>
      <c r="FJ121">
        <v>1746731022.8</v>
      </c>
      <c r="FK121">
        <v>0</v>
      </c>
      <c r="FL121">
        <v>4.878800000000001</v>
      </c>
      <c r="FM121">
        <v>-7.545384557813833</v>
      </c>
      <c r="FN121">
        <v>-14.30538472910839</v>
      </c>
      <c r="FO121">
        <v>-2.949199999999999</v>
      </c>
      <c r="FP121">
        <v>15</v>
      </c>
      <c r="FQ121">
        <v>1746715409.1</v>
      </c>
      <c r="FR121" t="s">
        <v>438</v>
      </c>
      <c r="FS121">
        <v>1746715409.1</v>
      </c>
      <c r="FT121">
        <v>1746715398.6</v>
      </c>
      <c r="FU121">
        <v>2</v>
      </c>
      <c r="FV121">
        <v>-0.229</v>
      </c>
      <c r="FW121">
        <v>-0.046</v>
      </c>
      <c r="FX121">
        <v>-0.035</v>
      </c>
      <c r="FY121">
        <v>0.08699999999999999</v>
      </c>
      <c r="FZ121">
        <v>587</v>
      </c>
      <c r="GA121">
        <v>16</v>
      </c>
      <c r="GB121">
        <v>0.03</v>
      </c>
      <c r="GC121">
        <v>0.16</v>
      </c>
      <c r="GD121">
        <v>0.005606934052257291</v>
      </c>
      <c r="GE121">
        <v>0.001383348832820496</v>
      </c>
      <c r="GF121">
        <v>0.0465177713318995</v>
      </c>
      <c r="GG121">
        <v>1</v>
      </c>
      <c r="GH121">
        <v>-0.000503791273331252</v>
      </c>
      <c r="GI121">
        <v>0.0004639889744541683</v>
      </c>
      <c r="GJ121">
        <v>7.589457835418381E-05</v>
      </c>
      <c r="GK121">
        <v>1</v>
      </c>
      <c r="GL121">
        <v>2</v>
      </c>
      <c r="GM121">
        <v>2</v>
      </c>
      <c r="GN121" t="s">
        <v>439</v>
      </c>
      <c r="GO121">
        <v>3.01827</v>
      </c>
      <c r="GP121">
        <v>2.7749</v>
      </c>
      <c r="GQ121">
        <v>0.0978305</v>
      </c>
      <c r="GR121">
        <v>0.0971619</v>
      </c>
      <c r="GS121">
        <v>0.110642</v>
      </c>
      <c r="GT121">
        <v>0.110359</v>
      </c>
      <c r="GU121">
        <v>23310.6</v>
      </c>
      <c r="GV121">
        <v>27252.3</v>
      </c>
      <c r="GW121">
        <v>22641.5</v>
      </c>
      <c r="GX121">
        <v>27734.3</v>
      </c>
      <c r="GY121">
        <v>29184.1</v>
      </c>
      <c r="GZ121">
        <v>35229.6</v>
      </c>
      <c r="HA121">
        <v>36293.3</v>
      </c>
      <c r="HB121">
        <v>44027.3</v>
      </c>
      <c r="HC121">
        <v>1.82515</v>
      </c>
      <c r="HD121">
        <v>2.21302</v>
      </c>
      <c r="HE121">
        <v>0.143413</v>
      </c>
      <c r="HF121">
        <v>0</v>
      </c>
      <c r="HG121">
        <v>27.3408</v>
      </c>
      <c r="HH121">
        <v>999.9</v>
      </c>
      <c r="HI121">
        <v>54.7</v>
      </c>
      <c r="HJ121">
        <v>31.3</v>
      </c>
      <c r="HK121">
        <v>24.616</v>
      </c>
      <c r="HL121">
        <v>61.6382</v>
      </c>
      <c r="HM121">
        <v>10.8814</v>
      </c>
      <c r="HN121">
        <v>1</v>
      </c>
      <c r="HO121">
        <v>-0.190422</v>
      </c>
      <c r="HP121">
        <v>-2.34838</v>
      </c>
      <c r="HQ121">
        <v>20.2781</v>
      </c>
      <c r="HR121">
        <v>5.19348</v>
      </c>
      <c r="HS121">
        <v>11.9509</v>
      </c>
      <c r="HT121">
        <v>4.94745</v>
      </c>
      <c r="HU121">
        <v>3.3</v>
      </c>
      <c r="HV121">
        <v>9999</v>
      </c>
      <c r="HW121">
        <v>9999</v>
      </c>
      <c r="HX121">
        <v>9999</v>
      </c>
      <c r="HY121">
        <v>332.8</v>
      </c>
      <c r="HZ121">
        <v>1.86035</v>
      </c>
      <c r="IA121">
        <v>1.86098</v>
      </c>
      <c r="IB121">
        <v>1.8618</v>
      </c>
      <c r="IC121">
        <v>1.85741</v>
      </c>
      <c r="ID121">
        <v>1.85705</v>
      </c>
      <c r="IE121">
        <v>1.8581</v>
      </c>
      <c r="IF121">
        <v>1.8589</v>
      </c>
      <c r="IG121">
        <v>1.8584</v>
      </c>
      <c r="IH121">
        <v>0</v>
      </c>
      <c r="II121">
        <v>0</v>
      </c>
      <c r="IJ121">
        <v>0</v>
      </c>
      <c r="IK121">
        <v>0</v>
      </c>
      <c r="IL121" t="s">
        <v>440</v>
      </c>
      <c r="IM121" t="s">
        <v>441</v>
      </c>
      <c r="IN121" t="s">
        <v>442</v>
      </c>
      <c r="IO121" t="s">
        <v>442</v>
      </c>
      <c r="IP121" t="s">
        <v>442</v>
      </c>
      <c r="IQ121" t="s">
        <v>442</v>
      </c>
      <c r="IR121">
        <v>0</v>
      </c>
      <c r="IS121">
        <v>100</v>
      </c>
      <c r="IT121">
        <v>100</v>
      </c>
      <c r="IU121">
        <v>0.062</v>
      </c>
      <c r="IV121">
        <v>0.2472</v>
      </c>
      <c r="IW121">
        <v>0.297997702088705</v>
      </c>
      <c r="IX121">
        <v>-0.0005958199232126106</v>
      </c>
      <c r="IY121">
        <v>-6.37178337242435E-08</v>
      </c>
      <c r="IZ121">
        <v>1.993894988486917E-10</v>
      </c>
      <c r="JA121">
        <v>-0.1058024783623949</v>
      </c>
      <c r="JB121">
        <v>-0.00682890468723997</v>
      </c>
      <c r="JC121">
        <v>0.001509929528747337</v>
      </c>
      <c r="JD121">
        <v>-1.662762654557253E-05</v>
      </c>
      <c r="JE121">
        <v>17</v>
      </c>
      <c r="JF121">
        <v>1831</v>
      </c>
      <c r="JG121">
        <v>1</v>
      </c>
      <c r="JH121">
        <v>21</v>
      </c>
      <c r="JI121">
        <v>259</v>
      </c>
      <c r="JJ121">
        <v>259.2</v>
      </c>
      <c r="JK121">
        <v>1.05103</v>
      </c>
      <c r="JL121">
        <v>2.57935</v>
      </c>
      <c r="JM121">
        <v>1.54663</v>
      </c>
      <c r="JN121">
        <v>2.18506</v>
      </c>
      <c r="JO121">
        <v>1.49658</v>
      </c>
      <c r="JP121">
        <v>2.47681</v>
      </c>
      <c r="JQ121">
        <v>38.0863</v>
      </c>
      <c r="JR121">
        <v>24.105</v>
      </c>
      <c r="JS121">
        <v>18</v>
      </c>
      <c r="JT121">
        <v>385.162</v>
      </c>
      <c r="JU121">
        <v>674.244</v>
      </c>
      <c r="JV121">
        <v>30.962</v>
      </c>
      <c r="JW121">
        <v>25.087</v>
      </c>
      <c r="JX121">
        <v>30</v>
      </c>
      <c r="JY121">
        <v>24.9822</v>
      </c>
      <c r="JZ121">
        <v>24.9605</v>
      </c>
      <c r="KA121">
        <v>21.0738</v>
      </c>
      <c r="KB121">
        <v>25.6939</v>
      </c>
      <c r="KC121">
        <v>96.9121</v>
      </c>
      <c r="KD121">
        <v>30.9699</v>
      </c>
      <c r="KE121">
        <v>400</v>
      </c>
      <c r="KF121">
        <v>20.8677</v>
      </c>
      <c r="KG121">
        <v>100.164</v>
      </c>
      <c r="KH121">
        <v>100.783</v>
      </c>
    </row>
    <row r="122" spans="1:294">
      <c r="A122">
        <v>106</v>
      </c>
      <c r="B122">
        <v>1746731070.5</v>
      </c>
      <c r="C122">
        <v>12654.40000009537</v>
      </c>
      <c r="D122" t="s">
        <v>651</v>
      </c>
      <c r="E122" t="s">
        <v>652</v>
      </c>
      <c r="F122" t="s">
        <v>432</v>
      </c>
      <c r="G122" t="s">
        <v>433</v>
      </c>
      <c r="I122" t="s">
        <v>435</v>
      </c>
      <c r="J122">
        <v>1746731070.5</v>
      </c>
      <c r="K122">
        <f>(L122)/1000</f>
        <v>0</v>
      </c>
      <c r="L122">
        <f>IF(DQ122, AO122, AI122)</f>
        <v>0</v>
      </c>
      <c r="M122">
        <f>IF(DQ122, AJ122, AH122)</f>
        <v>0</v>
      </c>
      <c r="N122">
        <f>DS122 - IF(AV122&gt;1, M122*DM122*100.0/(AX122), 0)</f>
        <v>0</v>
      </c>
      <c r="O122">
        <f>((U122-K122/2)*N122-M122)/(U122+K122/2)</f>
        <v>0</v>
      </c>
      <c r="P122">
        <f>O122*(DZ122+EA122)/1000.0</f>
        <v>0</v>
      </c>
      <c r="Q122">
        <f>(DS122 - IF(AV122&gt;1, M122*DM122*100.0/(AX122), 0))*(DZ122+EA122)/1000.0</f>
        <v>0</v>
      </c>
      <c r="R122">
        <f>2.0/((1/T122-1/S122)+SIGN(T122)*SQRT((1/T122-1/S122)*(1/T122-1/S122) + 4*DN122/((DN122+1)*(DN122+1))*(2*1/T122*1/S122-1/S122*1/S122)))</f>
        <v>0</v>
      </c>
      <c r="S122">
        <f>IF(LEFT(DO122,1)&lt;&gt;"0",IF(LEFT(DO122,1)="1",3.0,DP122),$D$5+$E$5*(EG122*DZ122/($K$5*1000))+$F$5*(EG122*DZ122/($K$5*1000))*MAX(MIN(DM122,$J$5),$I$5)*MAX(MIN(DM122,$J$5),$I$5)+$G$5*MAX(MIN(DM122,$J$5),$I$5)*(EG122*DZ122/($K$5*1000))+$H$5*(EG122*DZ122/($K$5*1000))*(EG122*DZ122/($K$5*1000)))</f>
        <v>0</v>
      </c>
      <c r="T122">
        <f>K122*(1000-(1000*0.61365*exp(17.502*X122/(240.97+X122))/(DZ122+EA122)+DU122)/2)/(1000*0.61365*exp(17.502*X122/(240.97+X122))/(DZ122+EA122)-DU122)</f>
        <v>0</v>
      </c>
      <c r="U122">
        <f>1/((DN122+1)/(R122/1.6)+1/(S122/1.37)) + DN122/((DN122+1)/(R122/1.6) + DN122/(S122/1.37))</f>
        <v>0</v>
      </c>
      <c r="V122">
        <f>(DI122*DL122)</f>
        <v>0</v>
      </c>
      <c r="W122">
        <f>(EB122+(V122+2*0.95*5.67E-8*(((EB122+$B$7)+273)^4-(EB122+273)^4)-44100*K122)/(1.84*29.3*S122+8*0.95*5.67E-8*(EB122+273)^3))</f>
        <v>0</v>
      </c>
      <c r="X122">
        <f>($C$7*EC122+$D$7*ED122+$E$7*W122)</f>
        <v>0</v>
      </c>
      <c r="Y122">
        <f>0.61365*exp(17.502*X122/(240.97+X122))</f>
        <v>0</v>
      </c>
      <c r="Z122">
        <f>(AA122/AB122*100)</f>
        <v>0</v>
      </c>
      <c r="AA122">
        <f>DU122*(DZ122+EA122)/1000</f>
        <v>0</v>
      </c>
      <c r="AB122">
        <f>0.61365*exp(17.502*EB122/(240.97+EB122))</f>
        <v>0</v>
      </c>
      <c r="AC122">
        <f>(Y122-DU122*(DZ122+EA122)/1000)</f>
        <v>0</v>
      </c>
      <c r="AD122">
        <f>(-K122*44100)</f>
        <v>0</v>
      </c>
      <c r="AE122">
        <f>2*29.3*S122*0.92*(EB122-X122)</f>
        <v>0</v>
      </c>
      <c r="AF122">
        <f>2*0.95*5.67E-8*(((EB122+$B$7)+273)^4-(X122+273)^4)</f>
        <v>0</v>
      </c>
      <c r="AG122">
        <f>V122+AF122+AD122+AE122</f>
        <v>0</v>
      </c>
      <c r="AH122">
        <f>DY122*AV122*(DT122-DS122*(1000-AV122*DV122)/(1000-AV122*DU122))/(100*DM122)</f>
        <v>0</v>
      </c>
      <c r="AI122">
        <f>1000*DY122*AV122*(DU122-DV122)/(100*DM122*(1000-AV122*DU122))</f>
        <v>0</v>
      </c>
      <c r="AJ122">
        <f>(AK122 - AL122 - DZ122*1E3/(8.314*(EB122+273.15)) * AN122/DY122 * AM122) * DY122/(100*DM122) * (1000 - DV122)/1000</f>
        <v>0</v>
      </c>
      <c r="AK122">
        <v>510.6521095724116</v>
      </c>
      <c r="AL122">
        <v>510.555787878788</v>
      </c>
      <c r="AM122">
        <v>0.02330213876616975</v>
      </c>
      <c r="AN122">
        <v>65.83343786014218</v>
      </c>
      <c r="AO122">
        <f>(AQ122 - AP122 + DZ122*1E3/(8.314*(EB122+273.15)) * AS122/DY122 * AR122) * DY122/(100*DM122) * 1000/(1000 - AQ122)</f>
        <v>0</v>
      </c>
      <c r="AP122">
        <v>20.81969085622684</v>
      </c>
      <c r="AQ122">
        <v>20.81118545454544</v>
      </c>
      <c r="AR122">
        <v>-8.794096204022005E-07</v>
      </c>
      <c r="AS122">
        <v>77.39234867321849</v>
      </c>
      <c r="AT122">
        <v>0</v>
      </c>
      <c r="AU122">
        <v>0</v>
      </c>
      <c r="AV122">
        <f>IF(AT122*$H$13&gt;=AX122,1.0,(AX122/(AX122-AT122*$H$13)))</f>
        <v>0</v>
      </c>
      <c r="AW122">
        <f>(AV122-1)*100</f>
        <v>0</v>
      </c>
      <c r="AX122">
        <f>MAX(0,($B$13+$C$13*EG122)/(1+$D$13*EG122)*DZ122/(EB122+273)*$E$13)</f>
        <v>0</v>
      </c>
      <c r="AY122" t="s">
        <v>436</v>
      </c>
      <c r="AZ122" t="s">
        <v>436</v>
      </c>
      <c r="BA122">
        <v>0</v>
      </c>
      <c r="BB122">
        <v>0</v>
      </c>
      <c r="BC122">
        <f>1-BA122/BB122</f>
        <v>0</v>
      </c>
      <c r="BD122">
        <v>0</v>
      </c>
      <c r="BE122" t="s">
        <v>436</v>
      </c>
      <c r="BF122" t="s">
        <v>436</v>
      </c>
      <c r="BG122">
        <v>0</v>
      </c>
      <c r="BH122">
        <v>0</v>
      </c>
      <c r="BI122">
        <f>1-BG122/BH122</f>
        <v>0</v>
      </c>
      <c r="BJ122">
        <v>0.5</v>
      </c>
      <c r="BK122">
        <f>DJ122</f>
        <v>0</v>
      </c>
      <c r="BL122">
        <f>M122</f>
        <v>0</v>
      </c>
      <c r="BM122">
        <f>BI122*BJ122*BK122</f>
        <v>0</v>
      </c>
      <c r="BN122">
        <f>(BL122-BD122)/BK122</f>
        <v>0</v>
      </c>
      <c r="BO122">
        <f>(BB122-BH122)/BH122</f>
        <v>0</v>
      </c>
      <c r="BP122">
        <f>BA122/(BC122+BA122/BH122)</f>
        <v>0</v>
      </c>
      <c r="BQ122" t="s">
        <v>436</v>
      </c>
      <c r="BR122">
        <v>0</v>
      </c>
      <c r="BS122">
        <f>IF(BR122&lt;&gt;0, BR122, BP122)</f>
        <v>0</v>
      </c>
      <c r="BT122">
        <f>1-BS122/BH122</f>
        <v>0</v>
      </c>
      <c r="BU122">
        <f>(BH122-BG122)/(BH122-BS122)</f>
        <v>0</v>
      </c>
      <c r="BV122">
        <f>(BB122-BH122)/(BB122-BS122)</f>
        <v>0</v>
      </c>
      <c r="BW122">
        <f>(BH122-BG122)/(BH122-BA122)</f>
        <v>0</v>
      </c>
      <c r="BX122">
        <f>(BB122-BH122)/(BB122-BA122)</f>
        <v>0</v>
      </c>
      <c r="BY122">
        <f>(BU122*BS122/BG122)</f>
        <v>0</v>
      </c>
      <c r="BZ122">
        <f>(1-BY122)</f>
        <v>0</v>
      </c>
      <c r="DI122">
        <f>$B$11*EH122+$C$11*EI122+$F$11*ET122*(1-EW122)</f>
        <v>0</v>
      </c>
      <c r="DJ122">
        <f>DI122*DK122</f>
        <v>0</v>
      </c>
      <c r="DK122">
        <f>($B$11*$D$9+$C$11*$D$9+$F$11*((FG122+EY122)/MAX(FG122+EY122+FH122, 0.1)*$I$9+FH122/MAX(FG122+EY122+FH122, 0.1)*$J$9))/($B$11+$C$11+$F$11)</f>
        <v>0</v>
      </c>
      <c r="DL122">
        <f>($B$11*$K$9+$C$11*$K$9+$F$11*((FG122+EY122)/MAX(FG122+EY122+FH122, 0.1)*$P$9+FH122/MAX(FG122+EY122+FH122, 0.1)*$Q$9))/($B$11+$C$11+$F$11)</f>
        <v>0</v>
      </c>
      <c r="DM122">
        <v>6</v>
      </c>
      <c r="DN122">
        <v>0.5</v>
      </c>
      <c r="DO122" t="s">
        <v>437</v>
      </c>
      <c r="DP122">
        <v>2</v>
      </c>
      <c r="DQ122" t="b">
        <v>1</v>
      </c>
      <c r="DR122">
        <v>1746731070.5</v>
      </c>
      <c r="DS122">
        <v>499.936</v>
      </c>
      <c r="DT122">
        <v>500.046</v>
      </c>
      <c r="DU122">
        <v>20.8113</v>
      </c>
      <c r="DV122">
        <v>20.8185</v>
      </c>
      <c r="DW122">
        <v>499.927</v>
      </c>
      <c r="DX122">
        <v>20.5636</v>
      </c>
      <c r="DY122">
        <v>400.06</v>
      </c>
      <c r="DZ122">
        <v>101.974</v>
      </c>
      <c r="EA122">
        <v>0.100128</v>
      </c>
      <c r="EB122">
        <v>30.0079</v>
      </c>
      <c r="EC122">
        <v>29.6993</v>
      </c>
      <c r="ED122">
        <v>999.9</v>
      </c>
      <c r="EE122">
        <v>0</v>
      </c>
      <c r="EF122">
        <v>0</v>
      </c>
      <c r="EG122">
        <v>10036.9</v>
      </c>
      <c r="EH122">
        <v>0</v>
      </c>
      <c r="EI122">
        <v>0.221054</v>
      </c>
      <c r="EJ122">
        <v>-0.109711</v>
      </c>
      <c r="EK122">
        <v>510.561</v>
      </c>
      <c r="EL122">
        <v>510.677</v>
      </c>
      <c r="EM122">
        <v>-0.00722694</v>
      </c>
      <c r="EN122">
        <v>500.046</v>
      </c>
      <c r="EO122">
        <v>20.8185</v>
      </c>
      <c r="EP122">
        <v>2.1222</v>
      </c>
      <c r="EQ122">
        <v>2.12294</v>
      </c>
      <c r="ER122">
        <v>18.3868</v>
      </c>
      <c r="ES122">
        <v>18.3924</v>
      </c>
      <c r="ET122">
        <v>0.0500092</v>
      </c>
      <c r="EU122">
        <v>0</v>
      </c>
      <c r="EV122">
        <v>0</v>
      </c>
      <c r="EW122">
        <v>0</v>
      </c>
      <c r="EX122">
        <v>-6.17</v>
      </c>
      <c r="EY122">
        <v>0.0500092</v>
      </c>
      <c r="EZ122">
        <v>-1.68</v>
      </c>
      <c r="FA122">
        <v>0.16</v>
      </c>
      <c r="FB122">
        <v>34.812</v>
      </c>
      <c r="FC122">
        <v>39.875</v>
      </c>
      <c r="FD122">
        <v>37.187</v>
      </c>
      <c r="FE122">
        <v>40.125</v>
      </c>
      <c r="FF122">
        <v>37.937</v>
      </c>
      <c r="FG122">
        <v>0</v>
      </c>
      <c r="FH122">
        <v>0</v>
      </c>
      <c r="FI122">
        <v>0</v>
      </c>
      <c r="FJ122">
        <v>1746731143.4</v>
      </c>
      <c r="FK122">
        <v>0</v>
      </c>
      <c r="FL122">
        <v>2.533076923076923</v>
      </c>
      <c r="FM122">
        <v>-5.23760723861821</v>
      </c>
      <c r="FN122">
        <v>3.555897624968646</v>
      </c>
      <c r="FO122">
        <v>-3.301923076923077</v>
      </c>
      <c r="FP122">
        <v>15</v>
      </c>
      <c r="FQ122">
        <v>1746715409.1</v>
      </c>
      <c r="FR122" t="s">
        <v>438</v>
      </c>
      <c r="FS122">
        <v>1746715409.1</v>
      </c>
      <c r="FT122">
        <v>1746715398.6</v>
      </c>
      <c r="FU122">
        <v>2</v>
      </c>
      <c r="FV122">
        <v>-0.229</v>
      </c>
      <c r="FW122">
        <v>-0.046</v>
      </c>
      <c r="FX122">
        <v>-0.035</v>
      </c>
      <c r="FY122">
        <v>0.08699999999999999</v>
      </c>
      <c r="FZ122">
        <v>587</v>
      </c>
      <c r="GA122">
        <v>16</v>
      </c>
      <c r="GB122">
        <v>0.03</v>
      </c>
      <c r="GC122">
        <v>0.16</v>
      </c>
      <c r="GD122">
        <v>0.0919930042974471</v>
      </c>
      <c r="GE122">
        <v>-0.03288593840708885</v>
      </c>
      <c r="GF122">
        <v>0.05304786779810644</v>
      </c>
      <c r="GG122">
        <v>1</v>
      </c>
      <c r="GH122">
        <v>-0.0003703704702346618</v>
      </c>
      <c r="GI122">
        <v>-3.236159210838479E-05</v>
      </c>
      <c r="GJ122">
        <v>4.985360174497035E-05</v>
      </c>
      <c r="GK122">
        <v>1</v>
      </c>
      <c r="GL122">
        <v>2</v>
      </c>
      <c r="GM122">
        <v>2</v>
      </c>
      <c r="GN122" t="s">
        <v>439</v>
      </c>
      <c r="GO122">
        <v>3.01822</v>
      </c>
      <c r="GP122">
        <v>2.77512</v>
      </c>
      <c r="GQ122">
        <v>0.115619</v>
      </c>
      <c r="GR122">
        <v>0.114855</v>
      </c>
      <c r="GS122">
        <v>0.110695</v>
      </c>
      <c r="GT122">
        <v>0.110402</v>
      </c>
      <c r="GU122">
        <v>22851.6</v>
      </c>
      <c r="GV122">
        <v>26718.4</v>
      </c>
      <c r="GW122">
        <v>22641.7</v>
      </c>
      <c r="GX122">
        <v>27734.1</v>
      </c>
      <c r="GY122">
        <v>29182.8</v>
      </c>
      <c r="GZ122">
        <v>35228</v>
      </c>
      <c r="HA122">
        <v>36293.4</v>
      </c>
      <c r="HB122">
        <v>44026.8</v>
      </c>
      <c r="HC122">
        <v>1.82518</v>
      </c>
      <c r="HD122">
        <v>2.2136</v>
      </c>
      <c r="HE122">
        <v>0.143722</v>
      </c>
      <c r="HF122">
        <v>0</v>
      </c>
      <c r="HG122">
        <v>27.3548</v>
      </c>
      <c r="HH122">
        <v>999.9</v>
      </c>
      <c r="HI122">
        <v>54.7</v>
      </c>
      <c r="HJ122">
        <v>31.2</v>
      </c>
      <c r="HK122">
        <v>24.478</v>
      </c>
      <c r="HL122">
        <v>61.9382</v>
      </c>
      <c r="HM122">
        <v>10.8854</v>
      </c>
      <c r="HN122">
        <v>1</v>
      </c>
      <c r="HO122">
        <v>-0.190838</v>
      </c>
      <c r="HP122">
        <v>-2.26178</v>
      </c>
      <c r="HQ122">
        <v>20.2815</v>
      </c>
      <c r="HR122">
        <v>5.19677</v>
      </c>
      <c r="HS122">
        <v>11.9506</v>
      </c>
      <c r="HT122">
        <v>4.9473</v>
      </c>
      <c r="HU122">
        <v>3.3</v>
      </c>
      <c r="HV122">
        <v>9999</v>
      </c>
      <c r="HW122">
        <v>9999</v>
      </c>
      <c r="HX122">
        <v>9999</v>
      </c>
      <c r="HY122">
        <v>332.9</v>
      </c>
      <c r="HZ122">
        <v>1.86035</v>
      </c>
      <c r="IA122">
        <v>1.86096</v>
      </c>
      <c r="IB122">
        <v>1.8618</v>
      </c>
      <c r="IC122">
        <v>1.85735</v>
      </c>
      <c r="ID122">
        <v>1.85703</v>
      </c>
      <c r="IE122">
        <v>1.85806</v>
      </c>
      <c r="IF122">
        <v>1.85887</v>
      </c>
      <c r="IG122">
        <v>1.85838</v>
      </c>
      <c r="IH122">
        <v>0</v>
      </c>
      <c r="II122">
        <v>0</v>
      </c>
      <c r="IJ122">
        <v>0</v>
      </c>
      <c r="IK122">
        <v>0</v>
      </c>
      <c r="IL122" t="s">
        <v>440</v>
      </c>
      <c r="IM122" t="s">
        <v>441</v>
      </c>
      <c r="IN122" t="s">
        <v>442</v>
      </c>
      <c r="IO122" t="s">
        <v>442</v>
      </c>
      <c r="IP122" t="s">
        <v>442</v>
      </c>
      <c r="IQ122" t="s">
        <v>442</v>
      </c>
      <c r="IR122">
        <v>0</v>
      </c>
      <c r="IS122">
        <v>100</v>
      </c>
      <c r="IT122">
        <v>100</v>
      </c>
      <c r="IU122">
        <v>0.008999999999999999</v>
      </c>
      <c r="IV122">
        <v>0.2477</v>
      </c>
      <c r="IW122">
        <v>0.297997702088705</v>
      </c>
      <c r="IX122">
        <v>-0.0005958199232126106</v>
      </c>
      <c r="IY122">
        <v>-6.37178337242435E-08</v>
      </c>
      <c r="IZ122">
        <v>1.993894988486917E-10</v>
      </c>
      <c r="JA122">
        <v>-0.1058024783623949</v>
      </c>
      <c r="JB122">
        <v>-0.00682890468723997</v>
      </c>
      <c r="JC122">
        <v>0.001509929528747337</v>
      </c>
      <c r="JD122">
        <v>-1.662762654557253E-05</v>
      </c>
      <c r="JE122">
        <v>17</v>
      </c>
      <c r="JF122">
        <v>1831</v>
      </c>
      <c r="JG122">
        <v>1</v>
      </c>
      <c r="JH122">
        <v>21</v>
      </c>
      <c r="JI122">
        <v>261</v>
      </c>
      <c r="JJ122">
        <v>261.2</v>
      </c>
      <c r="JK122">
        <v>1.25854</v>
      </c>
      <c r="JL122">
        <v>2.57324</v>
      </c>
      <c r="JM122">
        <v>1.54663</v>
      </c>
      <c r="JN122">
        <v>2.18506</v>
      </c>
      <c r="JO122">
        <v>1.49658</v>
      </c>
      <c r="JP122">
        <v>2.46216</v>
      </c>
      <c r="JQ122">
        <v>37.9891</v>
      </c>
      <c r="JR122">
        <v>24.1138</v>
      </c>
      <c r="JS122">
        <v>18</v>
      </c>
      <c r="JT122">
        <v>385.147</v>
      </c>
      <c r="JU122">
        <v>674.674</v>
      </c>
      <c r="JV122">
        <v>30.9915</v>
      </c>
      <c r="JW122">
        <v>25.0818</v>
      </c>
      <c r="JX122">
        <v>30</v>
      </c>
      <c r="JY122">
        <v>24.978</v>
      </c>
      <c r="JZ122">
        <v>24.9564</v>
      </c>
      <c r="KA122">
        <v>25.2184</v>
      </c>
      <c r="KB122">
        <v>25.4184</v>
      </c>
      <c r="KC122">
        <v>98.786</v>
      </c>
      <c r="KD122">
        <v>30.9892</v>
      </c>
      <c r="KE122">
        <v>500</v>
      </c>
      <c r="KF122">
        <v>20.8705</v>
      </c>
      <c r="KG122">
        <v>100.164</v>
      </c>
      <c r="KH122">
        <v>100.782</v>
      </c>
    </row>
    <row r="123" spans="1:294">
      <c r="A123">
        <v>107</v>
      </c>
      <c r="B123">
        <v>1746731191</v>
      </c>
      <c r="C123">
        <v>12774.90000009537</v>
      </c>
      <c r="D123" t="s">
        <v>653</v>
      </c>
      <c r="E123" t="s">
        <v>654</v>
      </c>
      <c r="F123" t="s">
        <v>432</v>
      </c>
      <c r="G123" t="s">
        <v>433</v>
      </c>
      <c r="I123" t="s">
        <v>435</v>
      </c>
      <c r="J123">
        <v>1746731191</v>
      </c>
      <c r="K123">
        <f>(L123)/1000</f>
        <v>0</v>
      </c>
      <c r="L123">
        <f>IF(DQ123, AO123, AI123)</f>
        <v>0</v>
      </c>
      <c r="M123">
        <f>IF(DQ123, AJ123, AH123)</f>
        <v>0</v>
      </c>
      <c r="N123">
        <f>DS123 - IF(AV123&gt;1, M123*DM123*100.0/(AX123), 0)</f>
        <v>0</v>
      </c>
      <c r="O123">
        <f>((U123-K123/2)*N123-M123)/(U123+K123/2)</f>
        <v>0</v>
      </c>
      <c r="P123">
        <f>O123*(DZ123+EA123)/1000.0</f>
        <v>0</v>
      </c>
      <c r="Q123">
        <f>(DS123 - IF(AV123&gt;1, M123*DM123*100.0/(AX123), 0))*(DZ123+EA123)/1000.0</f>
        <v>0</v>
      </c>
      <c r="R123">
        <f>2.0/((1/T123-1/S123)+SIGN(T123)*SQRT((1/T123-1/S123)*(1/T123-1/S123) + 4*DN123/((DN123+1)*(DN123+1))*(2*1/T123*1/S123-1/S123*1/S123)))</f>
        <v>0</v>
      </c>
      <c r="S123">
        <f>IF(LEFT(DO123,1)&lt;&gt;"0",IF(LEFT(DO123,1)="1",3.0,DP123),$D$5+$E$5*(EG123*DZ123/($K$5*1000))+$F$5*(EG123*DZ123/($K$5*1000))*MAX(MIN(DM123,$J$5),$I$5)*MAX(MIN(DM123,$J$5),$I$5)+$G$5*MAX(MIN(DM123,$J$5),$I$5)*(EG123*DZ123/($K$5*1000))+$H$5*(EG123*DZ123/($K$5*1000))*(EG123*DZ123/($K$5*1000)))</f>
        <v>0</v>
      </c>
      <c r="T123">
        <f>K123*(1000-(1000*0.61365*exp(17.502*X123/(240.97+X123))/(DZ123+EA123)+DU123)/2)/(1000*0.61365*exp(17.502*X123/(240.97+X123))/(DZ123+EA123)-DU123)</f>
        <v>0</v>
      </c>
      <c r="U123">
        <f>1/((DN123+1)/(R123/1.6)+1/(S123/1.37)) + DN123/((DN123+1)/(R123/1.6) + DN123/(S123/1.37))</f>
        <v>0</v>
      </c>
      <c r="V123">
        <f>(DI123*DL123)</f>
        <v>0</v>
      </c>
      <c r="W123">
        <f>(EB123+(V123+2*0.95*5.67E-8*(((EB123+$B$7)+273)^4-(EB123+273)^4)-44100*K123)/(1.84*29.3*S123+8*0.95*5.67E-8*(EB123+273)^3))</f>
        <v>0</v>
      </c>
      <c r="X123">
        <f>($C$7*EC123+$D$7*ED123+$E$7*W123)</f>
        <v>0</v>
      </c>
      <c r="Y123">
        <f>0.61365*exp(17.502*X123/(240.97+X123))</f>
        <v>0</v>
      </c>
      <c r="Z123">
        <f>(AA123/AB123*100)</f>
        <v>0</v>
      </c>
      <c r="AA123">
        <f>DU123*(DZ123+EA123)/1000</f>
        <v>0</v>
      </c>
      <c r="AB123">
        <f>0.61365*exp(17.502*EB123/(240.97+EB123))</f>
        <v>0</v>
      </c>
      <c r="AC123">
        <f>(Y123-DU123*(DZ123+EA123)/1000)</f>
        <v>0</v>
      </c>
      <c r="AD123">
        <f>(-K123*44100)</f>
        <v>0</v>
      </c>
      <c r="AE123">
        <f>2*29.3*S123*0.92*(EB123-X123)</f>
        <v>0</v>
      </c>
      <c r="AF123">
        <f>2*0.95*5.67E-8*(((EB123+$B$7)+273)^4-(X123+273)^4)</f>
        <v>0</v>
      </c>
      <c r="AG123">
        <f>V123+AF123+AD123+AE123</f>
        <v>0</v>
      </c>
      <c r="AH123">
        <f>DY123*AV123*(DT123-DS123*(1000-AV123*DV123)/(1000-AV123*DU123))/(100*DM123)</f>
        <v>0</v>
      </c>
      <c r="AI123">
        <f>1000*DY123*AV123*(DU123-DV123)/(100*DM123*(1000-AV123*DU123))</f>
        <v>0</v>
      </c>
      <c r="AJ123">
        <f>(AK123 - AL123 - DZ123*1E3/(8.314*(EB123+273.15)) * AN123/DY123 * AM123) * DY123/(100*DM123) * (1000 - DV123)/1000</f>
        <v>0</v>
      </c>
      <c r="AK123">
        <v>612.842245519383</v>
      </c>
      <c r="AL123">
        <v>612.689496969697</v>
      </c>
      <c r="AM123">
        <v>-0.002721759125796883</v>
      </c>
      <c r="AN123">
        <v>65.83343786014218</v>
      </c>
      <c r="AO123">
        <f>(AQ123 - AP123 + DZ123*1E3/(8.314*(EB123+273.15)) * AS123/DY123 * AR123) * DY123/(100*DM123) * 1000/(1000 - AQ123)</f>
        <v>0</v>
      </c>
      <c r="AP123">
        <v>20.84593045270875</v>
      </c>
      <c r="AQ123">
        <v>20.82240303030303</v>
      </c>
      <c r="AR123">
        <v>5.680367032787132E-06</v>
      </c>
      <c r="AS123">
        <v>77.39234867321849</v>
      </c>
      <c r="AT123">
        <v>0</v>
      </c>
      <c r="AU123">
        <v>0</v>
      </c>
      <c r="AV123">
        <f>IF(AT123*$H$13&gt;=AX123,1.0,(AX123/(AX123-AT123*$H$13)))</f>
        <v>0</v>
      </c>
      <c r="AW123">
        <f>(AV123-1)*100</f>
        <v>0</v>
      </c>
      <c r="AX123">
        <f>MAX(0,($B$13+$C$13*EG123)/(1+$D$13*EG123)*DZ123/(EB123+273)*$E$13)</f>
        <v>0</v>
      </c>
      <c r="AY123" t="s">
        <v>436</v>
      </c>
      <c r="AZ123" t="s">
        <v>436</v>
      </c>
      <c r="BA123">
        <v>0</v>
      </c>
      <c r="BB123">
        <v>0</v>
      </c>
      <c r="BC123">
        <f>1-BA123/BB123</f>
        <v>0</v>
      </c>
      <c r="BD123">
        <v>0</v>
      </c>
      <c r="BE123" t="s">
        <v>436</v>
      </c>
      <c r="BF123" t="s">
        <v>436</v>
      </c>
      <c r="BG123">
        <v>0</v>
      </c>
      <c r="BH123">
        <v>0</v>
      </c>
      <c r="BI123">
        <f>1-BG123/BH123</f>
        <v>0</v>
      </c>
      <c r="BJ123">
        <v>0.5</v>
      </c>
      <c r="BK123">
        <f>DJ123</f>
        <v>0</v>
      </c>
      <c r="BL123">
        <f>M123</f>
        <v>0</v>
      </c>
      <c r="BM123">
        <f>BI123*BJ123*BK123</f>
        <v>0</v>
      </c>
      <c r="BN123">
        <f>(BL123-BD123)/BK123</f>
        <v>0</v>
      </c>
      <c r="BO123">
        <f>(BB123-BH123)/BH123</f>
        <v>0</v>
      </c>
      <c r="BP123">
        <f>BA123/(BC123+BA123/BH123)</f>
        <v>0</v>
      </c>
      <c r="BQ123" t="s">
        <v>436</v>
      </c>
      <c r="BR123">
        <v>0</v>
      </c>
      <c r="BS123">
        <f>IF(BR123&lt;&gt;0, BR123, BP123)</f>
        <v>0</v>
      </c>
      <c r="BT123">
        <f>1-BS123/BH123</f>
        <v>0</v>
      </c>
      <c r="BU123">
        <f>(BH123-BG123)/(BH123-BS123)</f>
        <v>0</v>
      </c>
      <c r="BV123">
        <f>(BB123-BH123)/(BB123-BS123)</f>
        <v>0</v>
      </c>
      <c r="BW123">
        <f>(BH123-BG123)/(BH123-BA123)</f>
        <v>0</v>
      </c>
      <c r="BX123">
        <f>(BB123-BH123)/(BB123-BA123)</f>
        <v>0</v>
      </c>
      <c r="BY123">
        <f>(BU123*BS123/BG123)</f>
        <v>0</v>
      </c>
      <c r="BZ123">
        <f>(1-BY123)</f>
        <v>0</v>
      </c>
      <c r="DI123">
        <f>$B$11*EH123+$C$11*EI123+$F$11*ET123*(1-EW123)</f>
        <v>0</v>
      </c>
      <c r="DJ123">
        <f>DI123*DK123</f>
        <v>0</v>
      </c>
      <c r="DK123">
        <f>($B$11*$D$9+$C$11*$D$9+$F$11*((FG123+EY123)/MAX(FG123+EY123+FH123, 0.1)*$I$9+FH123/MAX(FG123+EY123+FH123, 0.1)*$J$9))/($B$11+$C$11+$F$11)</f>
        <v>0</v>
      </c>
      <c r="DL123">
        <f>($B$11*$K$9+$C$11*$K$9+$F$11*((FG123+EY123)/MAX(FG123+EY123+FH123, 0.1)*$P$9+FH123/MAX(FG123+EY123+FH123, 0.1)*$Q$9))/($B$11+$C$11+$F$11)</f>
        <v>0</v>
      </c>
      <c r="DM123">
        <v>6</v>
      </c>
      <c r="DN123">
        <v>0.5</v>
      </c>
      <c r="DO123" t="s">
        <v>437</v>
      </c>
      <c r="DP123">
        <v>2</v>
      </c>
      <c r="DQ123" t="b">
        <v>1</v>
      </c>
      <c r="DR123">
        <v>1746731191</v>
      </c>
      <c r="DS123">
        <v>599.917</v>
      </c>
      <c r="DT123">
        <v>599.961</v>
      </c>
      <c r="DU123">
        <v>20.822</v>
      </c>
      <c r="DV123">
        <v>20.8437</v>
      </c>
      <c r="DW123">
        <v>599.957</v>
      </c>
      <c r="DX123">
        <v>20.574</v>
      </c>
      <c r="DY123">
        <v>400.045</v>
      </c>
      <c r="DZ123">
        <v>101.975</v>
      </c>
      <c r="EA123">
        <v>0.100026</v>
      </c>
      <c r="EB123">
        <v>30.0079</v>
      </c>
      <c r="EC123">
        <v>29.7123</v>
      </c>
      <c r="ED123">
        <v>999.9</v>
      </c>
      <c r="EE123">
        <v>0</v>
      </c>
      <c r="EF123">
        <v>0</v>
      </c>
      <c r="EG123">
        <v>10042.5</v>
      </c>
      <c r="EH123">
        <v>0</v>
      </c>
      <c r="EI123">
        <v>0.221054</v>
      </c>
      <c r="EJ123">
        <v>-0.0437622</v>
      </c>
      <c r="EK123">
        <v>612.674</v>
      </c>
      <c r="EL123">
        <v>612.7329999999999</v>
      </c>
      <c r="EM123">
        <v>-0.0216846</v>
      </c>
      <c r="EN123">
        <v>599.961</v>
      </c>
      <c r="EO123">
        <v>20.8437</v>
      </c>
      <c r="EP123">
        <v>2.12332</v>
      </c>
      <c r="EQ123">
        <v>2.12553</v>
      </c>
      <c r="ER123">
        <v>18.3952</v>
      </c>
      <c r="ES123">
        <v>18.4118</v>
      </c>
      <c r="ET123">
        <v>0.0500092</v>
      </c>
      <c r="EU123">
        <v>0</v>
      </c>
      <c r="EV123">
        <v>0</v>
      </c>
      <c r="EW123">
        <v>0</v>
      </c>
      <c r="EX123">
        <v>15.56</v>
      </c>
      <c r="EY123">
        <v>0.0500092</v>
      </c>
      <c r="EZ123">
        <v>-12.22</v>
      </c>
      <c r="FA123">
        <v>0.34</v>
      </c>
      <c r="FB123">
        <v>35.562</v>
      </c>
      <c r="FC123">
        <v>40.75</v>
      </c>
      <c r="FD123">
        <v>37.937</v>
      </c>
      <c r="FE123">
        <v>41.562</v>
      </c>
      <c r="FF123">
        <v>38.562</v>
      </c>
      <c r="FG123">
        <v>0</v>
      </c>
      <c r="FH123">
        <v>0</v>
      </c>
      <c r="FI123">
        <v>0</v>
      </c>
      <c r="FJ123">
        <v>1746731263.4</v>
      </c>
      <c r="FK123">
        <v>0</v>
      </c>
      <c r="FL123">
        <v>4.834615384615385</v>
      </c>
      <c r="FM123">
        <v>3.029059792275542</v>
      </c>
      <c r="FN123">
        <v>-15.35623928810352</v>
      </c>
      <c r="FO123">
        <v>-5.148846153846154</v>
      </c>
      <c r="FP123">
        <v>15</v>
      </c>
      <c r="FQ123">
        <v>1746715409.1</v>
      </c>
      <c r="FR123" t="s">
        <v>438</v>
      </c>
      <c r="FS123">
        <v>1746715409.1</v>
      </c>
      <c r="FT123">
        <v>1746715398.6</v>
      </c>
      <c r="FU123">
        <v>2</v>
      </c>
      <c r="FV123">
        <v>-0.229</v>
      </c>
      <c r="FW123">
        <v>-0.046</v>
      </c>
      <c r="FX123">
        <v>-0.035</v>
      </c>
      <c r="FY123">
        <v>0.08699999999999999</v>
      </c>
      <c r="FZ123">
        <v>587</v>
      </c>
      <c r="GA123">
        <v>16</v>
      </c>
      <c r="GB123">
        <v>0.03</v>
      </c>
      <c r="GC123">
        <v>0.16</v>
      </c>
      <c r="GD123">
        <v>0.06147238209827575</v>
      </c>
      <c r="GE123">
        <v>-0.1869956725961696</v>
      </c>
      <c r="GF123">
        <v>0.04949631417037252</v>
      </c>
      <c r="GG123">
        <v>1</v>
      </c>
      <c r="GH123">
        <v>-0.0008649958112580362</v>
      </c>
      <c r="GI123">
        <v>-0.0009681384603504582</v>
      </c>
      <c r="GJ123">
        <v>0.0003424281430471097</v>
      </c>
      <c r="GK123">
        <v>1</v>
      </c>
      <c r="GL123">
        <v>2</v>
      </c>
      <c r="GM123">
        <v>2</v>
      </c>
      <c r="GN123" t="s">
        <v>439</v>
      </c>
      <c r="GO123">
        <v>3.01821</v>
      </c>
      <c r="GP123">
        <v>2.77507</v>
      </c>
      <c r="GQ123">
        <v>0.131773</v>
      </c>
      <c r="GR123">
        <v>0.1309</v>
      </c>
      <c r="GS123">
        <v>0.110737</v>
      </c>
      <c r="GT123">
        <v>0.110496</v>
      </c>
      <c r="GU123">
        <v>22433.3</v>
      </c>
      <c r="GV123">
        <v>26234.1</v>
      </c>
      <c r="GW123">
        <v>22640.4</v>
      </c>
      <c r="GX123">
        <v>27733.5</v>
      </c>
      <c r="GY123">
        <v>29180.2</v>
      </c>
      <c r="GZ123">
        <v>35224.1</v>
      </c>
      <c r="HA123">
        <v>36291.4</v>
      </c>
      <c r="HB123">
        <v>44026.1</v>
      </c>
      <c r="HC123">
        <v>1.82555</v>
      </c>
      <c r="HD123">
        <v>2.21417</v>
      </c>
      <c r="HE123">
        <v>0.144165</v>
      </c>
      <c r="HF123">
        <v>0</v>
      </c>
      <c r="HG123">
        <v>27.3605</v>
      </c>
      <c r="HH123">
        <v>999.9</v>
      </c>
      <c r="HI123">
        <v>54.6</v>
      </c>
      <c r="HJ123">
        <v>31.2</v>
      </c>
      <c r="HK123">
        <v>24.4309</v>
      </c>
      <c r="HL123">
        <v>61.7782</v>
      </c>
      <c r="HM123">
        <v>10.8614</v>
      </c>
      <c r="HN123">
        <v>1</v>
      </c>
      <c r="HO123">
        <v>-0.190678</v>
      </c>
      <c r="HP123">
        <v>-2.22989</v>
      </c>
      <c r="HQ123">
        <v>20.2795</v>
      </c>
      <c r="HR123">
        <v>5.19453</v>
      </c>
      <c r="HS123">
        <v>11.9512</v>
      </c>
      <c r="HT123">
        <v>4.94725</v>
      </c>
      <c r="HU123">
        <v>3.3</v>
      </c>
      <c r="HV123">
        <v>9999</v>
      </c>
      <c r="HW123">
        <v>9999</v>
      </c>
      <c r="HX123">
        <v>9999</v>
      </c>
      <c r="HY123">
        <v>332.9</v>
      </c>
      <c r="HZ123">
        <v>1.86035</v>
      </c>
      <c r="IA123">
        <v>1.86096</v>
      </c>
      <c r="IB123">
        <v>1.86173</v>
      </c>
      <c r="IC123">
        <v>1.85733</v>
      </c>
      <c r="ID123">
        <v>1.85699</v>
      </c>
      <c r="IE123">
        <v>1.85806</v>
      </c>
      <c r="IF123">
        <v>1.85883</v>
      </c>
      <c r="IG123">
        <v>1.85837</v>
      </c>
      <c r="IH123">
        <v>0</v>
      </c>
      <c r="II123">
        <v>0</v>
      </c>
      <c r="IJ123">
        <v>0</v>
      </c>
      <c r="IK123">
        <v>0</v>
      </c>
      <c r="IL123" t="s">
        <v>440</v>
      </c>
      <c r="IM123" t="s">
        <v>441</v>
      </c>
      <c r="IN123" t="s">
        <v>442</v>
      </c>
      <c r="IO123" t="s">
        <v>442</v>
      </c>
      <c r="IP123" t="s">
        <v>442</v>
      </c>
      <c r="IQ123" t="s">
        <v>442</v>
      </c>
      <c r="IR123">
        <v>0</v>
      </c>
      <c r="IS123">
        <v>100</v>
      </c>
      <c r="IT123">
        <v>100</v>
      </c>
      <c r="IU123">
        <v>-0.04</v>
      </c>
      <c r="IV123">
        <v>0.248</v>
      </c>
      <c r="IW123">
        <v>0.297997702088705</v>
      </c>
      <c r="IX123">
        <v>-0.0005958199232126106</v>
      </c>
      <c r="IY123">
        <v>-6.37178337242435E-08</v>
      </c>
      <c r="IZ123">
        <v>1.993894988486917E-10</v>
      </c>
      <c r="JA123">
        <v>-0.1058024783623949</v>
      </c>
      <c r="JB123">
        <v>-0.00682890468723997</v>
      </c>
      <c r="JC123">
        <v>0.001509929528747337</v>
      </c>
      <c r="JD123">
        <v>-1.662762654557253E-05</v>
      </c>
      <c r="JE123">
        <v>17</v>
      </c>
      <c r="JF123">
        <v>1831</v>
      </c>
      <c r="JG123">
        <v>1</v>
      </c>
      <c r="JH123">
        <v>21</v>
      </c>
      <c r="JI123">
        <v>263</v>
      </c>
      <c r="JJ123">
        <v>263.2</v>
      </c>
      <c r="JK123">
        <v>1.45996</v>
      </c>
      <c r="JL123">
        <v>2.56226</v>
      </c>
      <c r="JM123">
        <v>1.54663</v>
      </c>
      <c r="JN123">
        <v>2.18628</v>
      </c>
      <c r="JO123">
        <v>1.49658</v>
      </c>
      <c r="JP123">
        <v>2.47803</v>
      </c>
      <c r="JQ123">
        <v>37.9164</v>
      </c>
      <c r="JR123">
        <v>24.1225</v>
      </c>
      <c r="JS123">
        <v>18</v>
      </c>
      <c r="JT123">
        <v>385.319</v>
      </c>
      <c r="JU123">
        <v>675.152</v>
      </c>
      <c r="JV123">
        <v>30.9216</v>
      </c>
      <c r="JW123">
        <v>25.084</v>
      </c>
      <c r="JX123">
        <v>30</v>
      </c>
      <c r="JY123">
        <v>24.9759</v>
      </c>
      <c r="JZ123">
        <v>24.9558</v>
      </c>
      <c r="KA123">
        <v>29.2462</v>
      </c>
      <c r="KB123">
        <v>24.8699</v>
      </c>
      <c r="KC123">
        <v>100</v>
      </c>
      <c r="KD123">
        <v>30.9111</v>
      </c>
      <c r="KE123">
        <v>600</v>
      </c>
      <c r="KF123">
        <v>20.8745</v>
      </c>
      <c r="KG123">
        <v>100.159</v>
      </c>
      <c r="KH123">
        <v>100.78</v>
      </c>
    </row>
    <row r="124" spans="1:294">
      <c r="A124">
        <v>108</v>
      </c>
      <c r="B124">
        <v>1746731311.5</v>
      </c>
      <c r="C124">
        <v>12895.40000009537</v>
      </c>
      <c r="D124" t="s">
        <v>655</v>
      </c>
      <c r="E124" t="s">
        <v>656</v>
      </c>
      <c r="F124" t="s">
        <v>432</v>
      </c>
      <c r="G124" t="s">
        <v>433</v>
      </c>
      <c r="I124" t="s">
        <v>435</v>
      </c>
      <c r="J124">
        <v>1746731311.5</v>
      </c>
      <c r="K124">
        <f>(L124)/1000</f>
        <v>0</v>
      </c>
      <c r="L124">
        <f>IF(DQ124, AO124, AI124)</f>
        <v>0</v>
      </c>
      <c r="M124">
        <f>IF(DQ124, AJ124, AH124)</f>
        <v>0</v>
      </c>
      <c r="N124">
        <f>DS124 - IF(AV124&gt;1, M124*DM124*100.0/(AX124), 0)</f>
        <v>0</v>
      </c>
      <c r="O124">
        <f>((U124-K124/2)*N124-M124)/(U124+K124/2)</f>
        <v>0</v>
      </c>
      <c r="P124">
        <f>O124*(DZ124+EA124)/1000.0</f>
        <v>0</v>
      </c>
      <c r="Q124">
        <f>(DS124 - IF(AV124&gt;1, M124*DM124*100.0/(AX124), 0))*(DZ124+EA124)/1000.0</f>
        <v>0</v>
      </c>
      <c r="R124">
        <f>2.0/((1/T124-1/S124)+SIGN(T124)*SQRT((1/T124-1/S124)*(1/T124-1/S124) + 4*DN124/((DN124+1)*(DN124+1))*(2*1/T124*1/S124-1/S124*1/S124)))</f>
        <v>0</v>
      </c>
      <c r="S124">
        <f>IF(LEFT(DO124,1)&lt;&gt;"0",IF(LEFT(DO124,1)="1",3.0,DP124),$D$5+$E$5*(EG124*DZ124/($K$5*1000))+$F$5*(EG124*DZ124/($K$5*1000))*MAX(MIN(DM124,$J$5),$I$5)*MAX(MIN(DM124,$J$5),$I$5)+$G$5*MAX(MIN(DM124,$J$5),$I$5)*(EG124*DZ124/($K$5*1000))+$H$5*(EG124*DZ124/($K$5*1000))*(EG124*DZ124/($K$5*1000)))</f>
        <v>0</v>
      </c>
      <c r="T124">
        <f>K124*(1000-(1000*0.61365*exp(17.502*X124/(240.97+X124))/(DZ124+EA124)+DU124)/2)/(1000*0.61365*exp(17.502*X124/(240.97+X124))/(DZ124+EA124)-DU124)</f>
        <v>0</v>
      </c>
      <c r="U124">
        <f>1/((DN124+1)/(R124/1.6)+1/(S124/1.37)) + DN124/((DN124+1)/(R124/1.6) + DN124/(S124/1.37))</f>
        <v>0</v>
      </c>
      <c r="V124">
        <f>(DI124*DL124)</f>
        <v>0</v>
      </c>
      <c r="W124">
        <f>(EB124+(V124+2*0.95*5.67E-8*(((EB124+$B$7)+273)^4-(EB124+273)^4)-44100*K124)/(1.84*29.3*S124+8*0.95*5.67E-8*(EB124+273)^3))</f>
        <v>0</v>
      </c>
      <c r="X124">
        <f>($C$7*EC124+$D$7*ED124+$E$7*W124)</f>
        <v>0</v>
      </c>
      <c r="Y124">
        <f>0.61365*exp(17.502*X124/(240.97+X124))</f>
        <v>0</v>
      </c>
      <c r="Z124">
        <f>(AA124/AB124*100)</f>
        <v>0</v>
      </c>
      <c r="AA124">
        <f>DU124*(DZ124+EA124)/1000</f>
        <v>0</v>
      </c>
      <c r="AB124">
        <f>0.61365*exp(17.502*EB124/(240.97+EB124))</f>
        <v>0</v>
      </c>
      <c r="AC124">
        <f>(Y124-DU124*(DZ124+EA124)/1000)</f>
        <v>0</v>
      </c>
      <c r="AD124">
        <f>(-K124*44100)</f>
        <v>0</v>
      </c>
      <c r="AE124">
        <f>2*29.3*S124*0.92*(EB124-X124)</f>
        <v>0</v>
      </c>
      <c r="AF124">
        <f>2*0.95*5.67E-8*(((EB124+$B$7)+273)^4-(X124+273)^4)</f>
        <v>0</v>
      </c>
      <c r="AG124">
        <f>V124+AF124+AD124+AE124</f>
        <v>0</v>
      </c>
      <c r="AH124">
        <f>DY124*AV124*(DT124-DS124*(1000-AV124*DV124)/(1000-AV124*DU124))/(100*DM124)</f>
        <v>0</v>
      </c>
      <c r="AI124">
        <f>1000*DY124*AV124*(DU124-DV124)/(100*DM124*(1000-AV124*DU124))</f>
        <v>0</v>
      </c>
      <c r="AJ124">
        <f>(AK124 - AL124 - DZ124*1E3/(8.314*(EB124+273.15)) * AN124/DY124 * AM124) * DY124/(100*DM124) * (1000 - DV124)/1000</f>
        <v>0</v>
      </c>
      <c r="AK124">
        <v>510.6515788109406</v>
      </c>
      <c r="AL124">
        <v>510.6583818181816</v>
      </c>
      <c r="AM124">
        <v>0.02686584426985344</v>
      </c>
      <c r="AN124">
        <v>65.83343786014218</v>
      </c>
      <c r="AO124">
        <f>(AQ124 - AP124 + DZ124*1E3/(8.314*(EB124+273.15)) * AS124/DY124 * AR124) * DY124/(100*DM124) * 1000/(1000 - AQ124)</f>
        <v>0</v>
      </c>
      <c r="AP124">
        <v>20.8604395888672</v>
      </c>
      <c r="AQ124">
        <v>20.84509090909091</v>
      </c>
      <c r="AR124">
        <v>-1.760193048223787E-06</v>
      </c>
      <c r="AS124">
        <v>77.39234867321849</v>
      </c>
      <c r="AT124">
        <v>0</v>
      </c>
      <c r="AU124">
        <v>0</v>
      </c>
      <c r="AV124">
        <f>IF(AT124*$H$13&gt;=AX124,1.0,(AX124/(AX124-AT124*$H$13)))</f>
        <v>0</v>
      </c>
      <c r="AW124">
        <f>(AV124-1)*100</f>
        <v>0</v>
      </c>
      <c r="AX124">
        <f>MAX(0,($B$13+$C$13*EG124)/(1+$D$13*EG124)*DZ124/(EB124+273)*$E$13)</f>
        <v>0</v>
      </c>
      <c r="AY124" t="s">
        <v>436</v>
      </c>
      <c r="AZ124" t="s">
        <v>436</v>
      </c>
      <c r="BA124">
        <v>0</v>
      </c>
      <c r="BB124">
        <v>0</v>
      </c>
      <c r="BC124">
        <f>1-BA124/BB124</f>
        <v>0</v>
      </c>
      <c r="BD124">
        <v>0</v>
      </c>
      <c r="BE124" t="s">
        <v>436</v>
      </c>
      <c r="BF124" t="s">
        <v>436</v>
      </c>
      <c r="BG124">
        <v>0</v>
      </c>
      <c r="BH124">
        <v>0</v>
      </c>
      <c r="BI124">
        <f>1-BG124/BH124</f>
        <v>0</v>
      </c>
      <c r="BJ124">
        <v>0.5</v>
      </c>
      <c r="BK124">
        <f>DJ124</f>
        <v>0</v>
      </c>
      <c r="BL124">
        <f>M124</f>
        <v>0</v>
      </c>
      <c r="BM124">
        <f>BI124*BJ124*BK124</f>
        <v>0</v>
      </c>
      <c r="BN124">
        <f>(BL124-BD124)/BK124</f>
        <v>0</v>
      </c>
      <c r="BO124">
        <f>(BB124-BH124)/BH124</f>
        <v>0</v>
      </c>
      <c r="BP124">
        <f>BA124/(BC124+BA124/BH124)</f>
        <v>0</v>
      </c>
      <c r="BQ124" t="s">
        <v>436</v>
      </c>
      <c r="BR124">
        <v>0</v>
      </c>
      <c r="BS124">
        <f>IF(BR124&lt;&gt;0, BR124, BP124)</f>
        <v>0</v>
      </c>
      <c r="BT124">
        <f>1-BS124/BH124</f>
        <v>0</v>
      </c>
      <c r="BU124">
        <f>(BH124-BG124)/(BH124-BS124)</f>
        <v>0</v>
      </c>
      <c r="BV124">
        <f>(BB124-BH124)/(BB124-BS124)</f>
        <v>0</v>
      </c>
      <c r="BW124">
        <f>(BH124-BG124)/(BH124-BA124)</f>
        <v>0</v>
      </c>
      <c r="BX124">
        <f>(BB124-BH124)/(BB124-BA124)</f>
        <v>0</v>
      </c>
      <c r="BY124">
        <f>(BU124*BS124/BG124)</f>
        <v>0</v>
      </c>
      <c r="BZ124">
        <f>(1-BY124)</f>
        <v>0</v>
      </c>
      <c r="DI124">
        <f>$B$11*EH124+$C$11*EI124+$F$11*ET124*(1-EW124)</f>
        <v>0</v>
      </c>
      <c r="DJ124">
        <f>DI124*DK124</f>
        <v>0</v>
      </c>
      <c r="DK124">
        <f>($B$11*$D$9+$C$11*$D$9+$F$11*((FG124+EY124)/MAX(FG124+EY124+FH124, 0.1)*$I$9+FH124/MAX(FG124+EY124+FH124, 0.1)*$J$9))/($B$11+$C$11+$F$11)</f>
        <v>0</v>
      </c>
      <c r="DL124">
        <f>($B$11*$K$9+$C$11*$K$9+$F$11*((FG124+EY124)/MAX(FG124+EY124+FH124, 0.1)*$P$9+FH124/MAX(FG124+EY124+FH124, 0.1)*$Q$9))/($B$11+$C$11+$F$11)</f>
        <v>0</v>
      </c>
      <c r="DM124">
        <v>6</v>
      </c>
      <c r="DN124">
        <v>0.5</v>
      </c>
      <c r="DO124" t="s">
        <v>437</v>
      </c>
      <c r="DP124">
        <v>2</v>
      </c>
      <c r="DQ124" t="b">
        <v>1</v>
      </c>
      <c r="DR124">
        <v>1746731311.5</v>
      </c>
      <c r="DS124">
        <v>500.013</v>
      </c>
      <c r="DT124">
        <v>499.963</v>
      </c>
      <c r="DU124">
        <v>20.8443</v>
      </c>
      <c r="DV124">
        <v>20.8597</v>
      </c>
      <c r="DW124">
        <v>500.004</v>
      </c>
      <c r="DX124">
        <v>20.5956</v>
      </c>
      <c r="DY124">
        <v>400.046</v>
      </c>
      <c r="DZ124">
        <v>101.973</v>
      </c>
      <c r="EA124">
        <v>0.100096</v>
      </c>
      <c r="EB124">
        <v>29.9807</v>
      </c>
      <c r="EC124">
        <v>29.6721</v>
      </c>
      <c r="ED124">
        <v>999.9</v>
      </c>
      <c r="EE124">
        <v>0</v>
      </c>
      <c r="EF124">
        <v>0</v>
      </c>
      <c r="EG124">
        <v>10051.9</v>
      </c>
      <c r="EH124">
        <v>0</v>
      </c>
      <c r="EI124">
        <v>0.221054</v>
      </c>
      <c r="EJ124">
        <v>0.0498657</v>
      </c>
      <c r="EK124">
        <v>510.657</v>
      </c>
      <c r="EL124">
        <v>510.614</v>
      </c>
      <c r="EM124">
        <v>-0.0153847</v>
      </c>
      <c r="EN124">
        <v>499.963</v>
      </c>
      <c r="EO124">
        <v>20.8597</v>
      </c>
      <c r="EP124">
        <v>2.12557</v>
      </c>
      <c r="EQ124">
        <v>2.12714</v>
      </c>
      <c r="ER124">
        <v>18.4121</v>
      </c>
      <c r="ES124">
        <v>18.4239</v>
      </c>
      <c r="ET124">
        <v>0.0500092</v>
      </c>
      <c r="EU124">
        <v>0</v>
      </c>
      <c r="EV124">
        <v>0</v>
      </c>
      <c r="EW124">
        <v>0</v>
      </c>
      <c r="EX124">
        <v>7.93</v>
      </c>
      <c r="EY124">
        <v>0.0500092</v>
      </c>
      <c r="EZ124">
        <v>-9.16</v>
      </c>
      <c r="FA124">
        <v>0.95</v>
      </c>
      <c r="FB124">
        <v>34.312</v>
      </c>
      <c r="FC124">
        <v>38.437</v>
      </c>
      <c r="FD124">
        <v>36.375</v>
      </c>
      <c r="FE124">
        <v>38.125</v>
      </c>
      <c r="FF124">
        <v>37.125</v>
      </c>
      <c r="FG124">
        <v>0</v>
      </c>
      <c r="FH124">
        <v>0</v>
      </c>
      <c r="FI124">
        <v>0</v>
      </c>
      <c r="FJ124">
        <v>1746731384</v>
      </c>
      <c r="FK124">
        <v>0</v>
      </c>
      <c r="FL124">
        <v>2.6636</v>
      </c>
      <c r="FM124">
        <v>5.932307431904746</v>
      </c>
      <c r="FN124">
        <v>-14.02461530965226</v>
      </c>
      <c r="FO124">
        <v>-2.7224</v>
      </c>
      <c r="FP124">
        <v>15</v>
      </c>
      <c r="FQ124">
        <v>1746715409.1</v>
      </c>
      <c r="FR124" t="s">
        <v>438</v>
      </c>
      <c r="FS124">
        <v>1746715409.1</v>
      </c>
      <c r="FT124">
        <v>1746715398.6</v>
      </c>
      <c r="FU124">
        <v>2</v>
      </c>
      <c r="FV124">
        <v>-0.229</v>
      </c>
      <c r="FW124">
        <v>-0.046</v>
      </c>
      <c r="FX124">
        <v>-0.035</v>
      </c>
      <c r="FY124">
        <v>0.08699999999999999</v>
      </c>
      <c r="FZ124">
        <v>587</v>
      </c>
      <c r="GA124">
        <v>16</v>
      </c>
      <c r="GB124">
        <v>0.03</v>
      </c>
      <c r="GC124">
        <v>0.16</v>
      </c>
      <c r="GD124">
        <v>0.02271007893093435</v>
      </c>
      <c r="GE124">
        <v>0.07221853217589463</v>
      </c>
      <c r="GF124">
        <v>0.07815690133654429</v>
      </c>
      <c r="GG124">
        <v>1</v>
      </c>
      <c r="GH124">
        <v>-0.0006261816580619569</v>
      </c>
      <c r="GI124">
        <v>0.0004694441393656602</v>
      </c>
      <c r="GJ124">
        <v>8.265795387658315E-05</v>
      </c>
      <c r="GK124">
        <v>1</v>
      </c>
      <c r="GL124">
        <v>2</v>
      </c>
      <c r="GM124">
        <v>2</v>
      </c>
      <c r="GN124" t="s">
        <v>439</v>
      </c>
      <c r="GO124">
        <v>3.01821</v>
      </c>
      <c r="GP124">
        <v>2.77523</v>
      </c>
      <c r="GQ124">
        <v>0.115633</v>
      </c>
      <c r="GR124">
        <v>0.114841</v>
      </c>
      <c r="GS124">
        <v>0.110818</v>
      </c>
      <c r="GT124">
        <v>0.110554</v>
      </c>
      <c r="GU124">
        <v>22850.1</v>
      </c>
      <c r="GV124">
        <v>26718.1</v>
      </c>
      <c r="GW124">
        <v>22640.6</v>
      </c>
      <c r="GX124">
        <v>27733.3</v>
      </c>
      <c r="GY124">
        <v>29177.1</v>
      </c>
      <c r="GZ124">
        <v>35221</v>
      </c>
      <c r="HA124">
        <v>36291.5</v>
      </c>
      <c r="HB124">
        <v>44025.8</v>
      </c>
      <c r="HC124">
        <v>1.82558</v>
      </c>
      <c r="HD124">
        <v>2.2142</v>
      </c>
      <c r="HE124">
        <v>0.142761</v>
      </c>
      <c r="HF124">
        <v>0</v>
      </c>
      <c r="HG124">
        <v>27.3431</v>
      </c>
      <c r="HH124">
        <v>999.9</v>
      </c>
      <c r="HI124">
        <v>54.6</v>
      </c>
      <c r="HJ124">
        <v>31.2</v>
      </c>
      <c r="HK124">
        <v>24.4324</v>
      </c>
      <c r="HL124">
        <v>62.0182</v>
      </c>
      <c r="HM124">
        <v>10.9655</v>
      </c>
      <c r="HN124">
        <v>1</v>
      </c>
      <c r="HO124">
        <v>-0.190208</v>
      </c>
      <c r="HP124">
        <v>-2.42685</v>
      </c>
      <c r="HQ124">
        <v>20.279</v>
      </c>
      <c r="HR124">
        <v>5.19797</v>
      </c>
      <c r="HS124">
        <v>11.9518</v>
      </c>
      <c r="HT124">
        <v>4.94715</v>
      </c>
      <c r="HU124">
        <v>3.3</v>
      </c>
      <c r="HV124">
        <v>9999</v>
      </c>
      <c r="HW124">
        <v>9999</v>
      </c>
      <c r="HX124">
        <v>9999</v>
      </c>
      <c r="HY124">
        <v>332.9</v>
      </c>
      <c r="HZ124">
        <v>1.86035</v>
      </c>
      <c r="IA124">
        <v>1.86096</v>
      </c>
      <c r="IB124">
        <v>1.86172</v>
      </c>
      <c r="IC124">
        <v>1.85734</v>
      </c>
      <c r="ID124">
        <v>1.85699</v>
      </c>
      <c r="IE124">
        <v>1.85806</v>
      </c>
      <c r="IF124">
        <v>1.85886</v>
      </c>
      <c r="IG124">
        <v>1.85837</v>
      </c>
      <c r="IH124">
        <v>0</v>
      </c>
      <c r="II124">
        <v>0</v>
      </c>
      <c r="IJ124">
        <v>0</v>
      </c>
      <c r="IK124">
        <v>0</v>
      </c>
      <c r="IL124" t="s">
        <v>440</v>
      </c>
      <c r="IM124" t="s">
        <v>441</v>
      </c>
      <c r="IN124" t="s">
        <v>442</v>
      </c>
      <c r="IO124" t="s">
        <v>442</v>
      </c>
      <c r="IP124" t="s">
        <v>442</v>
      </c>
      <c r="IQ124" t="s">
        <v>442</v>
      </c>
      <c r="IR124">
        <v>0</v>
      </c>
      <c r="IS124">
        <v>100</v>
      </c>
      <c r="IT124">
        <v>100</v>
      </c>
      <c r="IU124">
        <v>0.008999999999999999</v>
      </c>
      <c r="IV124">
        <v>0.2487</v>
      </c>
      <c r="IW124">
        <v>0.297997702088705</v>
      </c>
      <c r="IX124">
        <v>-0.0005958199232126106</v>
      </c>
      <c r="IY124">
        <v>-6.37178337242435E-08</v>
      </c>
      <c r="IZ124">
        <v>1.993894988486917E-10</v>
      </c>
      <c r="JA124">
        <v>-0.1058024783623949</v>
      </c>
      <c r="JB124">
        <v>-0.00682890468723997</v>
      </c>
      <c r="JC124">
        <v>0.001509929528747337</v>
      </c>
      <c r="JD124">
        <v>-1.662762654557253E-05</v>
      </c>
      <c r="JE124">
        <v>17</v>
      </c>
      <c r="JF124">
        <v>1831</v>
      </c>
      <c r="JG124">
        <v>1</v>
      </c>
      <c r="JH124">
        <v>21</v>
      </c>
      <c r="JI124">
        <v>265</v>
      </c>
      <c r="JJ124">
        <v>265.2</v>
      </c>
      <c r="JK124">
        <v>1.25854</v>
      </c>
      <c r="JL124">
        <v>2.54395</v>
      </c>
      <c r="JM124">
        <v>1.54663</v>
      </c>
      <c r="JN124">
        <v>2.18506</v>
      </c>
      <c r="JO124">
        <v>1.49658</v>
      </c>
      <c r="JP124">
        <v>2.48047</v>
      </c>
      <c r="JQ124">
        <v>37.8437</v>
      </c>
      <c r="JR124">
        <v>24.1313</v>
      </c>
      <c r="JS124">
        <v>18</v>
      </c>
      <c r="JT124">
        <v>385.331</v>
      </c>
      <c r="JU124">
        <v>675.153</v>
      </c>
      <c r="JV124">
        <v>31.0648</v>
      </c>
      <c r="JW124">
        <v>25.0818</v>
      </c>
      <c r="JX124">
        <v>30.0001</v>
      </c>
      <c r="JY124">
        <v>24.9759</v>
      </c>
      <c r="JZ124">
        <v>24.9543</v>
      </c>
      <c r="KA124">
        <v>25.2152</v>
      </c>
      <c r="KB124">
        <v>24.5947</v>
      </c>
      <c r="KC124">
        <v>100</v>
      </c>
      <c r="KD124">
        <v>31.0673</v>
      </c>
      <c r="KE124">
        <v>500</v>
      </c>
      <c r="KF124">
        <v>20.8756</v>
      </c>
      <c r="KG124">
        <v>100.159</v>
      </c>
      <c r="KH124">
        <v>100.779</v>
      </c>
    </row>
    <row r="125" spans="1:294">
      <c r="A125">
        <v>109</v>
      </c>
      <c r="B125">
        <v>1746731432</v>
      </c>
      <c r="C125">
        <v>13015.90000009537</v>
      </c>
      <c r="D125" t="s">
        <v>657</v>
      </c>
      <c r="E125" t="s">
        <v>658</v>
      </c>
      <c r="F125" t="s">
        <v>432</v>
      </c>
      <c r="G125" t="s">
        <v>433</v>
      </c>
      <c r="I125" t="s">
        <v>435</v>
      </c>
      <c r="J125">
        <v>1746731432</v>
      </c>
      <c r="K125">
        <f>(L125)/1000</f>
        <v>0</v>
      </c>
      <c r="L125">
        <f>IF(DQ125, AO125, AI125)</f>
        <v>0</v>
      </c>
      <c r="M125">
        <f>IF(DQ125, AJ125, AH125)</f>
        <v>0</v>
      </c>
      <c r="N125">
        <f>DS125 - IF(AV125&gt;1, M125*DM125*100.0/(AX125), 0)</f>
        <v>0</v>
      </c>
      <c r="O125">
        <f>((U125-K125/2)*N125-M125)/(U125+K125/2)</f>
        <v>0</v>
      </c>
      <c r="P125">
        <f>O125*(DZ125+EA125)/1000.0</f>
        <v>0</v>
      </c>
      <c r="Q125">
        <f>(DS125 - IF(AV125&gt;1, M125*DM125*100.0/(AX125), 0))*(DZ125+EA125)/1000.0</f>
        <v>0</v>
      </c>
      <c r="R125">
        <f>2.0/((1/T125-1/S125)+SIGN(T125)*SQRT((1/T125-1/S125)*(1/T125-1/S125) + 4*DN125/((DN125+1)*(DN125+1))*(2*1/T125*1/S125-1/S125*1/S125)))</f>
        <v>0</v>
      </c>
      <c r="S125">
        <f>IF(LEFT(DO125,1)&lt;&gt;"0",IF(LEFT(DO125,1)="1",3.0,DP125),$D$5+$E$5*(EG125*DZ125/($K$5*1000))+$F$5*(EG125*DZ125/($K$5*1000))*MAX(MIN(DM125,$J$5),$I$5)*MAX(MIN(DM125,$J$5),$I$5)+$G$5*MAX(MIN(DM125,$J$5),$I$5)*(EG125*DZ125/($K$5*1000))+$H$5*(EG125*DZ125/($K$5*1000))*(EG125*DZ125/($K$5*1000)))</f>
        <v>0</v>
      </c>
      <c r="T125">
        <f>K125*(1000-(1000*0.61365*exp(17.502*X125/(240.97+X125))/(DZ125+EA125)+DU125)/2)/(1000*0.61365*exp(17.502*X125/(240.97+X125))/(DZ125+EA125)-DU125)</f>
        <v>0</v>
      </c>
      <c r="U125">
        <f>1/((DN125+1)/(R125/1.6)+1/(S125/1.37)) + DN125/((DN125+1)/(R125/1.6) + DN125/(S125/1.37))</f>
        <v>0</v>
      </c>
      <c r="V125">
        <f>(DI125*DL125)</f>
        <v>0</v>
      </c>
      <c r="W125">
        <f>(EB125+(V125+2*0.95*5.67E-8*(((EB125+$B$7)+273)^4-(EB125+273)^4)-44100*K125)/(1.84*29.3*S125+8*0.95*5.67E-8*(EB125+273)^3))</f>
        <v>0</v>
      </c>
      <c r="X125">
        <f>($C$7*EC125+$D$7*ED125+$E$7*W125)</f>
        <v>0</v>
      </c>
      <c r="Y125">
        <f>0.61365*exp(17.502*X125/(240.97+X125))</f>
        <v>0</v>
      </c>
      <c r="Z125">
        <f>(AA125/AB125*100)</f>
        <v>0</v>
      </c>
      <c r="AA125">
        <f>DU125*(DZ125+EA125)/1000</f>
        <v>0</v>
      </c>
      <c r="AB125">
        <f>0.61365*exp(17.502*EB125/(240.97+EB125))</f>
        <v>0</v>
      </c>
      <c r="AC125">
        <f>(Y125-DU125*(DZ125+EA125)/1000)</f>
        <v>0</v>
      </c>
      <c r="AD125">
        <f>(-K125*44100)</f>
        <v>0</v>
      </c>
      <c r="AE125">
        <f>2*29.3*S125*0.92*(EB125-X125)</f>
        <v>0</v>
      </c>
      <c r="AF125">
        <f>2*0.95*5.67E-8*(((EB125+$B$7)+273)^4-(X125+273)^4)</f>
        <v>0</v>
      </c>
      <c r="AG125">
        <f>V125+AF125+AD125+AE125</f>
        <v>0</v>
      </c>
      <c r="AH125">
        <f>DY125*AV125*(DT125-DS125*(1000-AV125*DV125)/(1000-AV125*DU125))/(100*DM125)</f>
        <v>0</v>
      </c>
      <c r="AI125">
        <f>1000*DY125*AV125*(DU125-DV125)/(100*DM125*(1000-AV125*DU125))</f>
        <v>0</v>
      </c>
      <c r="AJ125">
        <f>(AK125 - AL125 - DZ125*1E3/(8.314*(EB125+273.15)) * AN125/DY125 * AM125) * DY125/(100*DM125) * (1000 - DV125)/1000</f>
        <v>0</v>
      </c>
      <c r="AK125">
        <v>408.5641300089812</v>
      </c>
      <c r="AL125">
        <v>408.7014909090906</v>
      </c>
      <c r="AM125">
        <v>0.0007908459853609493</v>
      </c>
      <c r="AN125">
        <v>65.83343786014218</v>
      </c>
      <c r="AO125">
        <f>(AQ125 - AP125 + DZ125*1E3/(8.314*(EB125+273.15)) * AS125/DY125 * AR125) * DY125/(100*DM125) * 1000/(1000 - AQ125)</f>
        <v>0</v>
      </c>
      <c r="AP125">
        <v>20.82116226157299</v>
      </c>
      <c r="AQ125">
        <v>20.80888484848485</v>
      </c>
      <c r="AR125">
        <v>-1.066014616631093E-05</v>
      </c>
      <c r="AS125">
        <v>77.39234867321849</v>
      </c>
      <c r="AT125">
        <v>0</v>
      </c>
      <c r="AU125">
        <v>0</v>
      </c>
      <c r="AV125">
        <f>IF(AT125*$H$13&gt;=AX125,1.0,(AX125/(AX125-AT125*$H$13)))</f>
        <v>0</v>
      </c>
      <c r="AW125">
        <f>(AV125-1)*100</f>
        <v>0</v>
      </c>
      <c r="AX125">
        <f>MAX(0,($B$13+$C$13*EG125)/(1+$D$13*EG125)*DZ125/(EB125+273)*$E$13)</f>
        <v>0</v>
      </c>
      <c r="AY125" t="s">
        <v>436</v>
      </c>
      <c r="AZ125" t="s">
        <v>436</v>
      </c>
      <c r="BA125">
        <v>0</v>
      </c>
      <c r="BB125">
        <v>0</v>
      </c>
      <c r="BC125">
        <f>1-BA125/BB125</f>
        <v>0</v>
      </c>
      <c r="BD125">
        <v>0</v>
      </c>
      <c r="BE125" t="s">
        <v>436</v>
      </c>
      <c r="BF125" t="s">
        <v>436</v>
      </c>
      <c r="BG125">
        <v>0</v>
      </c>
      <c r="BH125">
        <v>0</v>
      </c>
      <c r="BI125">
        <f>1-BG125/BH125</f>
        <v>0</v>
      </c>
      <c r="BJ125">
        <v>0.5</v>
      </c>
      <c r="BK125">
        <f>DJ125</f>
        <v>0</v>
      </c>
      <c r="BL125">
        <f>M125</f>
        <v>0</v>
      </c>
      <c r="BM125">
        <f>BI125*BJ125*BK125</f>
        <v>0</v>
      </c>
      <c r="BN125">
        <f>(BL125-BD125)/BK125</f>
        <v>0</v>
      </c>
      <c r="BO125">
        <f>(BB125-BH125)/BH125</f>
        <v>0</v>
      </c>
      <c r="BP125">
        <f>BA125/(BC125+BA125/BH125)</f>
        <v>0</v>
      </c>
      <c r="BQ125" t="s">
        <v>436</v>
      </c>
      <c r="BR125">
        <v>0</v>
      </c>
      <c r="BS125">
        <f>IF(BR125&lt;&gt;0, BR125, BP125)</f>
        <v>0</v>
      </c>
      <c r="BT125">
        <f>1-BS125/BH125</f>
        <v>0</v>
      </c>
      <c r="BU125">
        <f>(BH125-BG125)/(BH125-BS125)</f>
        <v>0</v>
      </c>
      <c r="BV125">
        <f>(BB125-BH125)/(BB125-BS125)</f>
        <v>0</v>
      </c>
      <c r="BW125">
        <f>(BH125-BG125)/(BH125-BA125)</f>
        <v>0</v>
      </c>
      <c r="BX125">
        <f>(BB125-BH125)/(BB125-BA125)</f>
        <v>0</v>
      </c>
      <c r="BY125">
        <f>(BU125*BS125/BG125)</f>
        <v>0</v>
      </c>
      <c r="BZ125">
        <f>(1-BY125)</f>
        <v>0</v>
      </c>
      <c r="DI125">
        <f>$B$11*EH125+$C$11*EI125+$F$11*ET125*(1-EW125)</f>
        <v>0</v>
      </c>
      <c r="DJ125">
        <f>DI125*DK125</f>
        <v>0</v>
      </c>
      <c r="DK125">
        <f>($B$11*$D$9+$C$11*$D$9+$F$11*((FG125+EY125)/MAX(FG125+EY125+FH125, 0.1)*$I$9+FH125/MAX(FG125+EY125+FH125, 0.1)*$J$9))/($B$11+$C$11+$F$11)</f>
        <v>0</v>
      </c>
      <c r="DL125">
        <f>($B$11*$K$9+$C$11*$K$9+$F$11*((FG125+EY125)/MAX(FG125+EY125+FH125, 0.1)*$P$9+FH125/MAX(FG125+EY125+FH125, 0.1)*$Q$9))/($B$11+$C$11+$F$11)</f>
        <v>0</v>
      </c>
      <c r="DM125">
        <v>6</v>
      </c>
      <c r="DN125">
        <v>0.5</v>
      </c>
      <c r="DO125" t="s">
        <v>437</v>
      </c>
      <c r="DP125">
        <v>2</v>
      </c>
      <c r="DQ125" t="b">
        <v>1</v>
      </c>
      <c r="DR125">
        <v>1746731432</v>
      </c>
      <c r="DS125">
        <v>400.151</v>
      </c>
      <c r="DT125">
        <v>399.972</v>
      </c>
      <c r="DU125">
        <v>20.8091</v>
      </c>
      <c r="DV125">
        <v>20.8169</v>
      </c>
      <c r="DW125">
        <v>400.089</v>
      </c>
      <c r="DX125">
        <v>20.5615</v>
      </c>
      <c r="DY125">
        <v>399.915</v>
      </c>
      <c r="DZ125">
        <v>101.975</v>
      </c>
      <c r="EA125">
        <v>0.100308</v>
      </c>
      <c r="EB125">
        <v>30.0109</v>
      </c>
      <c r="EC125">
        <v>29.707</v>
      </c>
      <c r="ED125">
        <v>999.9</v>
      </c>
      <c r="EE125">
        <v>0</v>
      </c>
      <c r="EF125">
        <v>0</v>
      </c>
      <c r="EG125">
        <v>10021.2</v>
      </c>
      <c r="EH125">
        <v>0</v>
      </c>
      <c r="EI125">
        <v>0.221054</v>
      </c>
      <c r="EJ125">
        <v>0.179657</v>
      </c>
      <c r="EK125">
        <v>408.655</v>
      </c>
      <c r="EL125">
        <v>408.475</v>
      </c>
      <c r="EM125">
        <v>-0.007843019999999999</v>
      </c>
      <c r="EN125">
        <v>399.972</v>
      </c>
      <c r="EO125">
        <v>20.8169</v>
      </c>
      <c r="EP125">
        <v>2.12201</v>
      </c>
      <c r="EQ125">
        <v>2.12281</v>
      </c>
      <c r="ER125">
        <v>18.3854</v>
      </c>
      <c r="ES125">
        <v>18.3914</v>
      </c>
      <c r="ET125">
        <v>0.0500092</v>
      </c>
      <c r="EU125">
        <v>0</v>
      </c>
      <c r="EV125">
        <v>0</v>
      </c>
      <c r="EW125">
        <v>0</v>
      </c>
      <c r="EX125">
        <v>8.710000000000001</v>
      </c>
      <c r="EY125">
        <v>0.0500092</v>
      </c>
      <c r="EZ125">
        <v>6.77</v>
      </c>
      <c r="FA125">
        <v>0.68</v>
      </c>
      <c r="FB125">
        <v>35.125</v>
      </c>
      <c r="FC125">
        <v>40.375</v>
      </c>
      <c r="FD125">
        <v>37.5</v>
      </c>
      <c r="FE125">
        <v>40.937</v>
      </c>
      <c r="FF125">
        <v>38.25</v>
      </c>
      <c r="FG125">
        <v>0</v>
      </c>
      <c r="FH125">
        <v>0</v>
      </c>
      <c r="FI125">
        <v>0</v>
      </c>
      <c r="FJ125">
        <v>1746731504.6</v>
      </c>
      <c r="FK125">
        <v>0</v>
      </c>
      <c r="FL125">
        <v>2.782307692307692</v>
      </c>
      <c r="FM125">
        <v>-16.99692324051702</v>
      </c>
      <c r="FN125">
        <v>7.54017093463241</v>
      </c>
      <c r="FO125">
        <v>-4.139615384615384</v>
      </c>
      <c r="FP125">
        <v>15</v>
      </c>
      <c r="FQ125">
        <v>1746715409.1</v>
      </c>
      <c r="FR125" t="s">
        <v>438</v>
      </c>
      <c r="FS125">
        <v>1746715409.1</v>
      </c>
      <c r="FT125">
        <v>1746715398.6</v>
      </c>
      <c r="FU125">
        <v>2</v>
      </c>
      <c r="FV125">
        <v>-0.229</v>
      </c>
      <c r="FW125">
        <v>-0.046</v>
      </c>
      <c r="FX125">
        <v>-0.035</v>
      </c>
      <c r="FY125">
        <v>0.08699999999999999</v>
      </c>
      <c r="FZ125">
        <v>587</v>
      </c>
      <c r="GA125">
        <v>16</v>
      </c>
      <c r="GB125">
        <v>0.03</v>
      </c>
      <c r="GC125">
        <v>0.16</v>
      </c>
      <c r="GD125">
        <v>-0.1030070731381107</v>
      </c>
      <c r="GE125">
        <v>0.02021604180831469</v>
      </c>
      <c r="GF125">
        <v>0.03379239132661425</v>
      </c>
      <c r="GG125">
        <v>1</v>
      </c>
      <c r="GH125">
        <v>-0.0005854407562510796</v>
      </c>
      <c r="GI125">
        <v>0.0007335194108990673</v>
      </c>
      <c r="GJ125">
        <v>0.000127395751738788</v>
      </c>
      <c r="GK125">
        <v>1</v>
      </c>
      <c r="GL125">
        <v>2</v>
      </c>
      <c r="GM125">
        <v>2</v>
      </c>
      <c r="GN125" t="s">
        <v>439</v>
      </c>
      <c r="GO125">
        <v>3.01806</v>
      </c>
      <c r="GP125">
        <v>2.77516</v>
      </c>
      <c r="GQ125">
        <v>0.0978609</v>
      </c>
      <c r="GR125">
        <v>0.0971553</v>
      </c>
      <c r="GS125">
        <v>0.11069</v>
      </c>
      <c r="GT125">
        <v>0.110399</v>
      </c>
      <c r="GU125">
        <v>23309</v>
      </c>
      <c r="GV125">
        <v>27251.9</v>
      </c>
      <c r="GW125">
        <v>22640.7</v>
      </c>
      <c r="GX125">
        <v>27733.7</v>
      </c>
      <c r="GY125">
        <v>29181.4</v>
      </c>
      <c r="GZ125">
        <v>35227.2</v>
      </c>
      <c r="HA125">
        <v>36292.1</v>
      </c>
      <c r="HB125">
        <v>44026.3</v>
      </c>
      <c r="HC125">
        <v>1.82502</v>
      </c>
      <c r="HD125">
        <v>2.2143</v>
      </c>
      <c r="HE125">
        <v>0.14405</v>
      </c>
      <c r="HF125">
        <v>0</v>
      </c>
      <c r="HG125">
        <v>27.3571</v>
      </c>
      <c r="HH125">
        <v>999.9</v>
      </c>
      <c r="HI125">
        <v>54.5</v>
      </c>
      <c r="HJ125">
        <v>31.1</v>
      </c>
      <c r="HK125">
        <v>24.2481</v>
      </c>
      <c r="HL125">
        <v>62.1582</v>
      </c>
      <c r="HM125">
        <v>10.9896</v>
      </c>
      <c r="HN125">
        <v>1</v>
      </c>
      <c r="HO125">
        <v>-0.190734</v>
      </c>
      <c r="HP125">
        <v>-2.2437</v>
      </c>
      <c r="HQ125">
        <v>20.2815</v>
      </c>
      <c r="HR125">
        <v>5.19707</v>
      </c>
      <c r="HS125">
        <v>11.9505</v>
      </c>
      <c r="HT125">
        <v>4.94745</v>
      </c>
      <c r="HU125">
        <v>3.3</v>
      </c>
      <c r="HV125">
        <v>9999</v>
      </c>
      <c r="HW125">
        <v>9999</v>
      </c>
      <c r="HX125">
        <v>9999</v>
      </c>
      <c r="HY125">
        <v>332.9</v>
      </c>
      <c r="HZ125">
        <v>1.86031</v>
      </c>
      <c r="IA125">
        <v>1.86096</v>
      </c>
      <c r="IB125">
        <v>1.86172</v>
      </c>
      <c r="IC125">
        <v>1.8573</v>
      </c>
      <c r="ID125">
        <v>1.85699</v>
      </c>
      <c r="IE125">
        <v>1.85806</v>
      </c>
      <c r="IF125">
        <v>1.85883</v>
      </c>
      <c r="IG125">
        <v>1.85837</v>
      </c>
      <c r="IH125">
        <v>0</v>
      </c>
      <c r="II125">
        <v>0</v>
      </c>
      <c r="IJ125">
        <v>0</v>
      </c>
      <c r="IK125">
        <v>0</v>
      </c>
      <c r="IL125" t="s">
        <v>440</v>
      </c>
      <c r="IM125" t="s">
        <v>441</v>
      </c>
      <c r="IN125" t="s">
        <v>442</v>
      </c>
      <c r="IO125" t="s">
        <v>442</v>
      </c>
      <c r="IP125" t="s">
        <v>442</v>
      </c>
      <c r="IQ125" t="s">
        <v>442</v>
      </c>
      <c r="IR125">
        <v>0</v>
      </c>
      <c r="IS125">
        <v>100</v>
      </c>
      <c r="IT125">
        <v>100</v>
      </c>
      <c r="IU125">
        <v>0.062</v>
      </c>
      <c r="IV125">
        <v>0.2476</v>
      </c>
      <c r="IW125">
        <v>0.297997702088705</v>
      </c>
      <c r="IX125">
        <v>-0.0005958199232126106</v>
      </c>
      <c r="IY125">
        <v>-6.37178337242435E-08</v>
      </c>
      <c r="IZ125">
        <v>1.993894988486917E-10</v>
      </c>
      <c r="JA125">
        <v>-0.1058024783623949</v>
      </c>
      <c r="JB125">
        <v>-0.00682890468723997</v>
      </c>
      <c r="JC125">
        <v>0.001509929528747337</v>
      </c>
      <c r="JD125">
        <v>-1.662762654557253E-05</v>
      </c>
      <c r="JE125">
        <v>17</v>
      </c>
      <c r="JF125">
        <v>1831</v>
      </c>
      <c r="JG125">
        <v>1</v>
      </c>
      <c r="JH125">
        <v>21</v>
      </c>
      <c r="JI125">
        <v>267</v>
      </c>
      <c r="JJ125">
        <v>267.2</v>
      </c>
      <c r="JK125">
        <v>1.05103</v>
      </c>
      <c r="JL125">
        <v>2.55981</v>
      </c>
      <c r="JM125">
        <v>1.54663</v>
      </c>
      <c r="JN125">
        <v>2.18506</v>
      </c>
      <c r="JO125">
        <v>1.49658</v>
      </c>
      <c r="JP125">
        <v>2.44751</v>
      </c>
      <c r="JQ125">
        <v>37.7711</v>
      </c>
      <c r="JR125">
        <v>24.1225</v>
      </c>
      <c r="JS125">
        <v>18</v>
      </c>
      <c r="JT125">
        <v>385.046</v>
      </c>
      <c r="JU125">
        <v>675.21</v>
      </c>
      <c r="JV125">
        <v>30.9625</v>
      </c>
      <c r="JW125">
        <v>25.0813</v>
      </c>
      <c r="JX125">
        <v>30.0001</v>
      </c>
      <c r="JY125">
        <v>24.9739</v>
      </c>
      <c r="JZ125">
        <v>24.9522</v>
      </c>
      <c r="KA125">
        <v>21.0673</v>
      </c>
      <c r="KB125">
        <v>24.3244</v>
      </c>
      <c r="KC125">
        <v>100</v>
      </c>
      <c r="KD125">
        <v>30.9509</v>
      </c>
      <c r="KE125">
        <v>400</v>
      </c>
      <c r="KF125">
        <v>20.8756</v>
      </c>
      <c r="KG125">
        <v>100.16</v>
      </c>
      <c r="KH125">
        <v>100.781</v>
      </c>
    </row>
    <row r="126" spans="1:294">
      <c r="A126">
        <v>110</v>
      </c>
      <c r="B126">
        <v>1746731552.5</v>
      </c>
      <c r="C126">
        <v>13136.40000009537</v>
      </c>
      <c r="D126" t="s">
        <v>659</v>
      </c>
      <c r="E126" t="s">
        <v>660</v>
      </c>
      <c r="F126" t="s">
        <v>432</v>
      </c>
      <c r="G126" t="s">
        <v>433</v>
      </c>
      <c r="I126" t="s">
        <v>435</v>
      </c>
      <c r="J126">
        <v>1746731552.5</v>
      </c>
      <c r="K126">
        <f>(L126)/1000</f>
        <v>0</v>
      </c>
      <c r="L126">
        <f>IF(DQ126, AO126, AI126)</f>
        <v>0</v>
      </c>
      <c r="M126">
        <f>IF(DQ126, AJ126, AH126)</f>
        <v>0</v>
      </c>
      <c r="N126">
        <f>DS126 - IF(AV126&gt;1, M126*DM126*100.0/(AX126), 0)</f>
        <v>0</v>
      </c>
      <c r="O126">
        <f>((U126-K126/2)*N126-M126)/(U126+K126/2)</f>
        <v>0</v>
      </c>
      <c r="P126">
        <f>O126*(DZ126+EA126)/1000.0</f>
        <v>0</v>
      </c>
      <c r="Q126">
        <f>(DS126 - IF(AV126&gt;1, M126*DM126*100.0/(AX126), 0))*(DZ126+EA126)/1000.0</f>
        <v>0</v>
      </c>
      <c r="R126">
        <f>2.0/((1/T126-1/S126)+SIGN(T126)*SQRT((1/T126-1/S126)*(1/T126-1/S126) + 4*DN126/((DN126+1)*(DN126+1))*(2*1/T126*1/S126-1/S126*1/S126)))</f>
        <v>0</v>
      </c>
      <c r="S126">
        <f>IF(LEFT(DO126,1)&lt;&gt;"0",IF(LEFT(DO126,1)="1",3.0,DP126),$D$5+$E$5*(EG126*DZ126/($K$5*1000))+$F$5*(EG126*DZ126/($K$5*1000))*MAX(MIN(DM126,$J$5),$I$5)*MAX(MIN(DM126,$J$5),$I$5)+$G$5*MAX(MIN(DM126,$J$5),$I$5)*(EG126*DZ126/($K$5*1000))+$H$5*(EG126*DZ126/($K$5*1000))*(EG126*DZ126/($K$5*1000)))</f>
        <v>0</v>
      </c>
      <c r="T126">
        <f>K126*(1000-(1000*0.61365*exp(17.502*X126/(240.97+X126))/(DZ126+EA126)+DU126)/2)/(1000*0.61365*exp(17.502*X126/(240.97+X126))/(DZ126+EA126)-DU126)</f>
        <v>0</v>
      </c>
      <c r="U126">
        <f>1/((DN126+1)/(R126/1.6)+1/(S126/1.37)) + DN126/((DN126+1)/(R126/1.6) + DN126/(S126/1.37))</f>
        <v>0</v>
      </c>
      <c r="V126">
        <f>(DI126*DL126)</f>
        <v>0</v>
      </c>
      <c r="W126">
        <f>(EB126+(V126+2*0.95*5.67E-8*(((EB126+$B$7)+273)^4-(EB126+273)^4)-44100*K126)/(1.84*29.3*S126+8*0.95*5.67E-8*(EB126+273)^3))</f>
        <v>0</v>
      </c>
      <c r="X126">
        <f>($C$7*EC126+$D$7*ED126+$E$7*W126)</f>
        <v>0</v>
      </c>
      <c r="Y126">
        <f>0.61365*exp(17.502*X126/(240.97+X126))</f>
        <v>0</v>
      </c>
      <c r="Z126">
        <f>(AA126/AB126*100)</f>
        <v>0</v>
      </c>
      <c r="AA126">
        <f>DU126*(DZ126+EA126)/1000</f>
        <v>0</v>
      </c>
      <c r="AB126">
        <f>0.61365*exp(17.502*EB126/(240.97+EB126))</f>
        <v>0</v>
      </c>
      <c r="AC126">
        <f>(Y126-DU126*(DZ126+EA126)/1000)</f>
        <v>0</v>
      </c>
      <c r="AD126">
        <f>(-K126*44100)</f>
        <v>0</v>
      </c>
      <c r="AE126">
        <f>2*29.3*S126*0.92*(EB126-X126)</f>
        <v>0</v>
      </c>
      <c r="AF126">
        <f>2*0.95*5.67E-8*(((EB126+$B$7)+273)^4-(X126+273)^4)</f>
        <v>0</v>
      </c>
      <c r="AG126">
        <f>V126+AF126+AD126+AE126</f>
        <v>0</v>
      </c>
      <c r="AH126">
        <f>DY126*AV126*(DT126-DS126*(1000-AV126*DV126)/(1000-AV126*DU126))/(100*DM126)</f>
        <v>0</v>
      </c>
      <c r="AI126">
        <f>1000*DY126*AV126*(DU126-DV126)/(100*DM126*(1000-AV126*DU126))</f>
        <v>0</v>
      </c>
      <c r="AJ126">
        <f>(AK126 - AL126 - DZ126*1E3/(8.314*(EB126+273.15)) * AN126/DY126 * AM126) * DY126/(100*DM126) * (1000 - DV126)/1000</f>
        <v>0</v>
      </c>
      <c r="AK126">
        <v>306.374593011039</v>
      </c>
      <c r="AL126">
        <v>306.4897090909089</v>
      </c>
      <c r="AM126">
        <v>-0.0002612988556096917</v>
      </c>
      <c r="AN126">
        <v>65.83343786014218</v>
      </c>
      <c r="AO126">
        <f>(AQ126 - AP126 + DZ126*1E3/(8.314*(EB126+273.15)) * AS126/DY126 * AR126) * DY126/(100*DM126) * 1000/(1000 - AQ126)</f>
        <v>0</v>
      </c>
      <c r="AP126">
        <v>20.82709600095165</v>
      </c>
      <c r="AQ126">
        <v>20.81670242424242</v>
      </c>
      <c r="AR126">
        <v>-1.27958747166145E-05</v>
      </c>
      <c r="AS126">
        <v>77.39234867321849</v>
      </c>
      <c r="AT126">
        <v>0</v>
      </c>
      <c r="AU126">
        <v>0</v>
      </c>
      <c r="AV126">
        <f>IF(AT126*$H$13&gt;=AX126,1.0,(AX126/(AX126-AT126*$H$13)))</f>
        <v>0</v>
      </c>
      <c r="AW126">
        <f>(AV126-1)*100</f>
        <v>0</v>
      </c>
      <c r="AX126">
        <f>MAX(0,($B$13+$C$13*EG126)/(1+$D$13*EG126)*DZ126/(EB126+273)*$E$13)</f>
        <v>0</v>
      </c>
      <c r="AY126" t="s">
        <v>436</v>
      </c>
      <c r="AZ126" t="s">
        <v>436</v>
      </c>
      <c r="BA126">
        <v>0</v>
      </c>
      <c r="BB126">
        <v>0</v>
      </c>
      <c r="BC126">
        <f>1-BA126/BB126</f>
        <v>0</v>
      </c>
      <c r="BD126">
        <v>0</v>
      </c>
      <c r="BE126" t="s">
        <v>436</v>
      </c>
      <c r="BF126" t="s">
        <v>436</v>
      </c>
      <c r="BG126">
        <v>0</v>
      </c>
      <c r="BH126">
        <v>0</v>
      </c>
      <c r="BI126">
        <f>1-BG126/BH126</f>
        <v>0</v>
      </c>
      <c r="BJ126">
        <v>0.5</v>
      </c>
      <c r="BK126">
        <f>DJ126</f>
        <v>0</v>
      </c>
      <c r="BL126">
        <f>M126</f>
        <v>0</v>
      </c>
      <c r="BM126">
        <f>BI126*BJ126*BK126</f>
        <v>0</v>
      </c>
      <c r="BN126">
        <f>(BL126-BD126)/BK126</f>
        <v>0</v>
      </c>
      <c r="BO126">
        <f>(BB126-BH126)/BH126</f>
        <v>0</v>
      </c>
      <c r="BP126">
        <f>BA126/(BC126+BA126/BH126)</f>
        <v>0</v>
      </c>
      <c r="BQ126" t="s">
        <v>436</v>
      </c>
      <c r="BR126">
        <v>0</v>
      </c>
      <c r="BS126">
        <f>IF(BR126&lt;&gt;0, BR126, BP126)</f>
        <v>0</v>
      </c>
      <c r="BT126">
        <f>1-BS126/BH126</f>
        <v>0</v>
      </c>
      <c r="BU126">
        <f>(BH126-BG126)/(BH126-BS126)</f>
        <v>0</v>
      </c>
      <c r="BV126">
        <f>(BB126-BH126)/(BB126-BS126)</f>
        <v>0</v>
      </c>
      <c r="BW126">
        <f>(BH126-BG126)/(BH126-BA126)</f>
        <v>0</v>
      </c>
      <c r="BX126">
        <f>(BB126-BH126)/(BB126-BA126)</f>
        <v>0</v>
      </c>
      <c r="BY126">
        <f>(BU126*BS126/BG126)</f>
        <v>0</v>
      </c>
      <c r="BZ126">
        <f>(1-BY126)</f>
        <v>0</v>
      </c>
      <c r="DI126">
        <f>$B$11*EH126+$C$11*EI126+$F$11*ET126*(1-EW126)</f>
        <v>0</v>
      </c>
      <c r="DJ126">
        <f>DI126*DK126</f>
        <v>0</v>
      </c>
      <c r="DK126">
        <f>($B$11*$D$9+$C$11*$D$9+$F$11*((FG126+EY126)/MAX(FG126+EY126+FH126, 0.1)*$I$9+FH126/MAX(FG126+EY126+FH126, 0.1)*$J$9))/($B$11+$C$11+$F$11)</f>
        <v>0</v>
      </c>
      <c r="DL126">
        <f>($B$11*$K$9+$C$11*$K$9+$F$11*((FG126+EY126)/MAX(FG126+EY126+FH126, 0.1)*$P$9+FH126/MAX(FG126+EY126+FH126, 0.1)*$Q$9))/($B$11+$C$11+$F$11)</f>
        <v>0</v>
      </c>
      <c r="DM126">
        <v>6</v>
      </c>
      <c r="DN126">
        <v>0.5</v>
      </c>
      <c r="DO126" t="s">
        <v>437</v>
      </c>
      <c r="DP126">
        <v>2</v>
      </c>
      <c r="DQ126" t="b">
        <v>1</v>
      </c>
      <c r="DR126">
        <v>1746731552.5</v>
      </c>
      <c r="DS126">
        <v>300.122</v>
      </c>
      <c r="DT126">
        <v>299.968</v>
      </c>
      <c r="DU126">
        <v>20.8178</v>
      </c>
      <c r="DV126">
        <v>20.8268</v>
      </c>
      <c r="DW126">
        <v>300.003</v>
      </c>
      <c r="DX126">
        <v>20.5699</v>
      </c>
      <c r="DY126">
        <v>400.091</v>
      </c>
      <c r="DZ126">
        <v>101.976</v>
      </c>
      <c r="EA126">
        <v>0.10004</v>
      </c>
      <c r="EB126">
        <v>29.9857</v>
      </c>
      <c r="EC126">
        <v>29.688</v>
      </c>
      <c r="ED126">
        <v>999.9</v>
      </c>
      <c r="EE126">
        <v>0</v>
      </c>
      <c r="EF126">
        <v>0</v>
      </c>
      <c r="EG126">
        <v>10044.4</v>
      </c>
      <c r="EH126">
        <v>0</v>
      </c>
      <c r="EI126">
        <v>0.221054</v>
      </c>
      <c r="EJ126">
        <v>0.154541</v>
      </c>
      <c r="EK126">
        <v>306.503</v>
      </c>
      <c r="EL126">
        <v>306.348</v>
      </c>
      <c r="EM126">
        <v>-0.0090332</v>
      </c>
      <c r="EN126">
        <v>299.968</v>
      </c>
      <c r="EO126">
        <v>20.8268</v>
      </c>
      <c r="EP126">
        <v>2.12293</v>
      </c>
      <c r="EQ126">
        <v>2.12385</v>
      </c>
      <c r="ER126">
        <v>18.3922</v>
      </c>
      <c r="ES126">
        <v>18.3992</v>
      </c>
      <c r="ET126">
        <v>0.0500092</v>
      </c>
      <c r="EU126">
        <v>0</v>
      </c>
      <c r="EV126">
        <v>0</v>
      </c>
      <c r="EW126">
        <v>0</v>
      </c>
      <c r="EX126">
        <v>18.5</v>
      </c>
      <c r="EY126">
        <v>0.0500092</v>
      </c>
      <c r="EZ126">
        <v>-17.72</v>
      </c>
      <c r="FA126">
        <v>0.59</v>
      </c>
      <c r="FB126">
        <v>35</v>
      </c>
      <c r="FC126">
        <v>39.25</v>
      </c>
      <c r="FD126">
        <v>37.062</v>
      </c>
      <c r="FE126">
        <v>39.312</v>
      </c>
      <c r="FF126">
        <v>37.687</v>
      </c>
      <c r="FG126">
        <v>0</v>
      </c>
      <c r="FH126">
        <v>0</v>
      </c>
      <c r="FI126">
        <v>0</v>
      </c>
      <c r="FJ126">
        <v>1746731625.2</v>
      </c>
      <c r="FK126">
        <v>0</v>
      </c>
      <c r="FL126">
        <v>3.93</v>
      </c>
      <c r="FM126">
        <v>9.898461125447206</v>
      </c>
      <c r="FN126">
        <v>-12.62384600731043</v>
      </c>
      <c r="FO126">
        <v>-3.858</v>
      </c>
      <c r="FP126">
        <v>15</v>
      </c>
      <c r="FQ126">
        <v>1746715409.1</v>
      </c>
      <c r="FR126" t="s">
        <v>438</v>
      </c>
      <c r="FS126">
        <v>1746715409.1</v>
      </c>
      <c r="FT126">
        <v>1746715398.6</v>
      </c>
      <c r="FU126">
        <v>2</v>
      </c>
      <c r="FV126">
        <v>-0.229</v>
      </c>
      <c r="FW126">
        <v>-0.046</v>
      </c>
      <c r="FX126">
        <v>-0.035</v>
      </c>
      <c r="FY126">
        <v>0.08699999999999999</v>
      </c>
      <c r="FZ126">
        <v>587</v>
      </c>
      <c r="GA126">
        <v>16</v>
      </c>
      <c r="GB126">
        <v>0.03</v>
      </c>
      <c r="GC126">
        <v>0.16</v>
      </c>
      <c r="GD126">
        <v>-0.08869354098902675</v>
      </c>
      <c r="GE126">
        <v>0.07942900584694576</v>
      </c>
      <c r="GF126">
        <v>0.02243856949048828</v>
      </c>
      <c r="GG126">
        <v>1</v>
      </c>
      <c r="GH126">
        <v>-0.0003674495376447773</v>
      </c>
      <c r="GI126">
        <v>-0.0001099854648526448</v>
      </c>
      <c r="GJ126">
        <v>3.440835771184176E-05</v>
      </c>
      <c r="GK126">
        <v>1</v>
      </c>
      <c r="GL126">
        <v>2</v>
      </c>
      <c r="GM126">
        <v>2</v>
      </c>
      <c r="GN126" t="s">
        <v>439</v>
      </c>
      <c r="GO126">
        <v>3.01826</v>
      </c>
      <c r="GP126">
        <v>2.7751</v>
      </c>
      <c r="GQ126">
        <v>0.0779151</v>
      </c>
      <c r="GR126">
        <v>0.0773441</v>
      </c>
      <c r="GS126">
        <v>0.110723</v>
      </c>
      <c r="GT126">
        <v>0.110436</v>
      </c>
      <c r="GU126">
        <v>23823.3</v>
      </c>
      <c r="GV126">
        <v>27849.7</v>
      </c>
      <c r="GW126">
        <v>22639.9</v>
      </c>
      <c r="GX126">
        <v>27733.7</v>
      </c>
      <c r="GY126">
        <v>29179.4</v>
      </c>
      <c r="GZ126">
        <v>35225.1</v>
      </c>
      <c r="HA126">
        <v>36291.5</v>
      </c>
      <c r="HB126">
        <v>44026.3</v>
      </c>
      <c r="HC126">
        <v>1.8254</v>
      </c>
      <c r="HD126">
        <v>2.21385</v>
      </c>
      <c r="HE126">
        <v>0.143453</v>
      </c>
      <c r="HF126">
        <v>0</v>
      </c>
      <c r="HG126">
        <v>27.3478</v>
      </c>
      <c r="HH126">
        <v>999.9</v>
      </c>
      <c r="HI126">
        <v>54.4</v>
      </c>
      <c r="HJ126">
        <v>31.1</v>
      </c>
      <c r="HK126">
        <v>24.2081</v>
      </c>
      <c r="HL126">
        <v>61.7683</v>
      </c>
      <c r="HM126">
        <v>11.0817</v>
      </c>
      <c r="HN126">
        <v>1</v>
      </c>
      <c r="HO126">
        <v>-0.190549</v>
      </c>
      <c r="HP126">
        <v>-2.30464</v>
      </c>
      <c r="HQ126">
        <v>20.2782</v>
      </c>
      <c r="HR126">
        <v>5.19842</v>
      </c>
      <c r="HS126">
        <v>11.9509</v>
      </c>
      <c r="HT126">
        <v>4.94625</v>
      </c>
      <c r="HU126">
        <v>3.3</v>
      </c>
      <c r="HV126">
        <v>9999</v>
      </c>
      <c r="HW126">
        <v>9999</v>
      </c>
      <c r="HX126">
        <v>9999</v>
      </c>
      <c r="HY126">
        <v>333</v>
      </c>
      <c r="HZ126">
        <v>1.86033</v>
      </c>
      <c r="IA126">
        <v>1.86096</v>
      </c>
      <c r="IB126">
        <v>1.86172</v>
      </c>
      <c r="IC126">
        <v>1.85731</v>
      </c>
      <c r="ID126">
        <v>1.85699</v>
      </c>
      <c r="IE126">
        <v>1.85806</v>
      </c>
      <c r="IF126">
        <v>1.85883</v>
      </c>
      <c r="IG126">
        <v>1.85837</v>
      </c>
      <c r="IH126">
        <v>0</v>
      </c>
      <c r="II126">
        <v>0</v>
      </c>
      <c r="IJ126">
        <v>0</v>
      </c>
      <c r="IK126">
        <v>0</v>
      </c>
      <c r="IL126" t="s">
        <v>440</v>
      </c>
      <c r="IM126" t="s">
        <v>441</v>
      </c>
      <c r="IN126" t="s">
        <v>442</v>
      </c>
      <c r="IO126" t="s">
        <v>442</v>
      </c>
      <c r="IP126" t="s">
        <v>442</v>
      </c>
      <c r="IQ126" t="s">
        <v>442</v>
      </c>
      <c r="IR126">
        <v>0</v>
      </c>
      <c r="IS126">
        <v>100</v>
      </c>
      <c r="IT126">
        <v>100</v>
      </c>
      <c r="IU126">
        <v>0.119</v>
      </c>
      <c r="IV126">
        <v>0.2479</v>
      </c>
      <c r="IW126">
        <v>0.297997702088705</v>
      </c>
      <c r="IX126">
        <v>-0.0005958199232126106</v>
      </c>
      <c r="IY126">
        <v>-6.37178337242435E-08</v>
      </c>
      <c r="IZ126">
        <v>1.993894988486917E-10</v>
      </c>
      <c r="JA126">
        <v>-0.1058024783623949</v>
      </c>
      <c r="JB126">
        <v>-0.00682890468723997</v>
      </c>
      <c r="JC126">
        <v>0.001509929528747337</v>
      </c>
      <c r="JD126">
        <v>-1.662762654557253E-05</v>
      </c>
      <c r="JE126">
        <v>17</v>
      </c>
      <c r="JF126">
        <v>1831</v>
      </c>
      <c r="JG126">
        <v>1</v>
      </c>
      <c r="JH126">
        <v>21</v>
      </c>
      <c r="JI126">
        <v>269.1</v>
      </c>
      <c r="JJ126">
        <v>269.2</v>
      </c>
      <c r="JK126">
        <v>0.834961</v>
      </c>
      <c r="JL126">
        <v>2.56592</v>
      </c>
      <c r="JM126">
        <v>1.54663</v>
      </c>
      <c r="JN126">
        <v>2.18628</v>
      </c>
      <c r="JO126">
        <v>1.49658</v>
      </c>
      <c r="JP126">
        <v>2.4231</v>
      </c>
      <c r="JQ126">
        <v>37.6745</v>
      </c>
      <c r="JR126">
        <v>24.1225</v>
      </c>
      <c r="JS126">
        <v>18</v>
      </c>
      <c r="JT126">
        <v>385.244</v>
      </c>
      <c r="JU126">
        <v>674.8579999999999</v>
      </c>
      <c r="JV126">
        <v>30.9168</v>
      </c>
      <c r="JW126">
        <v>25.084</v>
      </c>
      <c r="JX126">
        <v>30.0001</v>
      </c>
      <c r="JY126">
        <v>24.9759</v>
      </c>
      <c r="JZ126">
        <v>24.9543</v>
      </c>
      <c r="KA126">
        <v>16.7394</v>
      </c>
      <c r="KB126">
        <v>24.052</v>
      </c>
      <c r="KC126">
        <v>100</v>
      </c>
      <c r="KD126">
        <v>30.928</v>
      </c>
      <c r="KE126">
        <v>300</v>
      </c>
      <c r="KF126">
        <v>20.8757</v>
      </c>
      <c r="KG126">
        <v>100.158</v>
      </c>
      <c r="KH126">
        <v>100.781</v>
      </c>
    </row>
    <row r="127" spans="1:294">
      <c r="A127">
        <v>111</v>
      </c>
      <c r="B127">
        <v>1746731673</v>
      </c>
      <c r="C127">
        <v>13256.90000009537</v>
      </c>
      <c r="D127" t="s">
        <v>661</v>
      </c>
      <c r="E127" t="s">
        <v>662</v>
      </c>
      <c r="F127" t="s">
        <v>432</v>
      </c>
      <c r="G127" t="s">
        <v>433</v>
      </c>
      <c r="I127" t="s">
        <v>435</v>
      </c>
      <c r="J127">
        <v>1746731673</v>
      </c>
      <c r="K127">
        <f>(L127)/1000</f>
        <v>0</v>
      </c>
      <c r="L127">
        <f>IF(DQ127, AO127, AI127)</f>
        <v>0</v>
      </c>
      <c r="M127">
        <f>IF(DQ127, AJ127, AH127)</f>
        <v>0</v>
      </c>
      <c r="N127">
        <f>DS127 - IF(AV127&gt;1, M127*DM127*100.0/(AX127), 0)</f>
        <v>0</v>
      </c>
      <c r="O127">
        <f>((U127-K127/2)*N127-M127)/(U127+K127/2)</f>
        <v>0</v>
      </c>
      <c r="P127">
        <f>O127*(DZ127+EA127)/1000.0</f>
        <v>0</v>
      </c>
      <c r="Q127">
        <f>(DS127 - IF(AV127&gt;1, M127*DM127*100.0/(AX127), 0))*(DZ127+EA127)/1000.0</f>
        <v>0</v>
      </c>
      <c r="R127">
        <f>2.0/((1/T127-1/S127)+SIGN(T127)*SQRT((1/T127-1/S127)*(1/T127-1/S127) + 4*DN127/((DN127+1)*(DN127+1))*(2*1/T127*1/S127-1/S127*1/S127)))</f>
        <v>0</v>
      </c>
      <c r="S127">
        <f>IF(LEFT(DO127,1)&lt;&gt;"0",IF(LEFT(DO127,1)="1",3.0,DP127),$D$5+$E$5*(EG127*DZ127/($K$5*1000))+$F$5*(EG127*DZ127/($K$5*1000))*MAX(MIN(DM127,$J$5),$I$5)*MAX(MIN(DM127,$J$5),$I$5)+$G$5*MAX(MIN(DM127,$J$5),$I$5)*(EG127*DZ127/($K$5*1000))+$H$5*(EG127*DZ127/($K$5*1000))*(EG127*DZ127/($K$5*1000)))</f>
        <v>0</v>
      </c>
      <c r="T127">
        <f>K127*(1000-(1000*0.61365*exp(17.502*X127/(240.97+X127))/(DZ127+EA127)+DU127)/2)/(1000*0.61365*exp(17.502*X127/(240.97+X127))/(DZ127+EA127)-DU127)</f>
        <v>0</v>
      </c>
      <c r="U127">
        <f>1/((DN127+1)/(R127/1.6)+1/(S127/1.37)) + DN127/((DN127+1)/(R127/1.6) + DN127/(S127/1.37))</f>
        <v>0</v>
      </c>
      <c r="V127">
        <f>(DI127*DL127)</f>
        <v>0</v>
      </c>
      <c r="W127">
        <f>(EB127+(V127+2*0.95*5.67E-8*(((EB127+$B$7)+273)^4-(EB127+273)^4)-44100*K127)/(1.84*29.3*S127+8*0.95*5.67E-8*(EB127+273)^3))</f>
        <v>0</v>
      </c>
      <c r="X127">
        <f>($C$7*EC127+$D$7*ED127+$E$7*W127)</f>
        <v>0</v>
      </c>
      <c r="Y127">
        <f>0.61365*exp(17.502*X127/(240.97+X127))</f>
        <v>0</v>
      </c>
      <c r="Z127">
        <f>(AA127/AB127*100)</f>
        <v>0</v>
      </c>
      <c r="AA127">
        <f>DU127*(DZ127+EA127)/1000</f>
        <v>0</v>
      </c>
      <c r="AB127">
        <f>0.61365*exp(17.502*EB127/(240.97+EB127))</f>
        <v>0</v>
      </c>
      <c r="AC127">
        <f>(Y127-DU127*(DZ127+EA127)/1000)</f>
        <v>0</v>
      </c>
      <c r="AD127">
        <f>(-K127*44100)</f>
        <v>0</v>
      </c>
      <c r="AE127">
        <f>2*29.3*S127*0.92*(EB127-X127)</f>
        <v>0</v>
      </c>
      <c r="AF127">
        <f>2*0.95*5.67E-8*(((EB127+$B$7)+273)^4-(X127+273)^4)</f>
        <v>0</v>
      </c>
      <c r="AG127">
        <f>V127+AF127+AD127+AE127</f>
        <v>0</v>
      </c>
      <c r="AH127">
        <f>DY127*AV127*(DT127-DS127*(1000-AV127*DV127)/(1000-AV127*DU127))/(100*DM127)</f>
        <v>0</v>
      </c>
      <c r="AI127">
        <f>1000*DY127*AV127*(DU127-DV127)/(100*DM127*(1000-AV127*DU127))</f>
        <v>0</v>
      </c>
      <c r="AJ127">
        <f>(AK127 - AL127 - DZ127*1E3/(8.314*(EB127+273.15)) * AN127/DY127 * AM127) * DY127/(100*DM127) * (1000 - DV127)/1000</f>
        <v>0</v>
      </c>
      <c r="AK127">
        <v>204.2591475876718</v>
      </c>
      <c r="AL127">
        <v>204.5206000000001</v>
      </c>
      <c r="AM127">
        <v>-0.0001390012283703256</v>
      </c>
      <c r="AN127">
        <v>65.83343786014218</v>
      </c>
      <c r="AO127">
        <f>(AQ127 - AP127 + DZ127*1E3/(8.314*(EB127+273.15)) * AS127/DY127 * AR127) * DY127/(100*DM127) * 1000/(1000 - AQ127)</f>
        <v>0</v>
      </c>
      <c r="AP127">
        <v>20.81718953896953</v>
      </c>
      <c r="AQ127">
        <v>20.81186848484849</v>
      </c>
      <c r="AR127">
        <v>-2.146207363556531E-06</v>
      </c>
      <c r="AS127">
        <v>77.39234867321849</v>
      </c>
      <c r="AT127">
        <v>0</v>
      </c>
      <c r="AU127">
        <v>0</v>
      </c>
      <c r="AV127">
        <f>IF(AT127*$H$13&gt;=AX127,1.0,(AX127/(AX127-AT127*$H$13)))</f>
        <v>0</v>
      </c>
      <c r="AW127">
        <f>(AV127-1)*100</f>
        <v>0</v>
      </c>
      <c r="AX127">
        <f>MAX(0,($B$13+$C$13*EG127)/(1+$D$13*EG127)*DZ127/(EB127+273)*$E$13)</f>
        <v>0</v>
      </c>
      <c r="AY127" t="s">
        <v>436</v>
      </c>
      <c r="AZ127" t="s">
        <v>436</v>
      </c>
      <c r="BA127">
        <v>0</v>
      </c>
      <c r="BB127">
        <v>0</v>
      </c>
      <c r="BC127">
        <f>1-BA127/BB127</f>
        <v>0</v>
      </c>
      <c r="BD127">
        <v>0</v>
      </c>
      <c r="BE127" t="s">
        <v>436</v>
      </c>
      <c r="BF127" t="s">
        <v>436</v>
      </c>
      <c r="BG127">
        <v>0</v>
      </c>
      <c r="BH127">
        <v>0</v>
      </c>
      <c r="BI127">
        <f>1-BG127/BH127</f>
        <v>0</v>
      </c>
      <c r="BJ127">
        <v>0.5</v>
      </c>
      <c r="BK127">
        <f>DJ127</f>
        <v>0</v>
      </c>
      <c r="BL127">
        <f>M127</f>
        <v>0</v>
      </c>
      <c r="BM127">
        <f>BI127*BJ127*BK127</f>
        <v>0</v>
      </c>
      <c r="BN127">
        <f>(BL127-BD127)/BK127</f>
        <v>0</v>
      </c>
      <c r="BO127">
        <f>(BB127-BH127)/BH127</f>
        <v>0</v>
      </c>
      <c r="BP127">
        <f>BA127/(BC127+BA127/BH127)</f>
        <v>0</v>
      </c>
      <c r="BQ127" t="s">
        <v>436</v>
      </c>
      <c r="BR127">
        <v>0</v>
      </c>
      <c r="BS127">
        <f>IF(BR127&lt;&gt;0, BR127, BP127)</f>
        <v>0</v>
      </c>
      <c r="BT127">
        <f>1-BS127/BH127</f>
        <v>0</v>
      </c>
      <c r="BU127">
        <f>(BH127-BG127)/(BH127-BS127)</f>
        <v>0</v>
      </c>
      <c r="BV127">
        <f>(BB127-BH127)/(BB127-BS127)</f>
        <v>0</v>
      </c>
      <c r="BW127">
        <f>(BH127-BG127)/(BH127-BA127)</f>
        <v>0</v>
      </c>
      <c r="BX127">
        <f>(BB127-BH127)/(BB127-BA127)</f>
        <v>0</v>
      </c>
      <c r="BY127">
        <f>(BU127*BS127/BG127)</f>
        <v>0</v>
      </c>
      <c r="BZ127">
        <f>(1-BY127)</f>
        <v>0</v>
      </c>
      <c r="DI127">
        <f>$B$11*EH127+$C$11*EI127+$F$11*ET127*(1-EW127)</f>
        <v>0</v>
      </c>
      <c r="DJ127">
        <f>DI127*DK127</f>
        <v>0</v>
      </c>
      <c r="DK127">
        <f>($B$11*$D$9+$C$11*$D$9+$F$11*((FG127+EY127)/MAX(FG127+EY127+FH127, 0.1)*$I$9+FH127/MAX(FG127+EY127+FH127, 0.1)*$J$9))/($B$11+$C$11+$F$11)</f>
        <v>0</v>
      </c>
      <c r="DL127">
        <f>($B$11*$K$9+$C$11*$K$9+$F$11*((FG127+EY127)/MAX(FG127+EY127+FH127, 0.1)*$P$9+FH127/MAX(FG127+EY127+FH127, 0.1)*$Q$9))/($B$11+$C$11+$F$11)</f>
        <v>0</v>
      </c>
      <c r="DM127">
        <v>6</v>
      </c>
      <c r="DN127">
        <v>0.5</v>
      </c>
      <c r="DO127" t="s">
        <v>437</v>
      </c>
      <c r="DP127">
        <v>2</v>
      </c>
      <c r="DQ127" t="b">
        <v>1</v>
      </c>
      <c r="DR127">
        <v>1746731673</v>
      </c>
      <c r="DS127">
        <v>200.276</v>
      </c>
      <c r="DT127">
        <v>199.989</v>
      </c>
      <c r="DU127">
        <v>20.8127</v>
      </c>
      <c r="DV127">
        <v>20.8146</v>
      </c>
      <c r="DW127">
        <v>200.098</v>
      </c>
      <c r="DX127">
        <v>20.5649</v>
      </c>
      <c r="DY127">
        <v>399.941</v>
      </c>
      <c r="DZ127">
        <v>101.977</v>
      </c>
      <c r="EA127">
        <v>0.100198</v>
      </c>
      <c r="EB127">
        <v>30.0092</v>
      </c>
      <c r="EC127">
        <v>29.7238</v>
      </c>
      <c r="ED127">
        <v>999.9</v>
      </c>
      <c r="EE127">
        <v>0</v>
      </c>
      <c r="EF127">
        <v>0</v>
      </c>
      <c r="EG127">
        <v>10027.5</v>
      </c>
      <c r="EH127">
        <v>0</v>
      </c>
      <c r="EI127">
        <v>0.221054</v>
      </c>
      <c r="EJ127">
        <v>0.286652</v>
      </c>
      <c r="EK127">
        <v>204.533</v>
      </c>
      <c r="EL127">
        <v>204.24</v>
      </c>
      <c r="EM127">
        <v>-0.00196075</v>
      </c>
      <c r="EN127">
        <v>199.989</v>
      </c>
      <c r="EO127">
        <v>20.8146</v>
      </c>
      <c r="EP127">
        <v>2.12242</v>
      </c>
      <c r="EQ127">
        <v>2.12262</v>
      </c>
      <c r="ER127">
        <v>18.3884</v>
      </c>
      <c r="ES127">
        <v>18.3899</v>
      </c>
      <c r="ET127">
        <v>0.0500092</v>
      </c>
      <c r="EU127">
        <v>0</v>
      </c>
      <c r="EV127">
        <v>0</v>
      </c>
      <c r="EW127">
        <v>0</v>
      </c>
      <c r="EX127">
        <v>13.64</v>
      </c>
      <c r="EY127">
        <v>0.0500092</v>
      </c>
      <c r="EZ127">
        <v>-9.970000000000001</v>
      </c>
      <c r="FA127">
        <v>0.18</v>
      </c>
      <c r="FB127">
        <v>34.562</v>
      </c>
      <c r="FC127">
        <v>39.25</v>
      </c>
      <c r="FD127">
        <v>36.812</v>
      </c>
      <c r="FE127">
        <v>39.187</v>
      </c>
      <c r="FF127">
        <v>37.562</v>
      </c>
      <c r="FG127">
        <v>0</v>
      </c>
      <c r="FH127">
        <v>0</v>
      </c>
      <c r="FI127">
        <v>0</v>
      </c>
      <c r="FJ127">
        <v>1746731745.8</v>
      </c>
      <c r="FK127">
        <v>0</v>
      </c>
      <c r="FL127">
        <v>3.161538461538462</v>
      </c>
      <c r="FM127">
        <v>22.08820513528888</v>
      </c>
      <c r="FN127">
        <v>-11.88752109428497</v>
      </c>
      <c r="FO127">
        <v>-3.545769230769231</v>
      </c>
      <c r="FP127">
        <v>15</v>
      </c>
      <c r="FQ127">
        <v>1746715409.1</v>
      </c>
      <c r="FR127" t="s">
        <v>438</v>
      </c>
      <c r="FS127">
        <v>1746715409.1</v>
      </c>
      <c r="FT127">
        <v>1746715398.6</v>
      </c>
      <c r="FU127">
        <v>2</v>
      </c>
      <c r="FV127">
        <v>-0.229</v>
      </c>
      <c r="FW127">
        <v>-0.046</v>
      </c>
      <c r="FX127">
        <v>-0.035</v>
      </c>
      <c r="FY127">
        <v>0.08699999999999999</v>
      </c>
      <c r="FZ127">
        <v>587</v>
      </c>
      <c r="GA127">
        <v>16</v>
      </c>
      <c r="GB127">
        <v>0.03</v>
      </c>
      <c r="GC127">
        <v>0.16</v>
      </c>
      <c r="GD127">
        <v>-0.1913951840658707</v>
      </c>
      <c r="GE127">
        <v>0.03726315200156832</v>
      </c>
      <c r="GF127">
        <v>0.01379266344338241</v>
      </c>
      <c r="GG127">
        <v>1</v>
      </c>
      <c r="GH127">
        <v>-0.0002760324487364422</v>
      </c>
      <c r="GI127">
        <v>0.0001836378660006418</v>
      </c>
      <c r="GJ127">
        <v>6.137502237172729E-05</v>
      </c>
      <c r="GK127">
        <v>1</v>
      </c>
      <c r="GL127">
        <v>2</v>
      </c>
      <c r="GM127">
        <v>2</v>
      </c>
      <c r="GN127" t="s">
        <v>439</v>
      </c>
      <c r="GO127">
        <v>3.01808</v>
      </c>
      <c r="GP127">
        <v>2.77511</v>
      </c>
      <c r="GQ127">
        <v>0.0552133</v>
      </c>
      <c r="GR127">
        <v>0.0547733</v>
      </c>
      <c r="GS127">
        <v>0.110704</v>
      </c>
      <c r="GT127">
        <v>0.110391</v>
      </c>
      <c r="GU127">
        <v>24410.7</v>
      </c>
      <c r="GV127">
        <v>28532.3</v>
      </c>
      <c r="GW127">
        <v>22640.9</v>
      </c>
      <c r="GX127">
        <v>27735.2</v>
      </c>
      <c r="GY127">
        <v>29180.4</v>
      </c>
      <c r="GZ127">
        <v>35227.2</v>
      </c>
      <c r="HA127">
        <v>36292.6</v>
      </c>
      <c r="HB127">
        <v>44027.5</v>
      </c>
      <c r="HC127">
        <v>1.82475</v>
      </c>
      <c r="HD127">
        <v>2.21415</v>
      </c>
      <c r="HE127">
        <v>0.145581</v>
      </c>
      <c r="HF127">
        <v>0</v>
      </c>
      <c r="HG127">
        <v>27.349</v>
      </c>
      <c r="HH127">
        <v>999.9</v>
      </c>
      <c r="HI127">
        <v>54.4</v>
      </c>
      <c r="HJ127">
        <v>31</v>
      </c>
      <c r="HK127">
        <v>24.0667</v>
      </c>
      <c r="HL127">
        <v>62.0583</v>
      </c>
      <c r="HM127">
        <v>10.8333</v>
      </c>
      <c r="HN127">
        <v>1</v>
      </c>
      <c r="HO127">
        <v>-0.190015</v>
      </c>
      <c r="HP127">
        <v>-2.24379</v>
      </c>
      <c r="HQ127">
        <v>20.2809</v>
      </c>
      <c r="HR127">
        <v>5.19662</v>
      </c>
      <c r="HS127">
        <v>11.9536</v>
      </c>
      <c r="HT127">
        <v>4.94765</v>
      </c>
      <c r="HU127">
        <v>3.3</v>
      </c>
      <c r="HV127">
        <v>9999</v>
      </c>
      <c r="HW127">
        <v>9999</v>
      </c>
      <c r="HX127">
        <v>9999</v>
      </c>
      <c r="HY127">
        <v>333</v>
      </c>
      <c r="HZ127">
        <v>1.86031</v>
      </c>
      <c r="IA127">
        <v>1.86095</v>
      </c>
      <c r="IB127">
        <v>1.86172</v>
      </c>
      <c r="IC127">
        <v>1.8573</v>
      </c>
      <c r="ID127">
        <v>1.85699</v>
      </c>
      <c r="IE127">
        <v>1.85806</v>
      </c>
      <c r="IF127">
        <v>1.85883</v>
      </c>
      <c r="IG127">
        <v>1.85837</v>
      </c>
      <c r="IH127">
        <v>0</v>
      </c>
      <c r="II127">
        <v>0</v>
      </c>
      <c r="IJ127">
        <v>0</v>
      </c>
      <c r="IK127">
        <v>0</v>
      </c>
      <c r="IL127" t="s">
        <v>440</v>
      </c>
      <c r="IM127" t="s">
        <v>441</v>
      </c>
      <c r="IN127" t="s">
        <v>442</v>
      </c>
      <c r="IO127" t="s">
        <v>442</v>
      </c>
      <c r="IP127" t="s">
        <v>442</v>
      </c>
      <c r="IQ127" t="s">
        <v>442</v>
      </c>
      <c r="IR127">
        <v>0</v>
      </c>
      <c r="IS127">
        <v>100</v>
      </c>
      <c r="IT127">
        <v>100</v>
      </c>
      <c r="IU127">
        <v>0.178</v>
      </c>
      <c r="IV127">
        <v>0.2478</v>
      </c>
      <c r="IW127">
        <v>0.297997702088705</v>
      </c>
      <c r="IX127">
        <v>-0.0005958199232126106</v>
      </c>
      <c r="IY127">
        <v>-6.37178337242435E-08</v>
      </c>
      <c r="IZ127">
        <v>1.993894988486917E-10</v>
      </c>
      <c r="JA127">
        <v>-0.1058024783623949</v>
      </c>
      <c r="JB127">
        <v>-0.00682890468723997</v>
      </c>
      <c r="JC127">
        <v>0.001509929528747337</v>
      </c>
      <c r="JD127">
        <v>-1.662762654557253E-05</v>
      </c>
      <c r="JE127">
        <v>17</v>
      </c>
      <c r="JF127">
        <v>1831</v>
      </c>
      <c r="JG127">
        <v>1</v>
      </c>
      <c r="JH127">
        <v>21</v>
      </c>
      <c r="JI127">
        <v>271.1</v>
      </c>
      <c r="JJ127">
        <v>271.2</v>
      </c>
      <c r="JK127">
        <v>0.610352</v>
      </c>
      <c r="JL127">
        <v>2.57324</v>
      </c>
      <c r="JM127">
        <v>1.54663</v>
      </c>
      <c r="JN127">
        <v>2.18628</v>
      </c>
      <c r="JO127">
        <v>1.49658</v>
      </c>
      <c r="JP127">
        <v>2.47192</v>
      </c>
      <c r="JQ127">
        <v>37.6022</v>
      </c>
      <c r="JR127">
        <v>24.1926</v>
      </c>
      <c r="JS127">
        <v>18</v>
      </c>
      <c r="JT127">
        <v>384.937</v>
      </c>
      <c r="JU127">
        <v>675.138</v>
      </c>
      <c r="JV127">
        <v>31.1309</v>
      </c>
      <c r="JW127">
        <v>25.0861</v>
      </c>
      <c r="JX127">
        <v>30.0001</v>
      </c>
      <c r="JY127">
        <v>24.978</v>
      </c>
      <c r="JZ127">
        <v>24.9564</v>
      </c>
      <c r="KA127">
        <v>12.2433</v>
      </c>
      <c r="KB127">
        <v>23.7768</v>
      </c>
      <c r="KC127">
        <v>100</v>
      </c>
      <c r="KD127">
        <v>31.0044</v>
      </c>
      <c r="KE127">
        <v>200</v>
      </c>
      <c r="KF127">
        <v>20.8758</v>
      </c>
      <c r="KG127">
        <v>100.162</v>
      </c>
      <c r="KH127">
        <v>100.784</v>
      </c>
    </row>
    <row r="128" spans="1:294">
      <c r="A128">
        <v>112</v>
      </c>
      <c r="B128">
        <v>1746731793.5</v>
      </c>
      <c r="C128">
        <v>13377.40000009537</v>
      </c>
      <c r="D128" t="s">
        <v>663</v>
      </c>
      <c r="E128" t="s">
        <v>664</v>
      </c>
      <c r="F128" t="s">
        <v>432</v>
      </c>
      <c r="G128" t="s">
        <v>433</v>
      </c>
      <c r="I128" t="s">
        <v>435</v>
      </c>
      <c r="J128">
        <v>1746731793.5</v>
      </c>
      <c r="K128">
        <f>(L128)/1000</f>
        <v>0</v>
      </c>
      <c r="L128">
        <f>IF(DQ128, AO128, AI128)</f>
        <v>0</v>
      </c>
      <c r="M128">
        <f>IF(DQ128, AJ128, AH128)</f>
        <v>0</v>
      </c>
      <c r="N128">
        <f>DS128 - IF(AV128&gt;1, M128*DM128*100.0/(AX128), 0)</f>
        <v>0</v>
      </c>
      <c r="O128">
        <f>((U128-K128/2)*N128-M128)/(U128+K128/2)</f>
        <v>0</v>
      </c>
      <c r="P128">
        <f>O128*(DZ128+EA128)/1000.0</f>
        <v>0</v>
      </c>
      <c r="Q128">
        <f>(DS128 - IF(AV128&gt;1, M128*DM128*100.0/(AX128), 0))*(DZ128+EA128)/1000.0</f>
        <v>0</v>
      </c>
      <c r="R128">
        <f>2.0/((1/T128-1/S128)+SIGN(T128)*SQRT((1/T128-1/S128)*(1/T128-1/S128) + 4*DN128/((DN128+1)*(DN128+1))*(2*1/T128*1/S128-1/S128*1/S128)))</f>
        <v>0</v>
      </c>
      <c r="S128">
        <f>IF(LEFT(DO128,1)&lt;&gt;"0",IF(LEFT(DO128,1)="1",3.0,DP128),$D$5+$E$5*(EG128*DZ128/($K$5*1000))+$F$5*(EG128*DZ128/($K$5*1000))*MAX(MIN(DM128,$J$5),$I$5)*MAX(MIN(DM128,$J$5),$I$5)+$G$5*MAX(MIN(DM128,$J$5),$I$5)*(EG128*DZ128/($K$5*1000))+$H$5*(EG128*DZ128/($K$5*1000))*(EG128*DZ128/($K$5*1000)))</f>
        <v>0</v>
      </c>
      <c r="T128">
        <f>K128*(1000-(1000*0.61365*exp(17.502*X128/(240.97+X128))/(DZ128+EA128)+DU128)/2)/(1000*0.61365*exp(17.502*X128/(240.97+X128))/(DZ128+EA128)-DU128)</f>
        <v>0</v>
      </c>
      <c r="U128">
        <f>1/((DN128+1)/(R128/1.6)+1/(S128/1.37)) + DN128/((DN128+1)/(R128/1.6) + DN128/(S128/1.37))</f>
        <v>0</v>
      </c>
      <c r="V128">
        <f>(DI128*DL128)</f>
        <v>0</v>
      </c>
      <c r="W128">
        <f>(EB128+(V128+2*0.95*5.67E-8*(((EB128+$B$7)+273)^4-(EB128+273)^4)-44100*K128)/(1.84*29.3*S128+8*0.95*5.67E-8*(EB128+273)^3))</f>
        <v>0</v>
      </c>
      <c r="X128">
        <f>($C$7*EC128+$D$7*ED128+$E$7*W128)</f>
        <v>0</v>
      </c>
      <c r="Y128">
        <f>0.61365*exp(17.502*X128/(240.97+X128))</f>
        <v>0</v>
      </c>
      <c r="Z128">
        <f>(AA128/AB128*100)</f>
        <v>0</v>
      </c>
      <c r="AA128">
        <f>DU128*(DZ128+EA128)/1000</f>
        <v>0</v>
      </c>
      <c r="AB128">
        <f>0.61365*exp(17.502*EB128/(240.97+EB128))</f>
        <v>0</v>
      </c>
      <c r="AC128">
        <f>(Y128-DU128*(DZ128+EA128)/1000)</f>
        <v>0</v>
      </c>
      <c r="AD128">
        <f>(-K128*44100)</f>
        <v>0</v>
      </c>
      <c r="AE128">
        <f>2*29.3*S128*0.92*(EB128-X128)</f>
        <v>0</v>
      </c>
      <c r="AF128">
        <f>2*0.95*5.67E-8*(((EB128+$B$7)+273)^4-(X128+273)^4)</f>
        <v>0</v>
      </c>
      <c r="AG128">
        <f>V128+AF128+AD128+AE128</f>
        <v>0</v>
      </c>
      <c r="AH128">
        <f>DY128*AV128*(DT128-DS128*(1000-AV128*DV128)/(1000-AV128*DU128))/(100*DM128)</f>
        <v>0</v>
      </c>
      <c r="AI128">
        <f>1000*DY128*AV128*(DU128-DV128)/(100*DM128*(1000-AV128*DU128))</f>
        <v>0</v>
      </c>
      <c r="AJ128">
        <f>(AK128 - AL128 - DZ128*1E3/(8.314*(EB128+273.15)) * AN128/DY128 * AM128) * DY128/(100*DM128) * (1000 - DV128)/1000</f>
        <v>0</v>
      </c>
      <c r="AK128">
        <v>102.1132052234328</v>
      </c>
      <c r="AL128">
        <v>102.4221696969697</v>
      </c>
      <c r="AM128">
        <v>0.00016730967019226</v>
      </c>
      <c r="AN128">
        <v>65.83343786014218</v>
      </c>
      <c r="AO128">
        <f>(AQ128 - AP128 + DZ128*1E3/(8.314*(EB128+273.15)) * AS128/DY128 * AR128) * DY128/(100*DM128) * 1000/(1000 - AQ128)</f>
        <v>0</v>
      </c>
      <c r="AP128">
        <v>20.8349476159177</v>
      </c>
      <c r="AQ128">
        <v>20.82212969696969</v>
      </c>
      <c r="AR128">
        <v>-1.798900094362333E-05</v>
      </c>
      <c r="AS128">
        <v>77.39234867321849</v>
      </c>
      <c r="AT128">
        <v>0</v>
      </c>
      <c r="AU128">
        <v>0</v>
      </c>
      <c r="AV128">
        <f>IF(AT128*$H$13&gt;=AX128,1.0,(AX128/(AX128-AT128*$H$13)))</f>
        <v>0</v>
      </c>
      <c r="AW128">
        <f>(AV128-1)*100</f>
        <v>0</v>
      </c>
      <c r="AX128">
        <f>MAX(0,($B$13+$C$13*EG128)/(1+$D$13*EG128)*DZ128/(EB128+273)*$E$13)</f>
        <v>0</v>
      </c>
      <c r="AY128" t="s">
        <v>436</v>
      </c>
      <c r="AZ128" t="s">
        <v>436</v>
      </c>
      <c r="BA128">
        <v>0</v>
      </c>
      <c r="BB128">
        <v>0</v>
      </c>
      <c r="BC128">
        <f>1-BA128/BB128</f>
        <v>0</v>
      </c>
      <c r="BD128">
        <v>0</v>
      </c>
      <c r="BE128" t="s">
        <v>436</v>
      </c>
      <c r="BF128" t="s">
        <v>436</v>
      </c>
      <c r="BG128">
        <v>0</v>
      </c>
      <c r="BH128">
        <v>0</v>
      </c>
      <c r="BI128">
        <f>1-BG128/BH128</f>
        <v>0</v>
      </c>
      <c r="BJ128">
        <v>0.5</v>
      </c>
      <c r="BK128">
        <f>DJ128</f>
        <v>0</v>
      </c>
      <c r="BL128">
        <f>M128</f>
        <v>0</v>
      </c>
      <c r="BM128">
        <f>BI128*BJ128*BK128</f>
        <v>0</v>
      </c>
      <c r="BN128">
        <f>(BL128-BD128)/BK128</f>
        <v>0</v>
      </c>
      <c r="BO128">
        <f>(BB128-BH128)/BH128</f>
        <v>0</v>
      </c>
      <c r="BP128">
        <f>BA128/(BC128+BA128/BH128)</f>
        <v>0</v>
      </c>
      <c r="BQ128" t="s">
        <v>436</v>
      </c>
      <c r="BR128">
        <v>0</v>
      </c>
      <c r="BS128">
        <f>IF(BR128&lt;&gt;0, BR128, BP128)</f>
        <v>0</v>
      </c>
      <c r="BT128">
        <f>1-BS128/BH128</f>
        <v>0</v>
      </c>
      <c r="BU128">
        <f>(BH128-BG128)/(BH128-BS128)</f>
        <v>0</v>
      </c>
      <c r="BV128">
        <f>(BB128-BH128)/(BB128-BS128)</f>
        <v>0</v>
      </c>
      <c r="BW128">
        <f>(BH128-BG128)/(BH128-BA128)</f>
        <v>0</v>
      </c>
      <c r="BX128">
        <f>(BB128-BH128)/(BB128-BA128)</f>
        <v>0</v>
      </c>
      <c r="BY128">
        <f>(BU128*BS128/BG128)</f>
        <v>0</v>
      </c>
      <c r="BZ128">
        <f>(1-BY128)</f>
        <v>0</v>
      </c>
      <c r="DI128">
        <f>$B$11*EH128+$C$11*EI128+$F$11*ET128*(1-EW128)</f>
        <v>0</v>
      </c>
      <c r="DJ128">
        <f>DI128*DK128</f>
        <v>0</v>
      </c>
      <c r="DK128">
        <f>($B$11*$D$9+$C$11*$D$9+$F$11*((FG128+EY128)/MAX(FG128+EY128+FH128, 0.1)*$I$9+FH128/MAX(FG128+EY128+FH128, 0.1)*$J$9))/($B$11+$C$11+$F$11)</f>
        <v>0</v>
      </c>
      <c r="DL128">
        <f>($B$11*$K$9+$C$11*$K$9+$F$11*((FG128+EY128)/MAX(FG128+EY128+FH128, 0.1)*$P$9+FH128/MAX(FG128+EY128+FH128, 0.1)*$Q$9))/($B$11+$C$11+$F$11)</f>
        <v>0</v>
      </c>
      <c r="DM128">
        <v>6</v>
      </c>
      <c r="DN128">
        <v>0.5</v>
      </c>
      <c r="DO128" t="s">
        <v>437</v>
      </c>
      <c r="DP128">
        <v>2</v>
      </c>
      <c r="DQ128" t="b">
        <v>1</v>
      </c>
      <c r="DR128">
        <v>1746731793.5</v>
      </c>
      <c r="DS128">
        <v>100.29</v>
      </c>
      <c r="DT128">
        <v>100.009</v>
      </c>
      <c r="DU128">
        <v>20.822</v>
      </c>
      <c r="DV128">
        <v>20.8321</v>
      </c>
      <c r="DW128">
        <v>100.052</v>
      </c>
      <c r="DX128">
        <v>20.574</v>
      </c>
      <c r="DY128">
        <v>399.895</v>
      </c>
      <c r="DZ128">
        <v>101.981</v>
      </c>
      <c r="EA128">
        <v>0.100164</v>
      </c>
      <c r="EB128">
        <v>30.0105</v>
      </c>
      <c r="EC128">
        <v>29.7063</v>
      </c>
      <c r="ED128">
        <v>999.9</v>
      </c>
      <c r="EE128">
        <v>0</v>
      </c>
      <c r="EF128">
        <v>0</v>
      </c>
      <c r="EG128">
        <v>10035</v>
      </c>
      <c r="EH128">
        <v>0</v>
      </c>
      <c r="EI128">
        <v>0.221054</v>
      </c>
      <c r="EJ128">
        <v>0.280548</v>
      </c>
      <c r="EK128">
        <v>102.422</v>
      </c>
      <c r="EL128">
        <v>102.137</v>
      </c>
      <c r="EM128">
        <v>-0.0100517</v>
      </c>
      <c r="EN128">
        <v>100.009</v>
      </c>
      <c r="EO128">
        <v>20.8321</v>
      </c>
      <c r="EP128">
        <v>2.12345</v>
      </c>
      <c r="EQ128">
        <v>2.12447</v>
      </c>
      <c r="ER128">
        <v>18.3962</v>
      </c>
      <c r="ES128">
        <v>18.4039</v>
      </c>
      <c r="ET128">
        <v>0.0500092</v>
      </c>
      <c r="EU128">
        <v>0</v>
      </c>
      <c r="EV128">
        <v>0</v>
      </c>
      <c r="EW128">
        <v>0</v>
      </c>
      <c r="EX128">
        <v>-0.47</v>
      </c>
      <c r="EY128">
        <v>0.0500092</v>
      </c>
      <c r="EZ128">
        <v>-4.12</v>
      </c>
      <c r="FA128">
        <v>0.42</v>
      </c>
      <c r="FB128">
        <v>35.375</v>
      </c>
      <c r="FC128">
        <v>40.75</v>
      </c>
      <c r="FD128">
        <v>37.812</v>
      </c>
      <c r="FE128">
        <v>41.625</v>
      </c>
      <c r="FF128">
        <v>38.5</v>
      </c>
      <c r="FG128">
        <v>0</v>
      </c>
      <c r="FH128">
        <v>0</v>
      </c>
      <c r="FI128">
        <v>0</v>
      </c>
      <c r="FJ128">
        <v>1746731866.4</v>
      </c>
      <c r="FK128">
        <v>0</v>
      </c>
      <c r="FL128">
        <v>1.1796</v>
      </c>
      <c r="FM128">
        <v>-28.68230731773893</v>
      </c>
      <c r="FN128">
        <v>9.767692024806538</v>
      </c>
      <c r="FO128">
        <v>-2.1512</v>
      </c>
      <c r="FP128">
        <v>15</v>
      </c>
      <c r="FQ128">
        <v>1746715409.1</v>
      </c>
      <c r="FR128" t="s">
        <v>438</v>
      </c>
      <c r="FS128">
        <v>1746715409.1</v>
      </c>
      <c r="FT128">
        <v>1746715398.6</v>
      </c>
      <c r="FU128">
        <v>2</v>
      </c>
      <c r="FV128">
        <v>-0.229</v>
      </c>
      <c r="FW128">
        <v>-0.046</v>
      </c>
      <c r="FX128">
        <v>-0.035</v>
      </c>
      <c r="FY128">
        <v>0.08699999999999999</v>
      </c>
      <c r="FZ128">
        <v>587</v>
      </c>
      <c r="GA128">
        <v>16</v>
      </c>
      <c r="GB128">
        <v>0.03</v>
      </c>
      <c r="GC128">
        <v>0.16</v>
      </c>
      <c r="GD128">
        <v>-0.2087466421648578</v>
      </c>
      <c r="GE128">
        <v>0.05908399032898363</v>
      </c>
      <c r="GF128">
        <v>0.01290151544954138</v>
      </c>
      <c r="GG128">
        <v>1</v>
      </c>
      <c r="GH128">
        <v>-0.0003763058809656289</v>
      </c>
      <c r="GI128">
        <v>2.466463386729217E-05</v>
      </c>
      <c r="GJ128">
        <v>5.903979228814446E-05</v>
      </c>
      <c r="GK128">
        <v>1</v>
      </c>
      <c r="GL128">
        <v>2</v>
      </c>
      <c r="GM128">
        <v>2</v>
      </c>
      <c r="GN128" t="s">
        <v>439</v>
      </c>
      <c r="GO128">
        <v>3.01803</v>
      </c>
      <c r="GP128">
        <v>2.77514</v>
      </c>
      <c r="GQ128">
        <v>0.0290767</v>
      </c>
      <c r="GR128">
        <v>0.0288436</v>
      </c>
      <c r="GS128">
        <v>0.110742</v>
      </c>
      <c r="GT128">
        <v>0.11046</v>
      </c>
      <c r="GU128">
        <v>25086.1</v>
      </c>
      <c r="GV128">
        <v>29313.8</v>
      </c>
      <c r="GW128">
        <v>22640.8</v>
      </c>
      <c r="GX128">
        <v>27733.8</v>
      </c>
      <c r="GY128">
        <v>29177.8</v>
      </c>
      <c r="GZ128">
        <v>35222.3</v>
      </c>
      <c r="HA128">
        <v>36291.9</v>
      </c>
      <c r="HB128">
        <v>44025.8</v>
      </c>
      <c r="HC128">
        <v>1.82467</v>
      </c>
      <c r="HD128">
        <v>2.2142</v>
      </c>
      <c r="HE128">
        <v>0.144146</v>
      </c>
      <c r="HF128">
        <v>0</v>
      </c>
      <c r="HG128">
        <v>27.3548</v>
      </c>
      <c r="HH128">
        <v>999.9</v>
      </c>
      <c r="HI128">
        <v>54.4</v>
      </c>
      <c r="HJ128">
        <v>31</v>
      </c>
      <c r="HK128">
        <v>24.0673</v>
      </c>
      <c r="HL128">
        <v>61.9383</v>
      </c>
      <c r="HM128">
        <v>10.8854</v>
      </c>
      <c r="HN128">
        <v>1</v>
      </c>
      <c r="HO128">
        <v>-0.190287</v>
      </c>
      <c r="HP128">
        <v>-2.21475</v>
      </c>
      <c r="HQ128">
        <v>20.2821</v>
      </c>
      <c r="HR128">
        <v>5.19872</v>
      </c>
      <c r="HS128">
        <v>11.9544</v>
      </c>
      <c r="HT128">
        <v>4.94765</v>
      </c>
      <c r="HU128">
        <v>3.3</v>
      </c>
      <c r="HV128">
        <v>9999</v>
      </c>
      <c r="HW128">
        <v>9999</v>
      </c>
      <c r="HX128">
        <v>9999</v>
      </c>
      <c r="HY128">
        <v>333.1</v>
      </c>
      <c r="HZ128">
        <v>1.86027</v>
      </c>
      <c r="IA128">
        <v>1.86094</v>
      </c>
      <c r="IB128">
        <v>1.86172</v>
      </c>
      <c r="IC128">
        <v>1.8573</v>
      </c>
      <c r="ID128">
        <v>1.85699</v>
      </c>
      <c r="IE128">
        <v>1.85806</v>
      </c>
      <c r="IF128">
        <v>1.85883</v>
      </c>
      <c r="IG128">
        <v>1.85837</v>
      </c>
      <c r="IH128">
        <v>0</v>
      </c>
      <c r="II128">
        <v>0</v>
      </c>
      <c r="IJ128">
        <v>0</v>
      </c>
      <c r="IK128">
        <v>0</v>
      </c>
      <c r="IL128" t="s">
        <v>440</v>
      </c>
      <c r="IM128" t="s">
        <v>441</v>
      </c>
      <c r="IN128" t="s">
        <v>442</v>
      </c>
      <c r="IO128" t="s">
        <v>442</v>
      </c>
      <c r="IP128" t="s">
        <v>442</v>
      </c>
      <c r="IQ128" t="s">
        <v>442</v>
      </c>
      <c r="IR128">
        <v>0</v>
      </c>
      <c r="IS128">
        <v>100</v>
      </c>
      <c r="IT128">
        <v>100</v>
      </c>
      <c r="IU128">
        <v>0.238</v>
      </c>
      <c r="IV128">
        <v>0.248</v>
      </c>
      <c r="IW128">
        <v>0.297997702088705</v>
      </c>
      <c r="IX128">
        <v>-0.0005958199232126106</v>
      </c>
      <c r="IY128">
        <v>-6.37178337242435E-08</v>
      </c>
      <c r="IZ128">
        <v>1.993894988486917E-10</v>
      </c>
      <c r="JA128">
        <v>-0.1058024783623949</v>
      </c>
      <c r="JB128">
        <v>-0.00682890468723997</v>
      </c>
      <c r="JC128">
        <v>0.001509929528747337</v>
      </c>
      <c r="JD128">
        <v>-1.662762654557253E-05</v>
      </c>
      <c r="JE128">
        <v>17</v>
      </c>
      <c r="JF128">
        <v>1831</v>
      </c>
      <c r="JG128">
        <v>1</v>
      </c>
      <c r="JH128">
        <v>21</v>
      </c>
      <c r="JI128">
        <v>273.1</v>
      </c>
      <c r="JJ128">
        <v>273.2</v>
      </c>
      <c r="JK128">
        <v>0.378418</v>
      </c>
      <c r="JL128">
        <v>2.59399</v>
      </c>
      <c r="JM128">
        <v>1.54663</v>
      </c>
      <c r="JN128">
        <v>2.18628</v>
      </c>
      <c r="JO128">
        <v>1.49658</v>
      </c>
      <c r="JP128">
        <v>2.44629</v>
      </c>
      <c r="JQ128">
        <v>37.53</v>
      </c>
      <c r="JR128">
        <v>24.1838</v>
      </c>
      <c r="JS128">
        <v>18</v>
      </c>
      <c r="JT128">
        <v>384.928</v>
      </c>
      <c r="JU128">
        <v>675.207</v>
      </c>
      <c r="JV128">
        <v>30.895</v>
      </c>
      <c r="JW128">
        <v>25.0902</v>
      </c>
      <c r="JX128">
        <v>30.0002</v>
      </c>
      <c r="JY128">
        <v>24.9822</v>
      </c>
      <c r="JZ128">
        <v>24.9584</v>
      </c>
      <c r="KA128">
        <v>7.593</v>
      </c>
      <c r="KB128">
        <v>23.5034</v>
      </c>
      <c r="KC128">
        <v>100</v>
      </c>
      <c r="KD128">
        <v>30.8866</v>
      </c>
      <c r="KE128">
        <v>100</v>
      </c>
      <c r="KF128">
        <v>20.8749</v>
      </c>
      <c r="KG128">
        <v>100.16</v>
      </c>
      <c r="KH128">
        <v>100.78</v>
      </c>
    </row>
    <row r="129" spans="1:294">
      <c r="A129">
        <v>113</v>
      </c>
      <c r="B129">
        <v>1746731914.1</v>
      </c>
      <c r="C129">
        <v>13498</v>
      </c>
      <c r="D129" t="s">
        <v>665</v>
      </c>
      <c r="E129" t="s">
        <v>666</v>
      </c>
      <c r="F129" t="s">
        <v>432</v>
      </c>
      <c r="G129" t="s">
        <v>433</v>
      </c>
      <c r="I129" t="s">
        <v>435</v>
      </c>
      <c r="J129">
        <v>1746731914.1</v>
      </c>
      <c r="K129">
        <f>(L129)/1000</f>
        <v>0</v>
      </c>
      <c r="L129">
        <f>IF(DQ129, AO129, AI129)</f>
        <v>0</v>
      </c>
      <c r="M129">
        <f>IF(DQ129, AJ129, AH129)</f>
        <v>0</v>
      </c>
      <c r="N129">
        <f>DS129 - IF(AV129&gt;1, M129*DM129*100.0/(AX129), 0)</f>
        <v>0</v>
      </c>
      <c r="O129">
        <f>((U129-K129/2)*N129-M129)/(U129+K129/2)</f>
        <v>0</v>
      </c>
      <c r="P129">
        <f>O129*(DZ129+EA129)/1000.0</f>
        <v>0</v>
      </c>
      <c r="Q129">
        <f>(DS129 - IF(AV129&gt;1, M129*DM129*100.0/(AX129), 0))*(DZ129+EA129)/1000.0</f>
        <v>0</v>
      </c>
      <c r="R129">
        <f>2.0/((1/T129-1/S129)+SIGN(T129)*SQRT((1/T129-1/S129)*(1/T129-1/S129) + 4*DN129/((DN129+1)*(DN129+1))*(2*1/T129*1/S129-1/S129*1/S129)))</f>
        <v>0</v>
      </c>
      <c r="S129">
        <f>IF(LEFT(DO129,1)&lt;&gt;"0",IF(LEFT(DO129,1)="1",3.0,DP129),$D$5+$E$5*(EG129*DZ129/($K$5*1000))+$F$5*(EG129*DZ129/($K$5*1000))*MAX(MIN(DM129,$J$5),$I$5)*MAX(MIN(DM129,$J$5),$I$5)+$G$5*MAX(MIN(DM129,$J$5),$I$5)*(EG129*DZ129/($K$5*1000))+$H$5*(EG129*DZ129/($K$5*1000))*(EG129*DZ129/($K$5*1000)))</f>
        <v>0</v>
      </c>
      <c r="T129">
        <f>K129*(1000-(1000*0.61365*exp(17.502*X129/(240.97+X129))/(DZ129+EA129)+DU129)/2)/(1000*0.61365*exp(17.502*X129/(240.97+X129))/(DZ129+EA129)-DU129)</f>
        <v>0</v>
      </c>
      <c r="U129">
        <f>1/((DN129+1)/(R129/1.6)+1/(S129/1.37)) + DN129/((DN129+1)/(R129/1.6) + DN129/(S129/1.37))</f>
        <v>0</v>
      </c>
      <c r="V129">
        <f>(DI129*DL129)</f>
        <v>0</v>
      </c>
      <c r="W129">
        <f>(EB129+(V129+2*0.95*5.67E-8*(((EB129+$B$7)+273)^4-(EB129+273)^4)-44100*K129)/(1.84*29.3*S129+8*0.95*5.67E-8*(EB129+273)^3))</f>
        <v>0</v>
      </c>
      <c r="X129">
        <f>($C$7*EC129+$D$7*ED129+$E$7*W129)</f>
        <v>0</v>
      </c>
      <c r="Y129">
        <f>0.61365*exp(17.502*X129/(240.97+X129))</f>
        <v>0</v>
      </c>
      <c r="Z129">
        <f>(AA129/AB129*100)</f>
        <v>0</v>
      </c>
      <c r="AA129">
        <f>DU129*(DZ129+EA129)/1000</f>
        <v>0</v>
      </c>
      <c r="AB129">
        <f>0.61365*exp(17.502*EB129/(240.97+EB129))</f>
        <v>0</v>
      </c>
      <c r="AC129">
        <f>(Y129-DU129*(DZ129+EA129)/1000)</f>
        <v>0</v>
      </c>
      <c r="AD129">
        <f>(-K129*44100)</f>
        <v>0</v>
      </c>
      <c r="AE129">
        <f>2*29.3*S129*0.92*(EB129-X129)</f>
        <v>0</v>
      </c>
      <c r="AF129">
        <f>2*0.95*5.67E-8*(((EB129+$B$7)+273)^4-(X129+273)^4)</f>
        <v>0</v>
      </c>
      <c r="AG129">
        <f>V129+AF129+AD129+AE129</f>
        <v>0</v>
      </c>
      <c r="AH129">
        <f>DY129*AV129*(DT129-DS129*(1000-AV129*DV129)/(1000-AV129*DU129))/(100*DM129)</f>
        <v>0</v>
      </c>
      <c r="AI129">
        <f>1000*DY129*AV129*(DU129-DV129)/(100*DM129*(1000-AV129*DU129))</f>
        <v>0</v>
      </c>
      <c r="AJ129">
        <f>(AK129 - AL129 - DZ129*1E3/(8.314*(EB129+273.15)) * AN129/DY129 * AM129) * DY129/(100*DM129) * (1000 - DV129)/1000</f>
        <v>0</v>
      </c>
      <c r="AK129">
        <v>51.05124907297206</v>
      </c>
      <c r="AL129">
        <v>51.50186060606061</v>
      </c>
      <c r="AM129">
        <v>-8.692636215441168E-05</v>
      </c>
      <c r="AN129">
        <v>65.83343786014218</v>
      </c>
      <c r="AO129">
        <f>(AQ129 - AP129 + DZ129*1E3/(8.314*(EB129+273.15)) * AS129/DY129 * AR129) * DY129/(100*DM129) * 1000/(1000 - AQ129)</f>
        <v>0</v>
      </c>
      <c r="AP129">
        <v>20.89300175733129</v>
      </c>
      <c r="AQ129">
        <v>20.8300006060606</v>
      </c>
      <c r="AR129">
        <v>0.00536214520302912</v>
      </c>
      <c r="AS129">
        <v>77.39234867321849</v>
      </c>
      <c r="AT129">
        <v>0</v>
      </c>
      <c r="AU129">
        <v>0</v>
      </c>
      <c r="AV129">
        <f>IF(AT129*$H$13&gt;=AX129,1.0,(AX129/(AX129-AT129*$H$13)))</f>
        <v>0</v>
      </c>
      <c r="AW129">
        <f>(AV129-1)*100</f>
        <v>0</v>
      </c>
      <c r="AX129">
        <f>MAX(0,($B$13+$C$13*EG129)/(1+$D$13*EG129)*DZ129/(EB129+273)*$E$13)</f>
        <v>0</v>
      </c>
      <c r="AY129" t="s">
        <v>436</v>
      </c>
      <c r="AZ129" t="s">
        <v>436</v>
      </c>
      <c r="BA129">
        <v>0</v>
      </c>
      <c r="BB129">
        <v>0</v>
      </c>
      <c r="BC129">
        <f>1-BA129/BB129</f>
        <v>0</v>
      </c>
      <c r="BD129">
        <v>0</v>
      </c>
      <c r="BE129" t="s">
        <v>436</v>
      </c>
      <c r="BF129" t="s">
        <v>436</v>
      </c>
      <c r="BG129">
        <v>0</v>
      </c>
      <c r="BH129">
        <v>0</v>
      </c>
      <c r="BI129">
        <f>1-BG129/BH129</f>
        <v>0</v>
      </c>
      <c r="BJ129">
        <v>0.5</v>
      </c>
      <c r="BK129">
        <f>DJ129</f>
        <v>0</v>
      </c>
      <c r="BL129">
        <f>M129</f>
        <v>0</v>
      </c>
      <c r="BM129">
        <f>BI129*BJ129*BK129</f>
        <v>0</v>
      </c>
      <c r="BN129">
        <f>(BL129-BD129)/BK129</f>
        <v>0</v>
      </c>
      <c r="BO129">
        <f>(BB129-BH129)/BH129</f>
        <v>0</v>
      </c>
      <c r="BP129">
        <f>BA129/(BC129+BA129/BH129)</f>
        <v>0</v>
      </c>
      <c r="BQ129" t="s">
        <v>436</v>
      </c>
      <c r="BR129">
        <v>0</v>
      </c>
      <c r="BS129">
        <f>IF(BR129&lt;&gt;0, BR129, BP129)</f>
        <v>0</v>
      </c>
      <c r="BT129">
        <f>1-BS129/BH129</f>
        <v>0</v>
      </c>
      <c r="BU129">
        <f>(BH129-BG129)/(BH129-BS129)</f>
        <v>0</v>
      </c>
      <c r="BV129">
        <f>(BB129-BH129)/(BB129-BS129)</f>
        <v>0</v>
      </c>
      <c r="BW129">
        <f>(BH129-BG129)/(BH129-BA129)</f>
        <v>0</v>
      </c>
      <c r="BX129">
        <f>(BB129-BH129)/(BB129-BA129)</f>
        <v>0</v>
      </c>
      <c r="BY129">
        <f>(BU129*BS129/BG129)</f>
        <v>0</v>
      </c>
      <c r="BZ129">
        <f>(1-BY129)</f>
        <v>0</v>
      </c>
      <c r="DI129">
        <f>$B$11*EH129+$C$11*EI129+$F$11*ET129*(1-EW129)</f>
        <v>0</v>
      </c>
      <c r="DJ129">
        <f>DI129*DK129</f>
        <v>0</v>
      </c>
      <c r="DK129">
        <f>($B$11*$D$9+$C$11*$D$9+$F$11*((FG129+EY129)/MAX(FG129+EY129+FH129, 0.1)*$I$9+FH129/MAX(FG129+EY129+FH129, 0.1)*$J$9))/($B$11+$C$11+$F$11)</f>
        <v>0</v>
      </c>
      <c r="DL129">
        <f>($B$11*$K$9+$C$11*$K$9+$F$11*((FG129+EY129)/MAX(FG129+EY129+FH129, 0.1)*$P$9+FH129/MAX(FG129+EY129+FH129, 0.1)*$Q$9))/($B$11+$C$11+$F$11)</f>
        <v>0</v>
      </c>
      <c r="DM129">
        <v>6</v>
      </c>
      <c r="DN129">
        <v>0.5</v>
      </c>
      <c r="DO129" t="s">
        <v>437</v>
      </c>
      <c r="DP129">
        <v>2</v>
      </c>
      <c r="DQ129" t="b">
        <v>1</v>
      </c>
      <c r="DR129">
        <v>1746731914.1</v>
      </c>
      <c r="DS129">
        <v>50.429</v>
      </c>
      <c r="DT129">
        <v>49.9952</v>
      </c>
      <c r="DU129">
        <v>20.8324</v>
      </c>
      <c r="DV129">
        <v>20.896</v>
      </c>
      <c r="DW129">
        <v>50.161</v>
      </c>
      <c r="DX129">
        <v>20.5841</v>
      </c>
      <c r="DY129">
        <v>399.894</v>
      </c>
      <c r="DZ129">
        <v>101.979</v>
      </c>
      <c r="EA129">
        <v>0.100156</v>
      </c>
      <c r="EB129">
        <v>29.9875</v>
      </c>
      <c r="EC129">
        <v>29.6944</v>
      </c>
      <c r="ED129">
        <v>999.9</v>
      </c>
      <c r="EE129">
        <v>0</v>
      </c>
      <c r="EF129">
        <v>0</v>
      </c>
      <c r="EG129">
        <v>10033.1</v>
      </c>
      <c r="EH129">
        <v>0</v>
      </c>
      <c r="EI129">
        <v>0.221054</v>
      </c>
      <c r="EJ129">
        <v>0.433781</v>
      </c>
      <c r="EK129">
        <v>51.5019</v>
      </c>
      <c r="EL129">
        <v>51.0622</v>
      </c>
      <c r="EM129">
        <v>-0.06351469999999999</v>
      </c>
      <c r="EN129">
        <v>49.9952</v>
      </c>
      <c r="EO129">
        <v>20.896</v>
      </c>
      <c r="EP129">
        <v>2.12448</v>
      </c>
      <c r="EQ129">
        <v>2.13096</v>
      </c>
      <c r="ER129">
        <v>18.4039</v>
      </c>
      <c r="ES129">
        <v>18.4525</v>
      </c>
      <c r="ET129">
        <v>0.0500092</v>
      </c>
      <c r="EU129">
        <v>0</v>
      </c>
      <c r="EV129">
        <v>0</v>
      </c>
      <c r="EW129">
        <v>0</v>
      </c>
      <c r="EX129">
        <v>5.04</v>
      </c>
      <c r="EY129">
        <v>0.0500092</v>
      </c>
      <c r="EZ129">
        <v>-4.54</v>
      </c>
      <c r="FA129">
        <v>0.48</v>
      </c>
      <c r="FB129">
        <v>34.437</v>
      </c>
      <c r="FC129">
        <v>38.312</v>
      </c>
      <c r="FD129">
        <v>36.375</v>
      </c>
      <c r="FE129">
        <v>37.937</v>
      </c>
      <c r="FF129">
        <v>37.062</v>
      </c>
      <c r="FG129">
        <v>0</v>
      </c>
      <c r="FH129">
        <v>0</v>
      </c>
      <c r="FI129">
        <v>0</v>
      </c>
      <c r="FJ129">
        <v>1746731987</v>
      </c>
      <c r="FK129">
        <v>0</v>
      </c>
      <c r="FL129">
        <v>2.018076923076923</v>
      </c>
      <c r="FM129">
        <v>-9.630427092553719</v>
      </c>
      <c r="FN129">
        <v>-1.364786680974764</v>
      </c>
      <c r="FO129">
        <v>-2.770769230769231</v>
      </c>
      <c r="FP129">
        <v>15</v>
      </c>
      <c r="FQ129">
        <v>1746715409.1</v>
      </c>
      <c r="FR129" t="s">
        <v>438</v>
      </c>
      <c r="FS129">
        <v>1746715409.1</v>
      </c>
      <c r="FT129">
        <v>1746715398.6</v>
      </c>
      <c r="FU129">
        <v>2</v>
      </c>
      <c r="FV129">
        <v>-0.229</v>
      </c>
      <c r="FW129">
        <v>-0.046</v>
      </c>
      <c r="FX129">
        <v>-0.035</v>
      </c>
      <c r="FY129">
        <v>0.08699999999999999</v>
      </c>
      <c r="FZ129">
        <v>587</v>
      </c>
      <c r="GA129">
        <v>16</v>
      </c>
      <c r="GB129">
        <v>0.03</v>
      </c>
      <c r="GC129">
        <v>0.16</v>
      </c>
      <c r="GD129">
        <v>-0.3007895147162208</v>
      </c>
      <c r="GE129">
        <v>0.03230126964670726</v>
      </c>
      <c r="GF129">
        <v>0.0192236745502182</v>
      </c>
      <c r="GG129">
        <v>1</v>
      </c>
      <c r="GH129">
        <v>-0.0004806345688917163</v>
      </c>
      <c r="GI129">
        <v>-0.001081799554128278</v>
      </c>
      <c r="GJ129">
        <v>0.0003465849112399938</v>
      </c>
      <c r="GK129">
        <v>1</v>
      </c>
      <c r="GL129">
        <v>2</v>
      </c>
      <c r="GM129">
        <v>2</v>
      </c>
      <c r="GN129" t="s">
        <v>439</v>
      </c>
      <c r="GO129">
        <v>3.01804</v>
      </c>
      <c r="GP129">
        <v>2.77512</v>
      </c>
      <c r="GQ129">
        <v>0.0148173</v>
      </c>
      <c r="GR129">
        <v>0.014658</v>
      </c>
      <c r="GS129">
        <v>0.110778</v>
      </c>
      <c r="GT129">
        <v>0.110693</v>
      </c>
      <c r="GU129">
        <v>25454.2</v>
      </c>
      <c r="GV129">
        <v>29742.8</v>
      </c>
      <c r="GW129">
        <v>22640.4</v>
      </c>
      <c r="GX129">
        <v>27734.4</v>
      </c>
      <c r="GY129">
        <v>29175.7</v>
      </c>
      <c r="GZ129">
        <v>35213</v>
      </c>
      <c r="HA129">
        <v>36291.2</v>
      </c>
      <c r="HB129">
        <v>44026.5</v>
      </c>
      <c r="HC129">
        <v>1.82458</v>
      </c>
      <c r="HD129">
        <v>2.21448</v>
      </c>
      <c r="HE129">
        <v>0.14437</v>
      </c>
      <c r="HF129">
        <v>0</v>
      </c>
      <c r="HG129">
        <v>27.3392</v>
      </c>
      <c r="HH129">
        <v>999.9</v>
      </c>
      <c r="HI129">
        <v>54.4</v>
      </c>
      <c r="HJ129">
        <v>31</v>
      </c>
      <c r="HK129">
        <v>24.0657</v>
      </c>
      <c r="HL129">
        <v>62.0047</v>
      </c>
      <c r="HM129">
        <v>10.8854</v>
      </c>
      <c r="HN129">
        <v>1</v>
      </c>
      <c r="HO129">
        <v>-0.189855</v>
      </c>
      <c r="HP129">
        <v>-2.35016</v>
      </c>
      <c r="HQ129">
        <v>20.2782</v>
      </c>
      <c r="HR129">
        <v>5.19812</v>
      </c>
      <c r="HS129">
        <v>11.9523</v>
      </c>
      <c r="HT129">
        <v>4.94745</v>
      </c>
      <c r="HU129">
        <v>3.3</v>
      </c>
      <c r="HV129">
        <v>9999</v>
      </c>
      <c r="HW129">
        <v>9999</v>
      </c>
      <c r="HX129">
        <v>9999</v>
      </c>
      <c r="HY129">
        <v>333.1</v>
      </c>
      <c r="HZ129">
        <v>1.86028</v>
      </c>
      <c r="IA129">
        <v>1.86092</v>
      </c>
      <c r="IB129">
        <v>1.86172</v>
      </c>
      <c r="IC129">
        <v>1.8573</v>
      </c>
      <c r="ID129">
        <v>1.85699</v>
      </c>
      <c r="IE129">
        <v>1.85806</v>
      </c>
      <c r="IF129">
        <v>1.85883</v>
      </c>
      <c r="IG129">
        <v>1.85837</v>
      </c>
      <c r="IH129">
        <v>0</v>
      </c>
      <c r="II129">
        <v>0</v>
      </c>
      <c r="IJ129">
        <v>0</v>
      </c>
      <c r="IK129">
        <v>0</v>
      </c>
      <c r="IL129" t="s">
        <v>440</v>
      </c>
      <c r="IM129" t="s">
        <v>441</v>
      </c>
      <c r="IN129" t="s">
        <v>442</v>
      </c>
      <c r="IO129" t="s">
        <v>442</v>
      </c>
      <c r="IP129" t="s">
        <v>442</v>
      </c>
      <c r="IQ129" t="s">
        <v>442</v>
      </c>
      <c r="IR129">
        <v>0</v>
      </c>
      <c r="IS129">
        <v>100</v>
      </c>
      <c r="IT129">
        <v>100</v>
      </c>
      <c r="IU129">
        <v>0.268</v>
      </c>
      <c r="IV129">
        <v>0.2483</v>
      </c>
      <c r="IW129">
        <v>0.297997702088705</v>
      </c>
      <c r="IX129">
        <v>-0.0005958199232126106</v>
      </c>
      <c r="IY129">
        <v>-6.37178337242435E-08</v>
      </c>
      <c r="IZ129">
        <v>1.993894988486917E-10</v>
      </c>
      <c r="JA129">
        <v>-0.1058024783623949</v>
      </c>
      <c r="JB129">
        <v>-0.00682890468723997</v>
      </c>
      <c r="JC129">
        <v>0.001509929528747337</v>
      </c>
      <c r="JD129">
        <v>-1.662762654557253E-05</v>
      </c>
      <c r="JE129">
        <v>17</v>
      </c>
      <c r="JF129">
        <v>1831</v>
      </c>
      <c r="JG129">
        <v>1</v>
      </c>
      <c r="JH129">
        <v>21</v>
      </c>
      <c r="JI129">
        <v>275.1</v>
      </c>
      <c r="JJ129">
        <v>275.3</v>
      </c>
      <c r="JK129">
        <v>0.262451</v>
      </c>
      <c r="JL129">
        <v>2.60986</v>
      </c>
      <c r="JM129">
        <v>1.54663</v>
      </c>
      <c r="JN129">
        <v>2.18506</v>
      </c>
      <c r="JO129">
        <v>1.49658</v>
      </c>
      <c r="JP129">
        <v>2.40845</v>
      </c>
      <c r="JQ129">
        <v>37.4338</v>
      </c>
      <c r="JR129">
        <v>24.1575</v>
      </c>
      <c r="JS129">
        <v>18</v>
      </c>
      <c r="JT129">
        <v>384.889</v>
      </c>
      <c r="JU129">
        <v>675.465</v>
      </c>
      <c r="JV129">
        <v>30.9651</v>
      </c>
      <c r="JW129">
        <v>25.0924</v>
      </c>
      <c r="JX129">
        <v>30.0001</v>
      </c>
      <c r="JY129">
        <v>24.9838</v>
      </c>
      <c r="JZ129">
        <v>24.9605</v>
      </c>
      <c r="KA129">
        <v>5.27216</v>
      </c>
      <c r="KB129">
        <v>22.9558</v>
      </c>
      <c r="KC129">
        <v>100</v>
      </c>
      <c r="KD129">
        <v>30.9739</v>
      </c>
      <c r="KE129">
        <v>50</v>
      </c>
      <c r="KF129">
        <v>20.8751</v>
      </c>
      <c r="KG129">
        <v>100.158</v>
      </c>
      <c r="KH129">
        <v>100.782</v>
      </c>
    </row>
    <row r="130" spans="1:294">
      <c r="A130">
        <v>114</v>
      </c>
      <c r="B130">
        <v>1746732034.6</v>
      </c>
      <c r="C130">
        <v>13618.5</v>
      </c>
      <c r="D130" t="s">
        <v>667</v>
      </c>
      <c r="E130" t="s">
        <v>668</v>
      </c>
      <c r="F130" t="s">
        <v>432</v>
      </c>
      <c r="G130" t="s">
        <v>433</v>
      </c>
      <c r="I130" t="s">
        <v>435</v>
      </c>
      <c r="J130">
        <v>1746732034.6</v>
      </c>
      <c r="K130">
        <f>(L130)/1000</f>
        <v>0</v>
      </c>
      <c r="L130">
        <f>IF(DQ130, AO130, AI130)</f>
        <v>0</v>
      </c>
      <c r="M130">
        <f>IF(DQ130, AJ130, AH130)</f>
        <v>0</v>
      </c>
      <c r="N130">
        <f>DS130 - IF(AV130&gt;1, M130*DM130*100.0/(AX130), 0)</f>
        <v>0</v>
      </c>
      <c r="O130">
        <f>((U130-K130/2)*N130-M130)/(U130+K130/2)</f>
        <v>0</v>
      </c>
      <c r="P130">
        <f>O130*(DZ130+EA130)/1000.0</f>
        <v>0</v>
      </c>
      <c r="Q130">
        <f>(DS130 - IF(AV130&gt;1, M130*DM130*100.0/(AX130), 0))*(DZ130+EA130)/1000.0</f>
        <v>0</v>
      </c>
      <c r="R130">
        <f>2.0/((1/T130-1/S130)+SIGN(T130)*SQRT((1/T130-1/S130)*(1/T130-1/S130) + 4*DN130/((DN130+1)*(DN130+1))*(2*1/T130*1/S130-1/S130*1/S130)))</f>
        <v>0</v>
      </c>
      <c r="S130">
        <f>IF(LEFT(DO130,1)&lt;&gt;"0",IF(LEFT(DO130,1)="1",3.0,DP130),$D$5+$E$5*(EG130*DZ130/($K$5*1000))+$F$5*(EG130*DZ130/($K$5*1000))*MAX(MIN(DM130,$J$5),$I$5)*MAX(MIN(DM130,$J$5),$I$5)+$G$5*MAX(MIN(DM130,$J$5),$I$5)*(EG130*DZ130/($K$5*1000))+$H$5*(EG130*DZ130/($K$5*1000))*(EG130*DZ130/($K$5*1000)))</f>
        <v>0</v>
      </c>
      <c r="T130">
        <f>K130*(1000-(1000*0.61365*exp(17.502*X130/(240.97+X130))/(DZ130+EA130)+DU130)/2)/(1000*0.61365*exp(17.502*X130/(240.97+X130))/(DZ130+EA130)-DU130)</f>
        <v>0</v>
      </c>
      <c r="U130">
        <f>1/((DN130+1)/(R130/1.6)+1/(S130/1.37)) + DN130/((DN130+1)/(R130/1.6) + DN130/(S130/1.37))</f>
        <v>0</v>
      </c>
      <c r="V130">
        <f>(DI130*DL130)</f>
        <v>0</v>
      </c>
      <c r="W130">
        <f>(EB130+(V130+2*0.95*5.67E-8*(((EB130+$B$7)+273)^4-(EB130+273)^4)-44100*K130)/(1.84*29.3*S130+8*0.95*5.67E-8*(EB130+273)^3))</f>
        <v>0</v>
      </c>
      <c r="X130">
        <f>($C$7*EC130+$D$7*ED130+$E$7*W130)</f>
        <v>0</v>
      </c>
      <c r="Y130">
        <f>0.61365*exp(17.502*X130/(240.97+X130))</f>
        <v>0</v>
      </c>
      <c r="Z130">
        <f>(AA130/AB130*100)</f>
        <v>0</v>
      </c>
      <c r="AA130">
        <f>DU130*(DZ130+EA130)/1000</f>
        <v>0</v>
      </c>
      <c r="AB130">
        <f>0.61365*exp(17.502*EB130/(240.97+EB130))</f>
        <v>0</v>
      </c>
      <c r="AC130">
        <f>(Y130-DU130*(DZ130+EA130)/1000)</f>
        <v>0</v>
      </c>
      <c r="AD130">
        <f>(-K130*44100)</f>
        <v>0</v>
      </c>
      <c r="AE130">
        <f>2*29.3*S130*0.92*(EB130-X130)</f>
        <v>0</v>
      </c>
      <c r="AF130">
        <f>2*0.95*5.67E-8*(((EB130+$B$7)+273)^4-(X130+273)^4)</f>
        <v>0</v>
      </c>
      <c r="AG130">
        <f>V130+AF130+AD130+AE130</f>
        <v>0</v>
      </c>
      <c r="AH130">
        <f>DY130*AV130*(DT130-DS130*(1000-AV130*DV130)/(1000-AV130*DU130))/(100*DM130)</f>
        <v>0</v>
      </c>
      <c r="AI130">
        <f>1000*DY130*AV130*(DU130-DV130)/(100*DM130*(1000-AV130*DU130))</f>
        <v>0</v>
      </c>
      <c r="AJ130">
        <f>(AK130 - AL130 - DZ130*1E3/(8.314*(EB130+273.15)) * AN130/DY130 * AM130) * DY130/(100*DM130) * (1000 - DV130)/1000</f>
        <v>0</v>
      </c>
      <c r="AK130">
        <v>-1.963254806393747</v>
      </c>
      <c r="AL130">
        <v>-1.50884406060606</v>
      </c>
      <c r="AM130">
        <v>3.710425913712355E-05</v>
      </c>
      <c r="AN130">
        <v>65.83343786014218</v>
      </c>
      <c r="AO130">
        <f>(AQ130 - AP130 + DZ130*1E3/(8.314*(EB130+273.15)) * AS130/DY130 * AR130) * DY130/(100*DM130) * 1000/(1000 - AQ130)</f>
        <v>0</v>
      </c>
      <c r="AP130">
        <v>20.84162807583666</v>
      </c>
      <c r="AQ130">
        <v>20.82984969696969</v>
      </c>
      <c r="AR130">
        <v>-9.441164511583721E-06</v>
      </c>
      <c r="AS130">
        <v>77.39234867321849</v>
      </c>
      <c r="AT130">
        <v>0</v>
      </c>
      <c r="AU130">
        <v>0</v>
      </c>
      <c r="AV130">
        <f>IF(AT130*$H$13&gt;=AX130,1.0,(AX130/(AX130-AT130*$H$13)))</f>
        <v>0</v>
      </c>
      <c r="AW130">
        <f>(AV130-1)*100</f>
        <v>0</v>
      </c>
      <c r="AX130">
        <f>MAX(0,($B$13+$C$13*EG130)/(1+$D$13*EG130)*DZ130/(EB130+273)*$E$13)</f>
        <v>0</v>
      </c>
      <c r="AY130" t="s">
        <v>436</v>
      </c>
      <c r="AZ130" t="s">
        <v>436</v>
      </c>
      <c r="BA130">
        <v>0</v>
      </c>
      <c r="BB130">
        <v>0</v>
      </c>
      <c r="BC130">
        <f>1-BA130/BB130</f>
        <v>0</v>
      </c>
      <c r="BD130">
        <v>0</v>
      </c>
      <c r="BE130" t="s">
        <v>436</v>
      </c>
      <c r="BF130" t="s">
        <v>436</v>
      </c>
      <c r="BG130">
        <v>0</v>
      </c>
      <c r="BH130">
        <v>0</v>
      </c>
      <c r="BI130">
        <f>1-BG130/BH130</f>
        <v>0</v>
      </c>
      <c r="BJ130">
        <v>0.5</v>
      </c>
      <c r="BK130">
        <f>DJ130</f>
        <v>0</v>
      </c>
      <c r="BL130">
        <f>M130</f>
        <v>0</v>
      </c>
      <c r="BM130">
        <f>BI130*BJ130*BK130</f>
        <v>0</v>
      </c>
      <c r="BN130">
        <f>(BL130-BD130)/BK130</f>
        <v>0</v>
      </c>
      <c r="BO130">
        <f>(BB130-BH130)/BH130</f>
        <v>0</v>
      </c>
      <c r="BP130">
        <f>BA130/(BC130+BA130/BH130)</f>
        <v>0</v>
      </c>
      <c r="BQ130" t="s">
        <v>436</v>
      </c>
      <c r="BR130">
        <v>0</v>
      </c>
      <c r="BS130">
        <f>IF(BR130&lt;&gt;0, BR130, BP130)</f>
        <v>0</v>
      </c>
      <c r="BT130">
        <f>1-BS130/BH130</f>
        <v>0</v>
      </c>
      <c r="BU130">
        <f>(BH130-BG130)/(BH130-BS130)</f>
        <v>0</v>
      </c>
      <c r="BV130">
        <f>(BB130-BH130)/(BB130-BS130)</f>
        <v>0</v>
      </c>
      <c r="BW130">
        <f>(BH130-BG130)/(BH130-BA130)</f>
        <v>0</v>
      </c>
      <c r="BX130">
        <f>(BB130-BH130)/(BB130-BA130)</f>
        <v>0</v>
      </c>
      <c r="BY130">
        <f>(BU130*BS130/BG130)</f>
        <v>0</v>
      </c>
      <c r="BZ130">
        <f>(1-BY130)</f>
        <v>0</v>
      </c>
      <c r="DI130">
        <f>$B$11*EH130+$C$11*EI130+$F$11*ET130*(1-EW130)</f>
        <v>0</v>
      </c>
      <c r="DJ130">
        <f>DI130*DK130</f>
        <v>0</v>
      </c>
      <c r="DK130">
        <f>($B$11*$D$9+$C$11*$D$9+$F$11*((FG130+EY130)/MAX(FG130+EY130+FH130, 0.1)*$I$9+FH130/MAX(FG130+EY130+FH130, 0.1)*$J$9))/($B$11+$C$11+$F$11)</f>
        <v>0</v>
      </c>
      <c r="DL130">
        <f>($B$11*$K$9+$C$11*$K$9+$F$11*((FG130+EY130)/MAX(FG130+EY130+FH130, 0.1)*$P$9+FH130/MAX(FG130+EY130+FH130, 0.1)*$Q$9))/($B$11+$C$11+$F$11)</f>
        <v>0</v>
      </c>
      <c r="DM130">
        <v>6</v>
      </c>
      <c r="DN130">
        <v>0.5</v>
      </c>
      <c r="DO130" t="s">
        <v>437</v>
      </c>
      <c r="DP130">
        <v>2</v>
      </c>
      <c r="DQ130" t="b">
        <v>1</v>
      </c>
      <c r="DR130">
        <v>1746732034.6</v>
      </c>
      <c r="DS130">
        <v>-1.46675</v>
      </c>
      <c r="DT130">
        <v>-1.92983</v>
      </c>
      <c r="DU130">
        <v>20.8295</v>
      </c>
      <c r="DV130">
        <v>20.8375</v>
      </c>
      <c r="DW130">
        <v>-1.7658</v>
      </c>
      <c r="DX130">
        <v>20.5812</v>
      </c>
      <c r="DY130">
        <v>400.069</v>
      </c>
      <c r="DZ130">
        <v>101.988</v>
      </c>
      <c r="EA130">
        <v>0.100026</v>
      </c>
      <c r="EB130">
        <v>30.0071</v>
      </c>
      <c r="EC130">
        <v>29.703</v>
      </c>
      <c r="ED130">
        <v>999.9</v>
      </c>
      <c r="EE130">
        <v>0</v>
      </c>
      <c r="EF130">
        <v>0</v>
      </c>
      <c r="EG130">
        <v>10044.4</v>
      </c>
      <c r="EH130">
        <v>0</v>
      </c>
      <c r="EI130">
        <v>0.221054</v>
      </c>
      <c r="EJ130">
        <v>0.463081</v>
      </c>
      <c r="EK130">
        <v>-1.49795</v>
      </c>
      <c r="EL130">
        <v>-1.9709</v>
      </c>
      <c r="EM130">
        <v>-0.007980350000000001</v>
      </c>
      <c r="EN130">
        <v>-1.92983</v>
      </c>
      <c r="EO130">
        <v>20.8375</v>
      </c>
      <c r="EP130">
        <v>2.12437</v>
      </c>
      <c r="EQ130">
        <v>2.12518</v>
      </c>
      <c r="ER130">
        <v>18.4031</v>
      </c>
      <c r="ES130">
        <v>18.4092</v>
      </c>
      <c r="ET130">
        <v>0.0500092</v>
      </c>
      <c r="EU130">
        <v>0</v>
      </c>
      <c r="EV130">
        <v>0</v>
      </c>
      <c r="EW130">
        <v>0</v>
      </c>
      <c r="EX130">
        <v>11.92</v>
      </c>
      <c r="EY130">
        <v>0.0500092</v>
      </c>
      <c r="EZ130">
        <v>-12.21</v>
      </c>
      <c r="FA130">
        <v>0.89</v>
      </c>
      <c r="FB130">
        <v>34.812</v>
      </c>
      <c r="FC130">
        <v>39.875</v>
      </c>
      <c r="FD130">
        <v>37.187</v>
      </c>
      <c r="FE130">
        <v>40.125</v>
      </c>
      <c r="FF130">
        <v>37.875</v>
      </c>
      <c r="FG130">
        <v>0</v>
      </c>
      <c r="FH130">
        <v>0</v>
      </c>
      <c r="FI130">
        <v>0</v>
      </c>
      <c r="FJ130">
        <v>1746732107.6</v>
      </c>
      <c r="FK130">
        <v>0</v>
      </c>
      <c r="FL130">
        <v>4.097600000000001</v>
      </c>
      <c r="FM130">
        <v>1.655384344979359</v>
      </c>
      <c r="FN130">
        <v>5.996923166290057</v>
      </c>
      <c r="FO130">
        <v>-4.8712</v>
      </c>
      <c r="FP130">
        <v>15</v>
      </c>
      <c r="FQ130">
        <v>1746715409.1</v>
      </c>
      <c r="FR130" t="s">
        <v>438</v>
      </c>
      <c r="FS130">
        <v>1746715409.1</v>
      </c>
      <c r="FT130">
        <v>1746715398.6</v>
      </c>
      <c r="FU130">
        <v>2</v>
      </c>
      <c r="FV130">
        <v>-0.229</v>
      </c>
      <c r="FW130">
        <v>-0.046</v>
      </c>
      <c r="FX130">
        <v>-0.035</v>
      </c>
      <c r="FY130">
        <v>0.08699999999999999</v>
      </c>
      <c r="FZ130">
        <v>587</v>
      </c>
      <c r="GA130">
        <v>16</v>
      </c>
      <c r="GB130">
        <v>0.03</v>
      </c>
      <c r="GC130">
        <v>0.16</v>
      </c>
      <c r="GD130">
        <v>-0.301386013269135</v>
      </c>
      <c r="GE130">
        <v>0.06701286343898902</v>
      </c>
      <c r="GF130">
        <v>0.012768220076921</v>
      </c>
      <c r="GG130">
        <v>1</v>
      </c>
      <c r="GH130">
        <v>-0.0003039150311680382</v>
      </c>
      <c r="GI130">
        <v>2.158885042003018E-05</v>
      </c>
      <c r="GJ130">
        <v>5.686407576828447E-05</v>
      </c>
      <c r="GK130">
        <v>1</v>
      </c>
      <c r="GL130">
        <v>2</v>
      </c>
      <c r="GM130">
        <v>2</v>
      </c>
      <c r="GN130" t="s">
        <v>439</v>
      </c>
      <c r="GO130">
        <v>3.01823</v>
      </c>
      <c r="GP130">
        <v>2.77509</v>
      </c>
      <c r="GQ130">
        <v>-0.000524442</v>
      </c>
      <c r="GR130">
        <v>-0.00056903</v>
      </c>
      <c r="GS130">
        <v>0.110778</v>
      </c>
      <c r="GT130">
        <v>0.110487</v>
      </c>
      <c r="GU130">
        <v>25850.6</v>
      </c>
      <c r="GV130">
        <v>30203.1</v>
      </c>
      <c r="GW130">
        <v>22640.2</v>
      </c>
      <c r="GX130">
        <v>27734.7</v>
      </c>
      <c r="GY130">
        <v>29174.7</v>
      </c>
      <c r="GZ130">
        <v>35221.1</v>
      </c>
      <c r="HA130">
        <v>36290.4</v>
      </c>
      <c r="HB130">
        <v>44026.7</v>
      </c>
      <c r="HC130">
        <v>1.82493</v>
      </c>
      <c r="HD130">
        <v>2.2142</v>
      </c>
      <c r="HE130">
        <v>0.143807</v>
      </c>
      <c r="HF130">
        <v>0</v>
      </c>
      <c r="HG130">
        <v>27.3571</v>
      </c>
      <c r="HH130">
        <v>999.9</v>
      </c>
      <c r="HI130">
        <v>54.4</v>
      </c>
      <c r="HJ130">
        <v>30.9</v>
      </c>
      <c r="HK130">
        <v>23.9257</v>
      </c>
      <c r="HL130">
        <v>61.8847</v>
      </c>
      <c r="HM130">
        <v>10.8213</v>
      </c>
      <c r="HN130">
        <v>1</v>
      </c>
      <c r="HO130">
        <v>-0.190081</v>
      </c>
      <c r="HP130">
        <v>-2.29334</v>
      </c>
      <c r="HQ130">
        <v>20.2811</v>
      </c>
      <c r="HR130">
        <v>5.19857</v>
      </c>
      <c r="HS130">
        <v>11.9529</v>
      </c>
      <c r="HT130">
        <v>4.94765</v>
      </c>
      <c r="HU130">
        <v>3.3</v>
      </c>
      <c r="HV130">
        <v>9999</v>
      </c>
      <c r="HW130">
        <v>9999</v>
      </c>
      <c r="HX130">
        <v>9999</v>
      </c>
      <c r="HY130">
        <v>333.1</v>
      </c>
      <c r="HZ130">
        <v>1.86034</v>
      </c>
      <c r="IA130">
        <v>1.86096</v>
      </c>
      <c r="IB130">
        <v>1.86172</v>
      </c>
      <c r="IC130">
        <v>1.85731</v>
      </c>
      <c r="ID130">
        <v>1.85699</v>
      </c>
      <c r="IE130">
        <v>1.85807</v>
      </c>
      <c r="IF130">
        <v>1.85884</v>
      </c>
      <c r="IG130">
        <v>1.85838</v>
      </c>
      <c r="IH130">
        <v>0</v>
      </c>
      <c r="II130">
        <v>0</v>
      </c>
      <c r="IJ130">
        <v>0</v>
      </c>
      <c r="IK130">
        <v>0</v>
      </c>
      <c r="IL130" t="s">
        <v>440</v>
      </c>
      <c r="IM130" t="s">
        <v>441</v>
      </c>
      <c r="IN130" t="s">
        <v>442</v>
      </c>
      <c r="IO130" t="s">
        <v>442</v>
      </c>
      <c r="IP130" t="s">
        <v>442</v>
      </c>
      <c r="IQ130" t="s">
        <v>442</v>
      </c>
      <c r="IR130">
        <v>0</v>
      </c>
      <c r="IS130">
        <v>100</v>
      </c>
      <c r="IT130">
        <v>100</v>
      </c>
      <c r="IU130">
        <v>0.299</v>
      </c>
      <c r="IV130">
        <v>0.2483</v>
      </c>
      <c r="IW130">
        <v>0.297997702088705</v>
      </c>
      <c r="IX130">
        <v>-0.0005958199232126106</v>
      </c>
      <c r="IY130">
        <v>-6.37178337242435E-08</v>
      </c>
      <c r="IZ130">
        <v>1.993894988486917E-10</v>
      </c>
      <c r="JA130">
        <v>-0.1058024783623949</v>
      </c>
      <c r="JB130">
        <v>-0.00682890468723997</v>
      </c>
      <c r="JC130">
        <v>0.001509929528747337</v>
      </c>
      <c r="JD130">
        <v>-1.662762654557253E-05</v>
      </c>
      <c r="JE130">
        <v>17</v>
      </c>
      <c r="JF130">
        <v>1831</v>
      </c>
      <c r="JG130">
        <v>1</v>
      </c>
      <c r="JH130">
        <v>21</v>
      </c>
      <c r="JI130">
        <v>277.1</v>
      </c>
      <c r="JJ130">
        <v>277.3</v>
      </c>
      <c r="JK130">
        <v>0.0292969</v>
      </c>
      <c r="JL130">
        <v>4.99634</v>
      </c>
      <c r="JM130">
        <v>1.54663</v>
      </c>
      <c r="JN130">
        <v>2.18628</v>
      </c>
      <c r="JO130">
        <v>1.49658</v>
      </c>
      <c r="JP130">
        <v>2.4292</v>
      </c>
      <c r="JQ130">
        <v>37.3858</v>
      </c>
      <c r="JR130">
        <v>24.1751</v>
      </c>
      <c r="JS130">
        <v>18</v>
      </c>
      <c r="JT130">
        <v>385.051</v>
      </c>
      <c r="JU130">
        <v>675.234</v>
      </c>
      <c r="JV130">
        <v>31.0079</v>
      </c>
      <c r="JW130">
        <v>25.0902</v>
      </c>
      <c r="JX130">
        <v>30.0001</v>
      </c>
      <c r="JY130">
        <v>24.9822</v>
      </c>
      <c r="JZ130">
        <v>24.9605</v>
      </c>
      <c r="KA130">
        <v>0</v>
      </c>
      <c r="KB130">
        <v>22.9558</v>
      </c>
      <c r="KC130">
        <v>100</v>
      </c>
      <c r="KD130">
        <v>31.0042</v>
      </c>
      <c r="KE130">
        <v>0</v>
      </c>
      <c r="KF130">
        <v>20.8535</v>
      </c>
      <c r="KG130">
        <v>100.157</v>
      </c>
      <c r="KH130">
        <v>100.783</v>
      </c>
    </row>
    <row r="131" spans="1:294">
      <c r="A131">
        <v>115</v>
      </c>
      <c r="B131">
        <v>1746732155.1</v>
      </c>
      <c r="C131">
        <v>13739</v>
      </c>
      <c r="D131" t="s">
        <v>669</v>
      </c>
      <c r="E131" t="s">
        <v>670</v>
      </c>
      <c r="F131" t="s">
        <v>432</v>
      </c>
      <c r="G131" t="s">
        <v>433</v>
      </c>
      <c r="I131" t="s">
        <v>435</v>
      </c>
      <c r="J131">
        <v>1746732155.1</v>
      </c>
      <c r="K131">
        <f>(L131)/1000</f>
        <v>0</v>
      </c>
      <c r="L131">
        <f>IF(DQ131, AO131, AI131)</f>
        <v>0</v>
      </c>
      <c r="M131">
        <f>IF(DQ131, AJ131, AH131)</f>
        <v>0</v>
      </c>
      <c r="N131">
        <f>DS131 - IF(AV131&gt;1, M131*DM131*100.0/(AX131), 0)</f>
        <v>0</v>
      </c>
      <c r="O131">
        <f>((U131-K131/2)*N131-M131)/(U131+K131/2)</f>
        <v>0</v>
      </c>
      <c r="P131">
        <f>O131*(DZ131+EA131)/1000.0</f>
        <v>0</v>
      </c>
      <c r="Q131">
        <f>(DS131 - IF(AV131&gt;1, M131*DM131*100.0/(AX131), 0))*(DZ131+EA131)/1000.0</f>
        <v>0</v>
      </c>
      <c r="R131">
        <f>2.0/((1/T131-1/S131)+SIGN(T131)*SQRT((1/T131-1/S131)*(1/T131-1/S131) + 4*DN131/((DN131+1)*(DN131+1))*(2*1/T131*1/S131-1/S131*1/S131)))</f>
        <v>0</v>
      </c>
      <c r="S131">
        <f>IF(LEFT(DO131,1)&lt;&gt;"0",IF(LEFT(DO131,1)="1",3.0,DP131),$D$5+$E$5*(EG131*DZ131/($K$5*1000))+$F$5*(EG131*DZ131/($K$5*1000))*MAX(MIN(DM131,$J$5),$I$5)*MAX(MIN(DM131,$J$5),$I$5)+$G$5*MAX(MIN(DM131,$J$5),$I$5)*(EG131*DZ131/($K$5*1000))+$H$5*(EG131*DZ131/($K$5*1000))*(EG131*DZ131/($K$5*1000)))</f>
        <v>0</v>
      </c>
      <c r="T131">
        <f>K131*(1000-(1000*0.61365*exp(17.502*X131/(240.97+X131))/(DZ131+EA131)+DU131)/2)/(1000*0.61365*exp(17.502*X131/(240.97+X131))/(DZ131+EA131)-DU131)</f>
        <v>0</v>
      </c>
      <c r="U131">
        <f>1/((DN131+1)/(R131/1.6)+1/(S131/1.37)) + DN131/((DN131+1)/(R131/1.6) + DN131/(S131/1.37))</f>
        <v>0</v>
      </c>
      <c r="V131">
        <f>(DI131*DL131)</f>
        <v>0</v>
      </c>
      <c r="W131">
        <f>(EB131+(V131+2*0.95*5.67E-8*(((EB131+$B$7)+273)^4-(EB131+273)^4)-44100*K131)/(1.84*29.3*S131+8*0.95*5.67E-8*(EB131+273)^3))</f>
        <v>0</v>
      </c>
      <c r="X131">
        <f>($C$7*EC131+$D$7*ED131+$E$7*W131)</f>
        <v>0</v>
      </c>
      <c r="Y131">
        <f>0.61365*exp(17.502*X131/(240.97+X131))</f>
        <v>0</v>
      </c>
      <c r="Z131">
        <f>(AA131/AB131*100)</f>
        <v>0</v>
      </c>
      <c r="AA131">
        <f>DU131*(DZ131+EA131)/1000</f>
        <v>0</v>
      </c>
      <c r="AB131">
        <f>0.61365*exp(17.502*EB131/(240.97+EB131))</f>
        <v>0</v>
      </c>
      <c r="AC131">
        <f>(Y131-DU131*(DZ131+EA131)/1000)</f>
        <v>0</v>
      </c>
      <c r="AD131">
        <f>(-K131*44100)</f>
        <v>0</v>
      </c>
      <c r="AE131">
        <f>2*29.3*S131*0.92*(EB131-X131)</f>
        <v>0</v>
      </c>
      <c r="AF131">
        <f>2*0.95*5.67E-8*(((EB131+$B$7)+273)^4-(X131+273)^4)</f>
        <v>0</v>
      </c>
      <c r="AG131">
        <f>V131+AF131+AD131+AE131</f>
        <v>0</v>
      </c>
      <c r="AH131">
        <f>DY131*AV131*(DT131-DS131*(1000-AV131*DV131)/(1000-AV131*DU131))/(100*DM131)</f>
        <v>0</v>
      </c>
      <c r="AI131">
        <f>1000*DY131*AV131*(DU131-DV131)/(100*DM131*(1000-AV131*DU131))</f>
        <v>0</v>
      </c>
      <c r="AJ131">
        <f>(AK131 - AL131 - DZ131*1E3/(8.314*(EB131+273.15)) * AN131/DY131 * AM131) * DY131/(100*DM131) * (1000 - DV131)/1000</f>
        <v>0</v>
      </c>
      <c r="AK131">
        <v>51.66756653214104</v>
      </c>
      <c r="AL131">
        <v>52.15917636363633</v>
      </c>
      <c r="AM131">
        <v>-0.02212889635039732</v>
      </c>
      <c r="AN131">
        <v>65.83343786014218</v>
      </c>
      <c r="AO131">
        <f>(AQ131 - AP131 + DZ131*1E3/(8.314*(EB131+273.15)) * AS131/DY131 * AR131) * DY131/(100*DM131) * 1000/(1000 - AQ131)</f>
        <v>0</v>
      </c>
      <c r="AP131">
        <v>20.83700344353409</v>
      </c>
      <c r="AQ131">
        <v>20.80387333333333</v>
      </c>
      <c r="AR131">
        <v>2.609446439501237E-05</v>
      </c>
      <c r="AS131">
        <v>77.39234867321849</v>
      </c>
      <c r="AT131">
        <v>0</v>
      </c>
      <c r="AU131">
        <v>0</v>
      </c>
      <c r="AV131">
        <f>IF(AT131*$H$13&gt;=AX131,1.0,(AX131/(AX131-AT131*$H$13)))</f>
        <v>0</v>
      </c>
      <c r="AW131">
        <f>(AV131-1)*100</f>
        <v>0</v>
      </c>
      <c r="AX131">
        <f>MAX(0,($B$13+$C$13*EG131)/(1+$D$13*EG131)*DZ131/(EB131+273)*$E$13)</f>
        <v>0</v>
      </c>
      <c r="AY131" t="s">
        <v>436</v>
      </c>
      <c r="AZ131" t="s">
        <v>436</v>
      </c>
      <c r="BA131">
        <v>0</v>
      </c>
      <c r="BB131">
        <v>0</v>
      </c>
      <c r="BC131">
        <f>1-BA131/BB131</f>
        <v>0</v>
      </c>
      <c r="BD131">
        <v>0</v>
      </c>
      <c r="BE131" t="s">
        <v>436</v>
      </c>
      <c r="BF131" t="s">
        <v>436</v>
      </c>
      <c r="BG131">
        <v>0</v>
      </c>
      <c r="BH131">
        <v>0</v>
      </c>
      <c r="BI131">
        <f>1-BG131/BH131</f>
        <v>0</v>
      </c>
      <c r="BJ131">
        <v>0.5</v>
      </c>
      <c r="BK131">
        <f>DJ131</f>
        <v>0</v>
      </c>
      <c r="BL131">
        <f>M131</f>
        <v>0</v>
      </c>
      <c r="BM131">
        <f>BI131*BJ131*BK131</f>
        <v>0</v>
      </c>
      <c r="BN131">
        <f>(BL131-BD131)/BK131</f>
        <v>0</v>
      </c>
      <c r="BO131">
        <f>(BB131-BH131)/BH131</f>
        <v>0</v>
      </c>
      <c r="BP131">
        <f>BA131/(BC131+BA131/BH131)</f>
        <v>0</v>
      </c>
      <c r="BQ131" t="s">
        <v>436</v>
      </c>
      <c r="BR131">
        <v>0</v>
      </c>
      <c r="BS131">
        <f>IF(BR131&lt;&gt;0, BR131, BP131)</f>
        <v>0</v>
      </c>
      <c r="BT131">
        <f>1-BS131/BH131</f>
        <v>0</v>
      </c>
      <c r="BU131">
        <f>(BH131-BG131)/(BH131-BS131)</f>
        <v>0</v>
      </c>
      <c r="BV131">
        <f>(BB131-BH131)/(BB131-BS131)</f>
        <v>0</v>
      </c>
      <c r="BW131">
        <f>(BH131-BG131)/(BH131-BA131)</f>
        <v>0</v>
      </c>
      <c r="BX131">
        <f>(BB131-BH131)/(BB131-BA131)</f>
        <v>0</v>
      </c>
      <c r="BY131">
        <f>(BU131*BS131/BG131)</f>
        <v>0</v>
      </c>
      <c r="BZ131">
        <f>(1-BY131)</f>
        <v>0</v>
      </c>
      <c r="DI131">
        <f>$B$11*EH131+$C$11*EI131+$F$11*ET131*(1-EW131)</f>
        <v>0</v>
      </c>
      <c r="DJ131">
        <f>DI131*DK131</f>
        <v>0</v>
      </c>
      <c r="DK131">
        <f>($B$11*$D$9+$C$11*$D$9+$F$11*((FG131+EY131)/MAX(FG131+EY131+FH131, 0.1)*$I$9+FH131/MAX(FG131+EY131+FH131, 0.1)*$J$9))/($B$11+$C$11+$F$11)</f>
        <v>0</v>
      </c>
      <c r="DL131">
        <f>($B$11*$K$9+$C$11*$K$9+$F$11*((FG131+EY131)/MAX(FG131+EY131+FH131, 0.1)*$P$9+FH131/MAX(FG131+EY131+FH131, 0.1)*$Q$9))/($B$11+$C$11+$F$11)</f>
        <v>0</v>
      </c>
      <c r="DM131">
        <v>6</v>
      </c>
      <c r="DN131">
        <v>0.5</v>
      </c>
      <c r="DO131" t="s">
        <v>437</v>
      </c>
      <c r="DP131">
        <v>2</v>
      </c>
      <c r="DQ131" t="b">
        <v>1</v>
      </c>
      <c r="DR131">
        <v>1746732155.1</v>
      </c>
      <c r="DS131">
        <v>51.0603</v>
      </c>
      <c r="DT131">
        <v>50.5562</v>
      </c>
      <c r="DU131">
        <v>20.8046</v>
      </c>
      <c r="DV131">
        <v>20.8363</v>
      </c>
      <c r="DW131">
        <v>50.7927</v>
      </c>
      <c r="DX131">
        <v>20.5571</v>
      </c>
      <c r="DY131">
        <v>400.076</v>
      </c>
      <c r="DZ131">
        <v>101.988</v>
      </c>
      <c r="EA131">
        <v>0.100119</v>
      </c>
      <c r="EB131">
        <v>30.0021</v>
      </c>
      <c r="EC131">
        <v>29.7097</v>
      </c>
      <c r="ED131">
        <v>999.9</v>
      </c>
      <c r="EE131">
        <v>0</v>
      </c>
      <c r="EF131">
        <v>0</v>
      </c>
      <c r="EG131">
        <v>10041.9</v>
      </c>
      <c r="EH131">
        <v>0</v>
      </c>
      <c r="EI131">
        <v>0.221054</v>
      </c>
      <c r="EJ131">
        <v>0.504086</v>
      </c>
      <c r="EK131">
        <v>52.1452</v>
      </c>
      <c r="EL131">
        <v>51.632</v>
      </c>
      <c r="EM131">
        <v>-0.0316811</v>
      </c>
      <c r="EN131">
        <v>50.5562</v>
      </c>
      <c r="EO131">
        <v>20.8363</v>
      </c>
      <c r="EP131">
        <v>2.12181</v>
      </c>
      <c r="EQ131">
        <v>2.12504</v>
      </c>
      <c r="ER131">
        <v>18.3839</v>
      </c>
      <c r="ES131">
        <v>18.4081</v>
      </c>
      <c r="ET131">
        <v>0.0500092</v>
      </c>
      <c r="EU131">
        <v>0</v>
      </c>
      <c r="EV131">
        <v>0</v>
      </c>
      <c r="EW131">
        <v>0</v>
      </c>
      <c r="EX131">
        <v>11.21</v>
      </c>
      <c r="EY131">
        <v>0.0500092</v>
      </c>
      <c r="EZ131">
        <v>-11.54</v>
      </c>
      <c r="FA131">
        <v>0.54</v>
      </c>
      <c r="FB131">
        <v>35.562</v>
      </c>
      <c r="FC131">
        <v>40.812</v>
      </c>
      <c r="FD131">
        <v>37.937</v>
      </c>
      <c r="FE131">
        <v>41.562</v>
      </c>
      <c r="FF131">
        <v>38.562</v>
      </c>
      <c r="FG131">
        <v>0</v>
      </c>
      <c r="FH131">
        <v>0</v>
      </c>
      <c r="FI131">
        <v>0</v>
      </c>
      <c r="FJ131">
        <v>1746732228.2</v>
      </c>
      <c r="FK131">
        <v>0</v>
      </c>
      <c r="FL131">
        <v>3.634230769230769</v>
      </c>
      <c r="FM131">
        <v>-35.83897416587009</v>
      </c>
      <c r="FN131">
        <v>15.16717953001367</v>
      </c>
      <c r="FO131">
        <v>-5.190769230769231</v>
      </c>
      <c r="FP131">
        <v>15</v>
      </c>
      <c r="FQ131">
        <v>1746715409.1</v>
      </c>
      <c r="FR131" t="s">
        <v>438</v>
      </c>
      <c r="FS131">
        <v>1746715409.1</v>
      </c>
      <c r="FT131">
        <v>1746715398.6</v>
      </c>
      <c r="FU131">
        <v>2</v>
      </c>
      <c r="FV131">
        <v>-0.229</v>
      </c>
      <c r="FW131">
        <v>-0.046</v>
      </c>
      <c r="FX131">
        <v>-0.035</v>
      </c>
      <c r="FY131">
        <v>0.08699999999999999</v>
      </c>
      <c r="FZ131">
        <v>587</v>
      </c>
      <c r="GA131">
        <v>16</v>
      </c>
      <c r="GB131">
        <v>0.03</v>
      </c>
      <c r="GC131">
        <v>0.16</v>
      </c>
      <c r="GD131">
        <v>-0.2050392050601483</v>
      </c>
      <c r="GE131">
        <v>-0.0003180811753625512</v>
      </c>
      <c r="GF131">
        <v>0.04022216605292928</v>
      </c>
      <c r="GG131">
        <v>1</v>
      </c>
      <c r="GH131">
        <v>-0.0004552069753534019</v>
      </c>
      <c r="GI131">
        <v>-0.001349452505062785</v>
      </c>
      <c r="GJ131">
        <v>0.0002981259523680115</v>
      </c>
      <c r="GK131">
        <v>1</v>
      </c>
      <c r="GL131">
        <v>2</v>
      </c>
      <c r="GM131">
        <v>2</v>
      </c>
      <c r="GN131" t="s">
        <v>439</v>
      </c>
      <c r="GO131">
        <v>3.01824</v>
      </c>
      <c r="GP131">
        <v>2.77516</v>
      </c>
      <c r="GQ131">
        <v>0.015003</v>
      </c>
      <c r="GR131">
        <v>0.0148218</v>
      </c>
      <c r="GS131">
        <v>0.110684</v>
      </c>
      <c r="GT131">
        <v>0.110482</v>
      </c>
      <c r="GU131">
        <v>25448.1</v>
      </c>
      <c r="GV131">
        <v>29737</v>
      </c>
      <c r="GW131">
        <v>22639.2</v>
      </c>
      <c r="GX131">
        <v>27733.6</v>
      </c>
      <c r="GY131">
        <v>29177.6</v>
      </c>
      <c r="GZ131">
        <v>35220.6</v>
      </c>
      <c r="HA131">
        <v>36289.7</v>
      </c>
      <c r="HB131">
        <v>44025.3</v>
      </c>
      <c r="HC131">
        <v>1.82515</v>
      </c>
      <c r="HD131">
        <v>2.21465</v>
      </c>
      <c r="HE131">
        <v>0.144355</v>
      </c>
      <c r="HF131">
        <v>0</v>
      </c>
      <c r="HG131">
        <v>27.3548</v>
      </c>
      <c r="HH131">
        <v>999.9</v>
      </c>
      <c r="HI131">
        <v>54.4</v>
      </c>
      <c r="HJ131">
        <v>30.9</v>
      </c>
      <c r="HK131">
        <v>23.925</v>
      </c>
      <c r="HL131">
        <v>61.9047</v>
      </c>
      <c r="HM131">
        <v>10.9255</v>
      </c>
      <c r="HN131">
        <v>1</v>
      </c>
      <c r="HO131">
        <v>-0.190175</v>
      </c>
      <c r="HP131">
        <v>-2.20877</v>
      </c>
      <c r="HQ131">
        <v>20.2804</v>
      </c>
      <c r="HR131">
        <v>5.19827</v>
      </c>
      <c r="HS131">
        <v>11.9523</v>
      </c>
      <c r="HT131">
        <v>4.9476</v>
      </c>
      <c r="HU131">
        <v>3.3</v>
      </c>
      <c r="HV131">
        <v>9999</v>
      </c>
      <c r="HW131">
        <v>9999</v>
      </c>
      <c r="HX131">
        <v>9999</v>
      </c>
      <c r="HY131">
        <v>333.2</v>
      </c>
      <c r="HZ131">
        <v>1.86029</v>
      </c>
      <c r="IA131">
        <v>1.86095</v>
      </c>
      <c r="IB131">
        <v>1.86171</v>
      </c>
      <c r="IC131">
        <v>1.8573</v>
      </c>
      <c r="ID131">
        <v>1.85699</v>
      </c>
      <c r="IE131">
        <v>1.85806</v>
      </c>
      <c r="IF131">
        <v>1.85883</v>
      </c>
      <c r="IG131">
        <v>1.85837</v>
      </c>
      <c r="IH131">
        <v>0</v>
      </c>
      <c r="II131">
        <v>0</v>
      </c>
      <c r="IJ131">
        <v>0</v>
      </c>
      <c r="IK131">
        <v>0</v>
      </c>
      <c r="IL131" t="s">
        <v>440</v>
      </c>
      <c r="IM131" t="s">
        <v>441</v>
      </c>
      <c r="IN131" t="s">
        <v>442</v>
      </c>
      <c r="IO131" t="s">
        <v>442</v>
      </c>
      <c r="IP131" t="s">
        <v>442</v>
      </c>
      <c r="IQ131" t="s">
        <v>442</v>
      </c>
      <c r="IR131">
        <v>0</v>
      </c>
      <c r="IS131">
        <v>100</v>
      </c>
      <c r="IT131">
        <v>100</v>
      </c>
      <c r="IU131">
        <v>0.268</v>
      </c>
      <c r="IV131">
        <v>0.2475</v>
      </c>
      <c r="IW131">
        <v>0.297997702088705</v>
      </c>
      <c r="IX131">
        <v>-0.0005958199232126106</v>
      </c>
      <c r="IY131">
        <v>-6.37178337242435E-08</v>
      </c>
      <c r="IZ131">
        <v>1.993894988486917E-10</v>
      </c>
      <c r="JA131">
        <v>-0.1058024783623949</v>
      </c>
      <c r="JB131">
        <v>-0.00682890468723997</v>
      </c>
      <c r="JC131">
        <v>0.001509929528747337</v>
      </c>
      <c r="JD131">
        <v>-1.662762654557253E-05</v>
      </c>
      <c r="JE131">
        <v>17</v>
      </c>
      <c r="JF131">
        <v>1831</v>
      </c>
      <c r="JG131">
        <v>1</v>
      </c>
      <c r="JH131">
        <v>21</v>
      </c>
      <c r="JI131">
        <v>279.1</v>
      </c>
      <c r="JJ131">
        <v>279.3</v>
      </c>
      <c r="JK131">
        <v>0.280762</v>
      </c>
      <c r="JL131">
        <v>2.61719</v>
      </c>
      <c r="JM131">
        <v>1.54663</v>
      </c>
      <c r="JN131">
        <v>2.18628</v>
      </c>
      <c r="JO131">
        <v>1.49658</v>
      </c>
      <c r="JP131">
        <v>2.46216</v>
      </c>
      <c r="JQ131">
        <v>37.3618</v>
      </c>
      <c r="JR131">
        <v>24.1751</v>
      </c>
      <c r="JS131">
        <v>18</v>
      </c>
      <c r="JT131">
        <v>385.176</v>
      </c>
      <c r="JU131">
        <v>675.6130000000001</v>
      </c>
      <c r="JV131">
        <v>30.83</v>
      </c>
      <c r="JW131">
        <v>25.0924</v>
      </c>
      <c r="JX131">
        <v>30</v>
      </c>
      <c r="JY131">
        <v>24.9843</v>
      </c>
      <c r="JZ131">
        <v>24.9605</v>
      </c>
      <c r="KA131">
        <v>5.63713</v>
      </c>
      <c r="KB131">
        <v>22.6668</v>
      </c>
      <c r="KC131">
        <v>100</v>
      </c>
      <c r="KD131">
        <v>30.8303</v>
      </c>
      <c r="KE131">
        <v>50</v>
      </c>
      <c r="KF131">
        <v>20.8649</v>
      </c>
      <c r="KG131">
        <v>100.154</v>
      </c>
      <c r="KH131">
        <v>100.779</v>
      </c>
    </row>
    <row r="132" spans="1:294">
      <c r="A132">
        <v>116</v>
      </c>
      <c r="B132">
        <v>1746732275.6</v>
      </c>
      <c r="C132">
        <v>13859.5</v>
      </c>
      <c r="D132" t="s">
        <v>671</v>
      </c>
      <c r="E132" t="s">
        <v>672</v>
      </c>
      <c r="F132" t="s">
        <v>432</v>
      </c>
      <c r="G132" t="s">
        <v>433</v>
      </c>
      <c r="I132" t="s">
        <v>435</v>
      </c>
      <c r="J132">
        <v>1746732275.6</v>
      </c>
      <c r="K132">
        <f>(L132)/1000</f>
        <v>0</v>
      </c>
      <c r="L132">
        <f>IF(DQ132, AO132, AI132)</f>
        <v>0</v>
      </c>
      <c r="M132">
        <f>IF(DQ132, AJ132, AH132)</f>
        <v>0</v>
      </c>
      <c r="N132">
        <f>DS132 - IF(AV132&gt;1, M132*DM132*100.0/(AX132), 0)</f>
        <v>0</v>
      </c>
      <c r="O132">
        <f>((U132-K132/2)*N132-M132)/(U132+K132/2)</f>
        <v>0</v>
      </c>
      <c r="P132">
        <f>O132*(DZ132+EA132)/1000.0</f>
        <v>0</v>
      </c>
      <c r="Q132">
        <f>(DS132 - IF(AV132&gt;1, M132*DM132*100.0/(AX132), 0))*(DZ132+EA132)/1000.0</f>
        <v>0</v>
      </c>
      <c r="R132">
        <f>2.0/((1/T132-1/S132)+SIGN(T132)*SQRT((1/T132-1/S132)*(1/T132-1/S132) + 4*DN132/((DN132+1)*(DN132+1))*(2*1/T132*1/S132-1/S132*1/S132)))</f>
        <v>0</v>
      </c>
      <c r="S132">
        <f>IF(LEFT(DO132,1)&lt;&gt;"0",IF(LEFT(DO132,1)="1",3.0,DP132),$D$5+$E$5*(EG132*DZ132/($K$5*1000))+$F$5*(EG132*DZ132/($K$5*1000))*MAX(MIN(DM132,$J$5),$I$5)*MAX(MIN(DM132,$J$5),$I$5)+$G$5*MAX(MIN(DM132,$J$5),$I$5)*(EG132*DZ132/($K$5*1000))+$H$5*(EG132*DZ132/($K$5*1000))*(EG132*DZ132/($K$5*1000)))</f>
        <v>0</v>
      </c>
      <c r="T132">
        <f>K132*(1000-(1000*0.61365*exp(17.502*X132/(240.97+X132))/(DZ132+EA132)+DU132)/2)/(1000*0.61365*exp(17.502*X132/(240.97+X132))/(DZ132+EA132)-DU132)</f>
        <v>0</v>
      </c>
      <c r="U132">
        <f>1/((DN132+1)/(R132/1.6)+1/(S132/1.37)) + DN132/((DN132+1)/(R132/1.6) + DN132/(S132/1.37))</f>
        <v>0</v>
      </c>
      <c r="V132">
        <f>(DI132*DL132)</f>
        <v>0</v>
      </c>
      <c r="W132">
        <f>(EB132+(V132+2*0.95*5.67E-8*(((EB132+$B$7)+273)^4-(EB132+273)^4)-44100*K132)/(1.84*29.3*S132+8*0.95*5.67E-8*(EB132+273)^3))</f>
        <v>0</v>
      </c>
      <c r="X132">
        <f>($C$7*EC132+$D$7*ED132+$E$7*W132)</f>
        <v>0</v>
      </c>
      <c r="Y132">
        <f>0.61365*exp(17.502*X132/(240.97+X132))</f>
        <v>0</v>
      </c>
      <c r="Z132">
        <f>(AA132/AB132*100)</f>
        <v>0</v>
      </c>
      <c r="AA132">
        <f>DU132*(DZ132+EA132)/1000</f>
        <v>0</v>
      </c>
      <c r="AB132">
        <f>0.61365*exp(17.502*EB132/(240.97+EB132))</f>
        <v>0</v>
      </c>
      <c r="AC132">
        <f>(Y132-DU132*(DZ132+EA132)/1000)</f>
        <v>0</v>
      </c>
      <c r="AD132">
        <f>(-K132*44100)</f>
        <v>0</v>
      </c>
      <c r="AE132">
        <f>2*29.3*S132*0.92*(EB132-X132)</f>
        <v>0</v>
      </c>
      <c r="AF132">
        <f>2*0.95*5.67E-8*(((EB132+$B$7)+273)^4-(X132+273)^4)</f>
        <v>0</v>
      </c>
      <c r="AG132">
        <f>V132+AF132+AD132+AE132</f>
        <v>0</v>
      </c>
      <c r="AH132">
        <f>DY132*AV132*(DT132-DS132*(1000-AV132*DV132)/(1000-AV132*DU132))/(100*DM132)</f>
        <v>0</v>
      </c>
      <c r="AI132">
        <f>1000*DY132*AV132*(DU132-DV132)/(100*DM132*(1000-AV132*DU132))</f>
        <v>0</v>
      </c>
      <c r="AJ132">
        <f>(AK132 - AL132 - DZ132*1E3/(8.314*(EB132+273.15)) * AN132/DY132 * AM132) * DY132/(100*DM132) * (1000 - DV132)/1000</f>
        <v>0</v>
      </c>
      <c r="AK132">
        <v>102.289297991811</v>
      </c>
      <c r="AL132">
        <v>102.4762909090909</v>
      </c>
      <c r="AM132">
        <v>0.0006102619832853604</v>
      </c>
      <c r="AN132">
        <v>65.83343786014218</v>
      </c>
      <c r="AO132">
        <f>(AQ132 - AP132 + DZ132*1E3/(8.314*(EB132+273.15)) * AS132/DY132 * AR132) * DY132/(100*DM132) * 1000/(1000 - AQ132)</f>
        <v>0</v>
      </c>
      <c r="AP132">
        <v>20.89368881096821</v>
      </c>
      <c r="AQ132">
        <v>20.85596424242424</v>
      </c>
      <c r="AR132">
        <v>0.000835761832100525</v>
      </c>
      <c r="AS132">
        <v>77.39234867321849</v>
      </c>
      <c r="AT132">
        <v>0</v>
      </c>
      <c r="AU132">
        <v>0</v>
      </c>
      <c r="AV132">
        <f>IF(AT132*$H$13&gt;=AX132,1.0,(AX132/(AX132-AT132*$H$13)))</f>
        <v>0</v>
      </c>
      <c r="AW132">
        <f>(AV132-1)*100</f>
        <v>0</v>
      </c>
      <c r="AX132">
        <f>MAX(0,($B$13+$C$13*EG132)/(1+$D$13*EG132)*DZ132/(EB132+273)*$E$13)</f>
        <v>0</v>
      </c>
      <c r="AY132" t="s">
        <v>436</v>
      </c>
      <c r="AZ132" t="s">
        <v>436</v>
      </c>
      <c r="BA132">
        <v>0</v>
      </c>
      <c r="BB132">
        <v>0</v>
      </c>
      <c r="BC132">
        <f>1-BA132/BB132</f>
        <v>0</v>
      </c>
      <c r="BD132">
        <v>0</v>
      </c>
      <c r="BE132" t="s">
        <v>436</v>
      </c>
      <c r="BF132" t="s">
        <v>436</v>
      </c>
      <c r="BG132">
        <v>0</v>
      </c>
      <c r="BH132">
        <v>0</v>
      </c>
      <c r="BI132">
        <f>1-BG132/BH132</f>
        <v>0</v>
      </c>
      <c r="BJ132">
        <v>0.5</v>
      </c>
      <c r="BK132">
        <f>DJ132</f>
        <v>0</v>
      </c>
      <c r="BL132">
        <f>M132</f>
        <v>0</v>
      </c>
      <c r="BM132">
        <f>BI132*BJ132*BK132</f>
        <v>0</v>
      </c>
      <c r="BN132">
        <f>(BL132-BD132)/BK132</f>
        <v>0</v>
      </c>
      <c r="BO132">
        <f>(BB132-BH132)/BH132</f>
        <v>0</v>
      </c>
      <c r="BP132">
        <f>BA132/(BC132+BA132/BH132)</f>
        <v>0</v>
      </c>
      <c r="BQ132" t="s">
        <v>436</v>
      </c>
      <c r="BR132">
        <v>0</v>
      </c>
      <c r="BS132">
        <f>IF(BR132&lt;&gt;0, BR132, BP132)</f>
        <v>0</v>
      </c>
      <c r="BT132">
        <f>1-BS132/BH132</f>
        <v>0</v>
      </c>
      <c r="BU132">
        <f>(BH132-BG132)/(BH132-BS132)</f>
        <v>0</v>
      </c>
      <c r="BV132">
        <f>(BB132-BH132)/(BB132-BS132)</f>
        <v>0</v>
      </c>
      <c r="BW132">
        <f>(BH132-BG132)/(BH132-BA132)</f>
        <v>0</v>
      </c>
      <c r="BX132">
        <f>(BB132-BH132)/(BB132-BA132)</f>
        <v>0</v>
      </c>
      <c r="BY132">
        <f>(BU132*BS132/BG132)</f>
        <v>0</v>
      </c>
      <c r="BZ132">
        <f>(1-BY132)</f>
        <v>0</v>
      </c>
      <c r="DI132">
        <f>$B$11*EH132+$C$11*EI132+$F$11*ET132*(1-EW132)</f>
        <v>0</v>
      </c>
      <c r="DJ132">
        <f>DI132*DK132</f>
        <v>0</v>
      </c>
      <c r="DK132">
        <f>($B$11*$D$9+$C$11*$D$9+$F$11*((FG132+EY132)/MAX(FG132+EY132+FH132, 0.1)*$I$9+FH132/MAX(FG132+EY132+FH132, 0.1)*$J$9))/($B$11+$C$11+$F$11)</f>
        <v>0</v>
      </c>
      <c r="DL132">
        <f>($B$11*$K$9+$C$11*$K$9+$F$11*((FG132+EY132)/MAX(FG132+EY132+FH132, 0.1)*$P$9+FH132/MAX(FG132+EY132+FH132, 0.1)*$Q$9))/($B$11+$C$11+$F$11)</f>
        <v>0</v>
      </c>
      <c r="DM132">
        <v>6</v>
      </c>
      <c r="DN132">
        <v>0.5</v>
      </c>
      <c r="DO132" t="s">
        <v>437</v>
      </c>
      <c r="DP132">
        <v>2</v>
      </c>
      <c r="DQ132" t="b">
        <v>1</v>
      </c>
      <c r="DR132">
        <v>1746732275.6</v>
      </c>
      <c r="DS132">
        <v>100.345</v>
      </c>
      <c r="DT132">
        <v>100.128</v>
      </c>
      <c r="DU132">
        <v>20.857</v>
      </c>
      <c r="DV132">
        <v>20.8925</v>
      </c>
      <c r="DW132">
        <v>100.107</v>
      </c>
      <c r="DX132">
        <v>20.6078</v>
      </c>
      <c r="DY132">
        <v>400.053</v>
      </c>
      <c r="DZ132">
        <v>101.982</v>
      </c>
      <c r="EA132">
        <v>0.100046</v>
      </c>
      <c r="EB132">
        <v>29.991</v>
      </c>
      <c r="EC132">
        <v>29.6955</v>
      </c>
      <c r="ED132">
        <v>999.9</v>
      </c>
      <c r="EE132">
        <v>0</v>
      </c>
      <c r="EF132">
        <v>0</v>
      </c>
      <c r="EG132">
        <v>10042.5</v>
      </c>
      <c r="EH132">
        <v>0</v>
      </c>
      <c r="EI132">
        <v>0.221054</v>
      </c>
      <c r="EJ132">
        <v>0.216347</v>
      </c>
      <c r="EK132">
        <v>102.482</v>
      </c>
      <c r="EL132">
        <v>102.265</v>
      </c>
      <c r="EM132">
        <v>-0.0354671</v>
      </c>
      <c r="EN132">
        <v>100.128</v>
      </c>
      <c r="EO132">
        <v>20.8925</v>
      </c>
      <c r="EP132">
        <v>2.12704</v>
      </c>
      <c r="EQ132">
        <v>2.13066</v>
      </c>
      <c r="ER132">
        <v>18.4231</v>
      </c>
      <c r="ES132">
        <v>18.4502</v>
      </c>
      <c r="ET132">
        <v>0.0500092</v>
      </c>
      <c r="EU132">
        <v>0</v>
      </c>
      <c r="EV132">
        <v>0</v>
      </c>
      <c r="EW132">
        <v>0</v>
      </c>
      <c r="EX132">
        <v>6.68</v>
      </c>
      <c r="EY132">
        <v>0.0500092</v>
      </c>
      <c r="EZ132">
        <v>-5.04</v>
      </c>
      <c r="FA132">
        <v>0.48</v>
      </c>
      <c r="FB132">
        <v>34.312</v>
      </c>
      <c r="FC132">
        <v>38.375</v>
      </c>
      <c r="FD132">
        <v>36.375</v>
      </c>
      <c r="FE132">
        <v>38.062</v>
      </c>
      <c r="FF132">
        <v>37.062</v>
      </c>
      <c r="FG132">
        <v>0</v>
      </c>
      <c r="FH132">
        <v>0</v>
      </c>
      <c r="FI132">
        <v>0</v>
      </c>
      <c r="FJ132">
        <v>1746732348.8</v>
      </c>
      <c r="FK132">
        <v>0</v>
      </c>
      <c r="FL132">
        <v>3.842000000000001</v>
      </c>
      <c r="FM132">
        <v>6.782307672752192</v>
      </c>
      <c r="FN132">
        <v>-34.97692321666363</v>
      </c>
      <c r="FO132">
        <v>-3.0096</v>
      </c>
      <c r="FP132">
        <v>15</v>
      </c>
      <c r="FQ132">
        <v>1746715409.1</v>
      </c>
      <c r="FR132" t="s">
        <v>438</v>
      </c>
      <c r="FS132">
        <v>1746715409.1</v>
      </c>
      <c r="FT132">
        <v>1746715398.6</v>
      </c>
      <c r="FU132">
        <v>2</v>
      </c>
      <c r="FV132">
        <v>-0.229</v>
      </c>
      <c r="FW132">
        <v>-0.046</v>
      </c>
      <c r="FX132">
        <v>-0.035</v>
      </c>
      <c r="FY132">
        <v>0.08699999999999999</v>
      </c>
      <c r="FZ132">
        <v>587</v>
      </c>
      <c r="GA132">
        <v>16</v>
      </c>
      <c r="GB132">
        <v>0.03</v>
      </c>
      <c r="GC132">
        <v>0.16</v>
      </c>
      <c r="GD132">
        <v>-0.09441782319323593</v>
      </c>
      <c r="GE132">
        <v>-0.08288900671446876</v>
      </c>
      <c r="GF132">
        <v>0.0383338385435627</v>
      </c>
      <c r="GG132">
        <v>1</v>
      </c>
      <c r="GH132">
        <v>-0.0005402817642461649</v>
      </c>
      <c r="GI132">
        <v>-0.001413546046947439</v>
      </c>
      <c r="GJ132">
        <v>0.0003560325766275147</v>
      </c>
      <c r="GK132">
        <v>1</v>
      </c>
      <c r="GL132">
        <v>2</v>
      </c>
      <c r="GM132">
        <v>2</v>
      </c>
      <c r="GN132" t="s">
        <v>439</v>
      </c>
      <c r="GO132">
        <v>3.01822</v>
      </c>
      <c r="GP132">
        <v>2.77509</v>
      </c>
      <c r="GQ132">
        <v>0.0290924</v>
      </c>
      <c r="GR132">
        <v>0.0288767</v>
      </c>
      <c r="GS132">
        <v>0.110873</v>
      </c>
      <c r="GT132">
        <v>0.110683</v>
      </c>
      <c r="GU132">
        <v>25085.2</v>
      </c>
      <c r="GV132">
        <v>29312.4</v>
      </c>
      <c r="GW132">
        <v>22640.4</v>
      </c>
      <c r="GX132">
        <v>27733.5</v>
      </c>
      <c r="GY132">
        <v>29172.9</v>
      </c>
      <c r="GZ132">
        <v>35212.7</v>
      </c>
      <c r="HA132">
        <v>36291.2</v>
      </c>
      <c r="HB132">
        <v>44025</v>
      </c>
      <c r="HC132">
        <v>1.8249</v>
      </c>
      <c r="HD132">
        <v>2.2152</v>
      </c>
      <c r="HE132">
        <v>0.143915</v>
      </c>
      <c r="HF132">
        <v>0</v>
      </c>
      <c r="HG132">
        <v>27.3478</v>
      </c>
      <c r="HH132">
        <v>999.9</v>
      </c>
      <c r="HI132">
        <v>54.4</v>
      </c>
      <c r="HJ132">
        <v>30.8</v>
      </c>
      <c r="HK132">
        <v>23.7915</v>
      </c>
      <c r="HL132">
        <v>62.0547</v>
      </c>
      <c r="HM132">
        <v>10.7612</v>
      </c>
      <c r="HN132">
        <v>1</v>
      </c>
      <c r="HO132">
        <v>-0.19001</v>
      </c>
      <c r="HP132">
        <v>-2.41508</v>
      </c>
      <c r="HQ132">
        <v>20.2796</v>
      </c>
      <c r="HR132">
        <v>5.19752</v>
      </c>
      <c r="HS132">
        <v>11.9527</v>
      </c>
      <c r="HT132">
        <v>4.9466</v>
      </c>
      <c r="HU132">
        <v>3.3</v>
      </c>
      <c r="HV132">
        <v>9999</v>
      </c>
      <c r="HW132">
        <v>9999</v>
      </c>
      <c r="HX132">
        <v>9999</v>
      </c>
      <c r="HY132">
        <v>333.2</v>
      </c>
      <c r="HZ132">
        <v>1.8602</v>
      </c>
      <c r="IA132">
        <v>1.8609</v>
      </c>
      <c r="IB132">
        <v>1.86164</v>
      </c>
      <c r="IC132">
        <v>1.85728</v>
      </c>
      <c r="ID132">
        <v>1.85696</v>
      </c>
      <c r="IE132">
        <v>1.85799</v>
      </c>
      <c r="IF132">
        <v>1.85881</v>
      </c>
      <c r="IG132">
        <v>1.85831</v>
      </c>
      <c r="IH132">
        <v>0</v>
      </c>
      <c r="II132">
        <v>0</v>
      </c>
      <c r="IJ132">
        <v>0</v>
      </c>
      <c r="IK132">
        <v>0</v>
      </c>
      <c r="IL132" t="s">
        <v>440</v>
      </c>
      <c r="IM132" t="s">
        <v>441</v>
      </c>
      <c r="IN132" t="s">
        <v>442</v>
      </c>
      <c r="IO132" t="s">
        <v>442</v>
      </c>
      <c r="IP132" t="s">
        <v>442</v>
      </c>
      <c r="IQ132" t="s">
        <v>442</v>
      </c>
      <c r="IR132">
        <v>0</v>
      </c>
      <c r="IS132">
        <v>100</v>
      </c>
      <c r="IT132">
        <v>100</v>
      </c>
      <c r="IU132">
        <v>0.238</v>
      </c>
      <c r="IV132">
        <v>0.2492</v>
      </c>
      <c r="IW132">
        <v>0.297997702088705</v>
      </c>
      <c r="IX132">
        <v>-0.0005958199232126106</v>
      </c>
      <c r="IY132">
        <v>-6.37178337242435E-08</v>
      </c>
      <c r="IZ132">
        <v>1.993894988486917E-10</v>
      </c>
      <c r="JA132">
        <v>-0.1058024783623949</v>
      </c>
      <c r="JB132">
        <v>-0.00682890468723997</v>
      </c>
      <c r="JC132">
        <v>0.001509929528747337</v>
      </c>
      <c r="JD132">
        <v>-1.662762654557253E-05</v>
      </c>
      <c r="JE132">
        <v>17</v>
      </c>
      <c r="JF132">
        <v>1831</v>
      </c>
      <c r="JG132">
        <v>1</v>
      </c>
      <c r="JH132">
        <v>21</v>
      </c>
      <c r="JI132">
        <v>281.1</v>
      </c>
      <c r="JJ132">
        <v>281.3</v>
      </c>
      <c r="JK132">
        <v>0.383301</v>
      </c>
      <c r="JL132">
        <v>2.62695</v>
      </c>
      <c r="JM132">
        <v>1.54663</v>
      </c>
      <c r="JN132">
        <v>2.18628</v>
      </c>
      <c r="JO132">
        <v>1.49658</v>
      </c>
      <c r="JP132">
        <v>2.39868</v>
      </c>
      <c r="JQ132">
        <v>37.2899</v>
      </c>
      <c r="JR132">
        <v>24.1926</v>
      </c>
      <c r="JS132">
        <v>18</v>
      </c>
      <c r="JT132">
        <v>385.039</v>
      </c>
      <c r="JU132">
        <v>676.077</v>
      </c>
      <c r="JV132">
        <v>31.1025</v>
      </c>
      <c r="JW132">
        <v>25.0902</v>
      </c>
      <c r="JX132">
        <v>30</v>
      </c>
      <c r="JY132">
        <v>24.9822</v>
      </c>
      <c r="JZ132">
        <v>24.9605</v>
      </c>
      <c r="KA132">
        <v>7.70666</v>
      </c>
      <c r="KB132">
        <v>22.3838</v>
      </c>
      <c r="KC132">
        <v>100</v>
      </c>
      <c r="KD132">
        <v>31.1047</v>
      </c>
      <c r="KE132">
        <v>100</v>
      </c>
      <c r="KF132">
        <v>20.8659</v>
      </c>
      <c r="KG132">
        <v>100.158</v>
      </c>
      <c r="KH132">
        <v>100.778</v>
      </c>
    </row>
    <row r="133" spans="1:294">
      <c r="A133">
        <v>117</v>
      </c>
      <c r="B133">
        <v>1746732396.1</v>
      </c>
      <c r="C133">
        <v>13980</v>
      </c>
      <c r="D133" t="s">
        <v>673</v>
      </c>
      <c r="E133" t="s">
        <v>674</v>
      </c>
      <c r="F133" t="s">
        <v>432</v>
      </c>
      <c r="G133" t="s">
        <v>433</v>
      </c>
      <c r="I133" t="s">
        <v>435</v>
      </c>
      <c r="J133">
        <v>1746732396.1</v>
      </c>
      <c r="K133">
        <f>(L133)/1000</f>
        <v>0</v>
      </c>
      <c r="L133">
        <f>IF(DQ133, AO133, AI133)</f>
        <v>0</v>
      </c>
      <c r="M133">
        <f>IF(DQ133, AJ133, AH133)</f>
        <v>0</v>
      </c>
      <c r="N133">
        <f>DS133 - IF(AV133&gt;1, M133*DM133*100.0/(AX133), 0)</f>
        <v>0</v>
      </c>
      <c r="O133">
        <f>((U133-K133/2)*N133-M133)/(U133+K133/2)</f>
        <v>0</v>
      </c>
      <c r="P133">
        <f>O133*(DZ133+EA133)/1000.0</f>
        <v>0</v>
      </c>
      <c r="Q133">
        <f>(DS133 - IF(AV133&gt;1, M133*DM133*100.0/(AX133), 0))*(DZ133+EA133)/1000.0</f>
        <v>0</v>
      </c>
      <c r="R133">
        <f>2.0/((1/T133-1/S133)+SIGN(T133)*SQRT((1/T133-1/S133)*(1/T133-1/S133) + 4*DN133/((DN133+1)*(DN133+1))*(2*1/T133*1/S133-1/S133*1/S133)))</f>
        <v>0</v>
      </c>
      <c r="S133">
        <f>IF(LEFT(DO133,1)&lt;&gt;"0",IF(LEFT(DO133,1)="1",3.0,DP133),$D$5+$E$5*(EG133*DZ133/($K$5*1000))+$F$5*(EG133*DZ133/($K$5*1000))*MAX(MIN(DM133,$J$5),$I$5)*MAX(MIN(DM133,$J$5),$I$5)+$G$5*MAX(MIN(DM133,$J$5),$I$5)*(EG133*DZ133/($K$5*1000))+$H$5*(EG133*DZ133/($K$5*1000))*(EG133*DZ133/($K$5*1000)))</f>
        <v>0</v>
      </c>
      <c r="T133">
        <f>K133*(1000-(1000*0.61365*exp(17.502*X133/(240.97+X133))/(DZ133+EA133)+DU133)/2)/(1000*0.61365*exp(17.502*X133/(240.97+X133))/(DZ133+EA133)-DU133)</f>
        <v>0</v>
      </c>
      <c r="U133">
        <f>1/((DN133+1)/(R133/1.6)+1/(S133/1.37)) + DN133/((DN133+1)/(R133/1.6) + DN133/(S133/1.37))</f>
        <v>0</v>
      </c>
      <c r="V133">
        <f>(DI133*DL133)</f>
        <v>0</v>
      </c>
      <c r="W133">
        <f>(EB133+(V133+2*0.95*5.67E-8*(((EB133+$B$7)+273)^4-(EB133+273)^4)-44100*K133)/(1.84*29.3*S133+8*0.95*5.67E-8*(EB133+273)^3))</f>
        <v>0</v>
      </c>
      <c r="X133">
        <f>($C$7*EC133+$D$7*ED133+$E$7*W133)</f>
        <v>0</v>
      </c>
      <c r="Y133">
        <f>0.61365*exp(17.502*X133/(240.97+X133))</f>
        <v>0</v>
      </c>
      <c r="Z133">
        <f>(AA133/AB133*100)</f>
        <v>0</v>
      </c>
      <c r="AA133">
        <f>DU133*(DZ133+EA133)/1000</f>
        <v>0</v>
      </c>
      <c r="AB133">
        <f>0.61365*exp(17.502*EB133/(240.97+EB133))</f>
        <v>0</v>
      </c>
      <c r="AC133">
        <f>(Y133-DU133*(DZ133+EA133)/1000)</f>
        <v>0</v>
      </c>
      <c r="AD133">
        <f>(-K133*44100)</f>
        <v>0</v>
      </c>
      <c r="AE133">
        <f>2*29.3*S133*0.92*(EB133-X133)</f>
        <v>0</v>
      </c>
      <c r="AF133">
        <f>2*0.95*5.67E-8*(((EB133+$B$7)+273)^4-(X133+273)^4)</f>
        <v>0</v>
      </c>
      <c r="AG133">
        <f>V133+AF133+AD133+AE133</f>
        <v>0</v>
      </c>
      <c r="AH133">
        <f>DY133*AV133*(DT133-DS133*(1000-AV133*DV133)/(1000-AV133*DU133))/(100*DM133)</f>
        <v>0</v>
      </c>
      <c r="AI133">
        <f>1000*DY133*AV133*(DU133-DV133)/(100*DM133*(1000-AV133*DU133))</f>
        <v>0</v>
      </c>
      <c r="AJ133">
        <f>(AK133 - AL133 - DZ133*1E3/(8.314*(EB133+273.15)) * AN133/DY133 * AM133) * DY133/(100*DM133) * (1000 - DV133)/1000</f>
        <v>0</v>
      </c>
      <c r="AK133">
        <v>204.3044252826649</v>
      </c>
      <c r="AL133">
        <v>204.3761878787878</v>
      </c>
      <c r="AM133">
        <v>3.222118108813575E-05</v>
      </c>
      <c r="AN133">
        <v>65.83343786014218</v>
      </c>
      <c r="AO133">
        <f>(AQ133 - AP133 + DZ133*1E3/(8.314*(EB133+273.15)) * AS133/DY133 * AR133) * DY133/(100*DM133) * 1000/(1000 - AQ133)</f>
        <v>0</v>
      </c>
      <c r="AP133">
        <v>20.84827752357863</v>
      </c>
      <c r="AQ133">
        <v>20.83928848484848</v>
      </c>
      <c r="AR133">
        <v>-2.006503332296568E-06</v>
      </c>
      <c r="AS133">
        <v>77.39234867321849</v>
      </c>
      <c r="AT133">
        <v>0</v>
      </c>
      <c r="AU133">
        <v>0</v>
      </c>
      <c r="AV133">
        <f>IF(AT133*$H$13&gt;=AX133,1.0,(AX133/(AX133-AT133*$H$13)))</f>
        <v>0</v>
      </c>
      <c r="AW133">
        <f>(AV133-1)*100</f>
        <v>0</v>
      </c>
      <c r="AX133">
        <f>MAX(0,($B$13+$C$13*EG133)/(1+$D$13*EG133)*DZ133/(EB133+273)*$E$13)</f>
        <v>0</v>
      </c>
      <c r="AY133" t="s">
        <v>436</v>
      </c>
      <c r="AZ133" t="s">
        <v>436</v>
      </c>
      <c r="BA133">
        <v>0</v>
      </c>
      <c r="BB133">
        <v>0</v>
      </c>
      <c r="BC133">
        <f>1-BA133/BB133</f>
        <v>0</v>
      </c>
      <c r="BD133">
        <v>0</v>
      </c>
      <c r="BE133" t="s">
        <v>436</v>
      </c>
      <c r="BF133" t="s">
        <v>436</v>
      </c>
      <c r="BG133">
        <v>0</v>
      </c>
      <c r="BH133">
        <v>0</v>
      </c>
      <c r="BI133">
        <f>1-BG133/BH133</f>
        <v>0</v>
      </c>
      <c r="BJ133">
        <v>0.5</v>
      </c>
      <c r="BK133">
        <f>DJ133</f>
        <v>0</v>
      </c>
      <c r="BL133">
        <f>M133</f>
        <v>0</v>
      </c>
      <c r="BM133">
        <f>BI133*BJ133*BK133</f>
        <v>0</v>
      </c>
      <c r="BN133">
        <f>(BL133-BD133)/BK133</f>
        <v>0</v>
      </c>
      <c r="BO133">
        <f>(BB133-BH133)/BH133</f>
        <v>0</v>
      </c>
      <c r="BP133">
        <f>BA133/(BC133+BA133/BH133)</f>
        <v>0</v>
      </c>
      <c r="BQ133" t="s">
        <v>436</v>
      </c>
      <c r="BR133">
        <v>0</v>
      </c>
      <c r="BS133">
        <f>IF(BR133&lt;&gt;0, BR133, BP133)</f>
        <v>0</v>
      </c>
      <c r="BT133">
        <f>1-BS133/BH133</f>
        <v>0</v>
      </c>
      <c r="BU133">
        <f>(BH133-BG133)/(BH133-BS133)</f>
        <v>0</v>
      </c>
      <c r="BV133">
        <f>(BB133-BH133)/(BB133-BS133)</f>
        <v>0</v>
      </c>
      <c r="BW133">
        <f>(BH133-BG133)/(BH133-BA133)</f>
        <v>0</v>
      </c>
      <c r="BX133">
        <f>(BB133-BH133)/(BB133-BA133)</f>
        <v>0</v>
      </c>
      <c r="BY133">
        <f>(BU133*BS133/BG133)</f>
        <v>0</v>
      </c>
      <c r="BZ133">
        <f>(1-BY133)</f>
        <v>0</v>
      </c>
      <c r="DI133">
        <f>$B$11*EH133+$C$11*EI133+$F$11*ET133*(1-EW133)</f>
        <v>0</v>
      </c>
      <c r="DJ133">
        <f>DI133*DK133</f>
        <v>0</v>
      </c>
      <c r="DK133">
        <f>($B$11*$D$9+$C$11*$D$9+$F$11*((FG133+EY133)/MAX(FG133+EY133+FH133, 0.1)*$I$9+FH133/MAX(FG133+EY133+FH133, 0.1)*$J$9))/($B$11+$C$11+$F$11)</f>
        <v>0</v>
      </c>
      <c r="DL133">
        <f>($B$11*$K$9+$C$11*$K$9+$F$11*((FG133+EY133)/MAX(FG133+EY133+FH133, 0.1)*$P$9+FH133/MAX(FG133+EY133+FH133, 0.1)*$Q$9))/($B$11+$C$11+$F$11)</f>
        <v>0</v>
      </c>
      <c r="DM133">
        <v>6</v>
      </c>
      <c r="DN133">
        <v>0.5</v>
      </c>
      <c r="DO133" t="s">
        <v>437</v>
      </c>
      <c r="DP133">
        <v>2</v>
      </c>
      <c r="DQ133" t="b">
        <v>1</v>
      </c>
      <c r="DR133">
        <v>1746732396.1</v>
      </c>
      <c r="DS133">
        <v>200.1</v>
      </c>
      <c r="DT133">
        <v>200.017</v>
      </c>
      <c r="DU133">
        <v>20.8394</v>
      </c>
      <c r="DV133">
        <v>20.8472</v>
      </c>
      <c r="DW133">
        <v>199.922</v>
      </c>
      <c r="DX133">
        <v>20.5908</v>
      </c>
      <c r="DY133">
        <v>399.882</v>
      </c>
      <c r="DZ133">
        <v>101.988</v>
      </c>
      <c r="EA133">
        <v>0.100211</v>
      </c>
      <c r="EB133">
        <v>30.0073</v>
      </c>
      <c r="EC133">
        <v>29.7078</v>
      </c>
      <c r="ED133">
        <v>999.9</v>
      </c>
      <c r="EE133">
        <v>0</v>
      </c>
      <c r="EF133">
        <v>0</v>
      </c>
      <c r="EG133">
        <v>10038.8</v>
      </c>
      <c r="EH133">
        <v>0</v>
      </c>
      <c r="EI133">
        <v>0.221054</v>
      </c>
      <c r="EJ133">
        <v>0.0826721</v>
      </c>
      <c r="EK133">
        <v>204.359</v>
      </c>
      <c r="EL133">
        <v>204.276</v>
      </c>
      <c r="EM133">
        <v>-0.00777817</v>
      </c>
      <c r="EN133">
        <v>200.017</v>
      </c>
      <c r="EO133">
        <v>20.8472</v>
      </c>
      <c r="EP133">
        <v>2.12537</v>
      </c>
      <c r="EQ133">
        <v>2.12616</v>
      </c>
      <c r="ER133">
        <v>18.4106</v>
      </c>
      <c r="ES133">
        <v>18.4165</v>
      </c>
      <c r="ET133">
        <v>0.0500092</v>
      </c>
      <c r="EU133">
        <v>0</v>
      </c>
      <c r="EV133">
        <v>0</v>
      </c>
      <c r="EW133">
        <v>0</v>
      </c>
      <c r="EX133">
        <v>26.3</v>
      </c>
      <c r="EY133">
        <v>0.0500092</v>
      </c>
      <c r="EZ133">
        <v>-21.1</v>
      </c>
      <c r="FA133">
        <v>0.16</v>
      </c>
      <c r="FB133">
        <v>35.125</v>
      </c>
      <c r="FC133">
        <v>40.312</v>
      </c>
      <c r="FD133">
        <v>37.5</v>
      </c>
      <c r="FE133">
        <v>40.875</v>
      </c>
      <c r="FF133">
        <v>38.187</v>
      </c>
      <c r="FG133">
        <v>0</v>
      </c>
      <c r="FH133">
        <v>0</v>
      </c>
      <c r="FI133">
        <v>0</v>
      </c>
      <c r="FJ133">
        <v>1746732469.4</v>
      </c>
      <c r="FK133">
        <v>0</v>
      </c>
      <c r="FL133">
        <v>4.215</v>
      </c>
      <c r="FM133">
        <v>41.85059854474842</v>
      </c>
      <c r="FN133">
        <v>-10.32444447532654</v>
      </c>
      <c r="FO133">
        <v>-5.273461538461539</v>
      </c>
      <c r="FP133">
        <v>15</v>
      </c>
      <c r="FQ133">
        <v>1746715409.1</v>
      </c>
      <c r="FR133" t="s">
        <v>438</v>
      </c>
      <c r="FS133">
        <v>1746715409.1</v>
      </c>
      <c r="FT133">
        <v>1746715398.6</v>
      </c>
      <c r="FU133">
        <v>2</v>
      </c>
      <c r="FV133">
        <v>-0.229</v>
      </c>
      <c r="FW133">
        <v>-0.046</v>
      </c>
      <c r="FX133">
        <v>-0.035</v>
      </c>
      <c r="FY133">
        <v>0.08699999999999999</v>
      </c>
      <c r="FZ133">
        <v>587</v>
      </c>
      <c r="GA133">
        <v>16</v>
      </c>
      <c r="GB133">
        <v>0.03</v>
      </c>
      <c r="GC133">
        <v>0.16</v>
      </c>
      <c r="GD133">
        <v>-0.03876247631005546</v>
      </c>
      <c r="GE133">
        <v>-0.06582997465255477</v>
      </c>
      <c r="GF133">
        <v>0.02491375397550324</v>
      </c>
      <c r="GG133">
        <v>1</v>
      </c>
      <c r="GH133">
        <v>-0.0003296133627923258</v>
      </c>
      <c r="GI133">
        <v>8.03609336389553E-06</v>
      </c>
      <c r="GJ133">
        <v>4.843405848758419E-05</v>
      </c>
      <c r="GK133">
        <v>1</v>
      </c>
      <c r="GL133">
        <v>2</v>
      </c>
      <c r="GM133">
        <v>2</v>
      </c>
      <c r="GN133" t="s">
        <v>439</v>
      </c>
      <c r="GO133">
        <v>3.01802</v>
      </c>
      <c r="GP133">
        <v>2.77522</v>
      </c>
      <c r="GQ133">
        <v>0.0551759</v>
      </c>
      <c r="GR133">
        <v>0.0547855</v>
      </c>
      <c r="GS133">
        <v>0.110814</v>
      </c>
      <c r="GT133">
        <v>0.110522</v>
      </c>
      <c r="GU133">
        <v>24410.7</v>
      </c>
      <c r="GV133">
        <v>28530.9</v>
      </c>
      <c r="GW133">
        <v>22639.9</v>
      </c>
      <c r="GX133">
        <v>27734.1</v>
      </c>
      <c r="GY133">
        <v>29175.1</v>
      </c>
      <c r="GZ133">
        <v>35220.7</v>
      </c>
      <c r="HA133">
        <v>36290.7</v>
      </c>
      <c r="HB133">
        <v>44026</v>
      </c>
      <c r="HC133">
        <v>1.82477</v>
      </c>
      <c r="HD133">
        <v>2.21585</v>
      </c>
      <c r="HE133">
        <v>0.144105</v>
      </c>
      <c r="HF133">
        <v>0</v>
      </c>
      <c r="HG133">
        <v>27.357</v>
      </c>
      <c r="HH133">
        <v>999.9</v>
      </c>
      <c r="HI133">
        <v>54.4</v>
      </c>
      <c r="HJ133">
        <v>30.8</v>
      </c>
      <c r="HK133">
        <v>23.7899</v>
      </c>
      <c r="HL133">
        <v>61.9847</v>
      </c>
      <c r="HM133">
        <v>11.0497</v>
      </c>
      <c r="HN133">
        <v>1</v>
      </c>
      <c r="HO133">
        <v>-0.190112</v>
      </c>
      <c r="HP133">
        <v>-2.23388</v>
      </c>
      <c r="HQ133">
        <v>20.2819</v>
      </c>
      <c r="HR133">
        <v>5.19707</v>
      </c>
      <c r="HS133">
        <v>11.9532</v>
      </c>
      <c r="HT133">
        <v>4.94675</v>
      </c>
      <c r="HU133">
        <v>3.3</v>
      </c>
      <c r="HV133">
        <v>9999</v>
      </c>
      <c r="HW133">
        <v>9999</v>
      </c>
      <c r="HX133">
        <v>9999</v>
      </c>
      <c r="HY133">
        <v>333.2</v>
      </c>
      <c r="HZ133">
        <v>1.8602</v>
      </c>
      <c r="IA133">
        <v>1.86082</v>
      </c>
      <c r="IB133">
        <v>1.86159</v>
      </c>
      <c r="IC133">
        <v>1.8572</v>
      </c>
      <c r="ID133">
        <v>1.85688</v>
      </c>
      <c r="IE133">
        <v>1.85791</v>
      </c>
      <c r="IF133">
        <v>1.85869</v>
      </c>
      <c r="IG133">
        <v>1.85826</v>
      </c>
      <c r="IH133">
        <v>0</v>
      </c>
      <c r="II133">
        <v>0</v>
      </c>
      <c r="IJ133">
        <v>0</v>
      </c>
      <c r="IK133">
        <v>0</v>
      </c>
      <c r="IL133" t="s">
        <v>440</v>
      </c>
      <c r="IM133" t="s">
        <v>441</v>
      </c>
      <c r="IN133" t="s">
        <v>442</v>
      </c>
      <c r="IO133" t="s">
        <v>442</v>
      </c>
      <c r="IP133" t="s">
        <v>442</v>
      </c>
      <c r="IQ133" t="s">
        <v>442</v>
      </c>
      <c r="IR133">
        <v>0</v>
      </c>
      <c r="IS133">
        <v>100</v>
      </c>
      <c r="IT133">
        <v>100</v>
      </c>
      <c r="IU133">
        <v>0.178</v>
      </c>
      <c r="IV133">
        <v>0.2486</v>
      </c>
      <c r="IW133">
        <v>0.297997702088705</v>
      </c>
      <c r="IX133">
        <v>-0.0005958199232126106</v>
      </c>
      <c r="IY133">
        <v>-6.37178337242435E-08</v>
      </c>
      <c r="IZ133">
        <v>1.993894988486917E-10</v>
      </c>
      <c r="JA133">
        <v>-0.1058024783623949</v>
      </c>
      <c r="JB133">
        <v>-0.00682890468723997</v>
      </c>
      <c r="JC133">
        <v>0.001509929528747337</v>
      </c>
      <c r="JD133">
        <v>-1.662762654557253E-05</v>
      </c>
      <c r="JE133">
        <v>17</v>
      </c>
      <c r="JF133">
        <v>1831</v>
      </c>
      <c r="JG133">
        <v>1</v>
      </c>
      <c r="JH133">
        <v>21</v>
      </c>
      <c r="JI133">
        <v>283.1</v>
      </c>
      <c r="JJ133">
        <v>283.3</v>
      </c>
      <c r="JK133">
        <v>0.612793</v>
      </c>
      <c r="JL133">
        <v>2.6062</v>
      </c>
      <c r="JM133">
        <v>1.54663</v>
      </c>
      <c r="JN133">
        <v>2.18628</v>
      </c>
      <c r="JO133">
        <v>1.49658</v>
      </c>
      <c r="JP133">
        <v>2.48047</v>
      </c>
      <c r="JQ133">
        <v>37.1225</v>
      </c>
      <c r="JR133">
        <v>24.2013</v>
      </c>
      <c r="JS133">
        <v>18</v>
      </c>
      <c r="JT133">
        <v>384.963</v>
      </c>
      <c r="JU133">
        <v>676.598</v>
      </c>
      <c r="JV133">
        <v>30.9432</v>
      </c>
      <c r="JW133">
        <v>25.0882</v>
      </c>
      <c r="JX133">
        <v>30.0001</v>
      </c>
      <c r="JY133">
        <v>24.9802</v>
      </c>
      <c r="JZ133">
        <v>24.9584</v>
      </c>
      <c r="KA133">
        <v>12.2822</v>
      </c>
      <c r="KB133">
        <v>22.3838</v>
      </c>
      <c r="KC133">
        <v>100</v>
      </c>
      <c r="KD133">
        <v>30.9414</v>
      </c>
      <c r="KE133">
        <v>200</v>
      </c>
      <c r="KF133">
        <v>20.8255</v>
      </c>
      <c r="KG133">
        <v>100.157</v>
      </c>
      <c r="KH133">
        <v>100.781</v>
      </c>
    </row>
    <row r="134" spans="1:294">
      <c r="A134">
        <v>118</v>
      </c>
      <c r="B134">
        <v>1746732516.6</v>
      </c>
      <c r="C134">
        <v>14100.5</v>
      </c>
      <c r="D134" t="s">
        <v>675</v>
      </c>
      <c r="E134" t="s">
        <v>676</v>
      </c>
      <c r="F134" t="s">
        <v>432</v>
      </c>
      <c r="G134" t="s">
        <v>433</v>
      </c>
      <c r="I134" t="s">
        <v>435</v>
      </c>
      <c r="J134">
        <v>1746732516.6</v>
      </c>
      <c r="K134">
        <f>(L134)/1000</f>
        <v>0</v>
      </c>
      <c r="L134">
        <f>IF(DQ134, AO134, AI134)</f>
        <v>0</v>
      </c>
      <c r="M134">
        <f>IF(DQ134, AJ134, AH134)</f>
        <v>0</v>
      </c>
      <c r="N134">
        <f>DS134 - IF(AV134&gt;1, M134*DM134*100.0/(AX134), 0)</f>
        <v>0</v>
      </c>
      <c r="O134">
        <f>((U134-K134/2)*N134-M134)/(U134+K134/2)</f>
        <v>0</v>
      </c>
      <c r="P134">
        <f>O134*(DZ134+EA134)/1000.0</f>
        <v>0</v>
      </c>
      <c r="Q134">
        <f>(DS134 - IF(AV134&gt;1, M134*DM134*100.0/(AX134), 0))*(DZ134+EA134)/1000.0</f>
        <v>0</v>
      </c>
      <c r="R134">
        <f>2.0/((1/T134-1/S134)+SIGN(T134)*SQRT((1/T134-1/S134)*(1/T134-1/S134) + 4*DN134/((DN134+1)*(DN134+1))*(2*1/T134*1/S134-1/S134*1/S134)))</f>
        <v>0</v>
      </c>
      <c r="S134">
        <f>IF(LEFT(DO134,1)&lt;&gt;"0",IF(LEFT(DO134,1)="1",3.0,DP134),$D$5+$E$5*(EG134*DZ134/($K$5*1000))+$F$5*(EG134*DZ134/($K$5*1000))*MAX(MIN(DM134,$J$5),$I$5)*MAX(MIN(DM134,$J$5),$I$5)+$G$5*MAX(MIN(DM134,$J$5),$I$5)*(EG134*DZ134/($K$5*1000))+$H$5*(EG134*DZ134/($K$5*1000))*(EG134*DZ134/($K$5*1000)))</f>
        <v>0</v>
      </c>
      <c r="T134">
        <f>K134*(1000-(1000*0.61365*exp(17.502*X134/(240.97+X134))/(DZ134+EA134)+DU134)/2)/(1000*0.61365*exp(17.502*X134/(240.97+X134))/(DZ134+EA134)-DU134)</f>
        <v>0</v>
      </c>
      <c r="U134">
        <f>1/((DN134+1)/(R134/1.6)+1/(S134/1.37)) + DN134/((DN134+1)/(R134/1.6) + DN134/(S134/1.37))</f>
        <v>0</v>
      </c>
      <c r="V134">
        <f>(DI134*DL134)</f>
        <v>0</v>
      </c>
      <c r="W134">
        <f>(EB134+(V134+2*0.95*5.67E-8*(((EB134+$B$7)+273)^4-(EB134+273)^4)-44100*K134)/(1.84*29.3*S134+8*0.95*5.67E-8*(EB134+273)^3))</f>
        <v>0</v>
      </c>
      <c r="X134">
        <f>($C$7*EC134+$D$7*ED134+$E$7*W134)</f>
        <v>0</v>
      </c>
      <c r="Y134">
        <f>0.61365*exp(17.502*X134/(240.97+X134))</f>
        <v>0</v>
      </c>
      <c r="Z134">
        <f>(AA134/AB134*100)</f>
        <v>0</v>
      </c>
      <c r="AA134">
        <f>DU134*(DZ134+EA134)/1000</f>
        <v>0</v>
      </c>
      <c r="AB134">
        <f>0.61365*exp(17.502*EB134/(240.97+EB134))</f>
        <v>0</v>
      </c>
      <c r="AC134">
        <f>(Y134-DU134*(DZ134+EA134)/1000)</f>
        <v>0</v>
      </c>
      <c r="AD134">
        <f>(-K134*44100)</f>
        <v>0</v>
      </c>
      <c r="AE134">
        <f>2*29.3*S134*0.92*(EB134-X134)</f>
        <v>0</v>
      </c>
      <c r="AF134">
        <f>2*0.95*5.67E-8*(((EB134+$B$7)+273)^4-(X134+273)^4)</f>
        <v>0</v>
      </c>
      <c r="AG134">
        <f>V134+AF134+AD134+AE134</f>
        <v>0</v>
      </c>
      <c r="AH134">
        <f>DY134*AV134*(DT134-DS134*(1000-AV134*DV134)/(1000-AV134*DU134))/(100*DM134)</f>
        <v>0</v>
      </c>
      <c r="AI134">
        <f>1000*DY134*AV134*(DU134-DV134)/(100*DM134*(1000-AV134*DU134))</f>
        <v>0</v>
      </c>
      <c r="AJ134">
        <f>(AK134 - AL134 - DZ134*1E3/(8.314*(EB134+273.15)) * AN134/DY134 * AM134) * DY134/(100*DM134) * (1000 - DV134)/1000</f>
        <v>0</v>
      </c>
      <c r="AK134">
        <v>306.4320691670559</v>
      </c>
      <c r="AL134">
        <v>306.3107818181819</v>
      </c>
      <c r="AM134">
        <v>0.0004309572678379979</v>
      </c>
      <c r="AN134">
        <v>65.83343786014218</v>
      </c>
      <c r="AO134">
        <f>(AQ134 - AP134 + DZ134*1E3/(8.314*(EB134+273.15)) * AS134/DY134 * AR134) * DY134/(100*DM134) * 1000/(1000 - AQ134)</f>
        <v>0</v>
      </c>
      <c r="AP134">
        <v>20.79869324047851</v>
      </c>
      <c r="AQ134">
        <v>20.78799393939394</v>
      </c>
      <c r="AR134">
        <v>-5.529944084248539E-06</v>
      </c>
      <c r="AS134">
        <v>77.39234867321849</v>
      </c>
      <c r="AT134">
        <v>0</v>
      </c>
      <c r="AU134">
        <v>0</v>
      </c>
      <c r="AV134">
        <f>IF(AT134*$H$13&gt;=AX134,1.0,(AX134/(AX134-AT134*$H$13)))</f>
        <v>0</v>
      </c>
      <c r="AW134">
        <f>(AV134-1)*100</f>
        <v>0</v>
      </c>
      <c r="AX134">
        <f>MAX(0,($B$13+$C$13*EG134)/(1+$D$13*EG134)*DZ134/(EB134+273)*$E$13)</f>
        <v>0</v>
      </c>
      <c r="AY134" t="s">
        <v>436</v>
      </c>
      <c r="AZ134" t="s">
        <v>436</v>
      </c>
      <c r="BA134">
        <v>0</v>
      </c>
      <c r="BB134">
        <v>0</v>
      </c>
      <c r="BC134">
        <f>1-BA134/BB134</f>
        <v>0</v>
      </c>
      <c r="BD134">
        <v>0</v>
      </c>
      <c r="BE134" t="s">
        <v>436</v>
      </c>
      <c r="BF134" t="s">
        <v>436</v>
      </c>
      <c r="BG134">
        <v>0</v>
      </c>
      <c r="BH134">
        <v>0</v>
      </c>
      <c r="BI134">
        <f>1-BG134/BH134</f>
        <v>0</v>
      </c>
      <c r="BJ134">
        <v>0.5</v>
      </c>
      <c r="BK134">
        <f>DJ134</f>
        <v>0</v>
      </c>
      <c r="BL134">
        <f>M134</f>
        <v>0</v>
      </c>
      <c r="BM134">
        <f>BI134*BJ134*BK134</f>
        <v>0</v>
      </c>
      <c r="BN134">
        <f>(BL134-BD134)/BK134</f>
        <v>0</v>
      </c>
      <c r="BO134">
        <f>(BB134-BH134)/BH134</f>
        <v>0</v>
      </c>
      <c r="BP134">
        <f>BA134/(BC134+BA134/BH134)</f>
        <v>0</v>
      </c>
      <c r="BQ134" t="s">
        <v>436</v>
      </c>
      <c r="BR134">
        <v>0</v>
      </c>
      <c r="BS134">
        <f>IF(BR134&lt;&gt;0, BR134, BP134)</f>
        <v>0</v>
      </c>
      <c r="BT134">
        <f>1-BS134/BH134</f>
        <v>0</v>
      </c>
      <c r="BU134">
        <f>(BH134-BG134)/(BH134-BS134)</f>
        <v>0</v>
      </c>
      <c r="BV134">
        <f>(BB134-BH134)/(BB134-BS134)</f>
        <v>0</v>
      </c>
      <c r="BW134">
        <f>(BH134-BG134)/(BH134-BA134)</f>
        <v>0</v>
      </c>
      <c r="BX134">
        <f>(BB134-BH134)/(BB134-BA134)</f>
        <v>0</v>
      </c>
      <c r="BY134">
        <f>(BU134*BS134/BG134)</f>
        <v>0</v>
      </c>
      <c r="BZ134">
        <f>(1-BY134)</f>
        <v>0</v>
      </c>
      <c r="DI134">
        <f>$B$11*EH134+$C$11*EI134+$F$11*ET134*(1-EW134)</f>
        <v>0</v>
      </c>
      <c r="DJ134">
        <f>DI134*DK134</f>
        <v>0</v>
      </c>
      <c r="DK134">
        <f>($B$11*$D$9+$C$11*$D$9+$F$11*((FG134+EY134)/MAX(FG134+EY134+FH134, 0.1)*$I$9+FH134/MAX(FG134+EY134+FH134, 0.1)*$J$9))/($B$11+$C$11+$F$11)</f>
        <v>0</v>
      </c>
      <c r="DL134">
        <f>($B$11*$K$9+$C$11*$K$9+$F$11*((FG134+EY134)/MAX(FG134+EY134+FH134, 0.1)*$P$9+FH134/MAX(FG134+EY134+FH134, 0.1)*$Q$9))/($B$11+$C$11+$F$11)</f>
        <v>0</v>
      </c>
      <c r="DM134">
        <v>6</v>
      </c>
      <c r="DN134">
        <v>0.5</v>
      </c>
      <c r="DO134" t="s">
        <v>437</v>
      </c>
      <c r="DP134">
        <v>2</v>
      </c>
      <c r="DQ134" t="b">
        <v>1</v>
      </c>
      <c r="DR134">
        <v>1746732516.6</v>
      </c>
      <c r="DS134">
        <v>299.952</v>
      </c>
      <c r="DT134">
        <v>300.027</v>
      </c>
      <c r="DU134">
        <v>20.7883</v>
      </c>
      <c r="DV134">
        <v>20.7958</v>
      </c>
      <c r="DW134">
        <v>299.833</v>
      </c>
      <c r="DX134">
        <v>20.5414</v>
      </c>
      <c r="DY134">
        <v>400.042</v>
      </c>
      <c r="DZ134">
        <v>101.985</v>
      </c>
      <c r="EA134">
        <v>0.100081</v>
      </c>
      <c r="EB134">
        <v>29.9946</v>
      </c>
      <c r="EC134">
        <v>29.6919</v>
      </c>
      <c r="ED134">
        <v>999.9</v>
      </c>
      <c r="EE134">
        <v>0</v>
      </c>
      <c r="EF134">
        <v>0</v>
      </c>
      <c r="EG134">
        <v>10035</v>
      </c>
      <c r="EH134">
        <v>0</v>
      </c>
      <c r="EI134">
        <v>0.221054</v>
      </c>
      <c r="EJ134">
        <v>-0.0741882</v>
      </c>
      <c r="EK134">
        <v>306.32</v>
      </c>
      <c r="EL134">
        <v>306.398</v>
      </c>
      <c r="EM134">
        <v>-0.0074501</v>
      </c>
      <c r="EN134">
        <v>300.027</v>
      </c>
      <c r="EO134">
        <v>20.7958</v>
      </c>
      <c r="EP134">
        <v>2.1201</v>
      </c>
      <c r="EQ134">
        <v>2.12086</v>
      </c>
      <c r="ER134">
        <v>18.371</v>
      </c>
      <c r="ES134">
        <v>18.3767</v>
      </c>
      <c r="ET134">
        <v>0.0500092</v>
      </c>
      <c r="EU134">
        <v>0</v>
      </c>
      <c r="EV134">
        <v>0</v>
      </c>
      <c r="EW134">
        <v>0</v>
      </c>
      <c r="EX134">
        <v>-5.97</v>
      </c>
      <c r="EY134">
        <v>0.0500092</v>
      </c>
      <c r="EZ134">
        <v>9.220000000000001</v>
      </c>
      <c r="FA134">
        <v>0.5600000000000001</v>
      </c>
      <c r="FB134">
        <v>35</v>
      </c>
      <c r="FC134">
        <v>39.312</v>
      </c>
      <c r="FD134">
        <v>37.062</v>
      </c>
      <c r="FE134">
        <v>39.375</v>
      </c>
      <c r="FF134">
        <v>37.687</v>
      </c>
      <c r="FG134">
        <v>0</v>
      </c>
      <c r="FH134">
        <v>0</v>
      </c>
      <c r="FI134">
        <v>0</v>
      </c>
      <c r="FJ134">
        <v>1746732589.4</v>
      </c>
      <c r="FK134">
        <v>0</v>
      </c>
      <c r="FL134">
        <v>4.048076923076923</v>
      </c>
      <c r="FM134">
        <v>4.702564083565854</v>
      </c>
      <c r="FN134">
        <v>17.56170949035115</v>
      </c>
      <c r="FO134">
        <v>-4.666153846153846</v>
      </c>
      <c r="FP134">
        <v>15</v>
      </c>
      <c r="FQ134">
        <v>1746715409.1</v>
      </c>
      <c r="FR134" t="s">
        <v>438</v>
      </c>
      <c r="FS134">
        <v>1746715409.1</v>
      </c>
      <c r="FT134">
        <v>1746715398.6</v>
      </c>
      <c r="FU134">
        <v>2</v>
      </c>
      <c r="FV134">
        <v>-0.229</v>
      </c>
      <c r="FW134">
        <v>-0.046</v>
      </c>
      <c r="FX134">
        <v>-0.035</v>
      </c>
      <c r="FY134">
        <v>0.08699999999999999</v>
      </c>
      <c r="FZ134">
        <v>587</v>
      </c>
      <c r="GA134">
        <v>16</v>
      </c>
      <c r="GB134">
        <v>0.03</v>
      </c>
      <c r="GC134">
        <v>0.16</v>
      </c>
      <c r="GD134">
        <v>0.08088184227279693</v>
      </c>
      <c r="GE134">
        <v>0.03265872400471628</v>
      </c>
      <c r="GF134">
        <v>0.01775839516552835</v>
      </c>
      <c r="GG134">
        <v>1</v>
      </c>
      <c r="GH134">
        <v>-0.000276666876526047</v>
      </c>
      <c r="GI134">
        <v>-0.0003148547794759671</v>
      </c>
      <c r="GJ134">
        <v>5.577357479517814E-05</v>
      </c>
      <c r="GK134">
        <v>1</v>
      </c>
      <c r="GL134">
        <v>2</v>
      </c>
      <c r="GM134">
        <v>2</v>
      </c>
      <c r="GN134" t="s">
        <v>439</v>
      </c>
      <c r="GO134">
        <v>3.01819</v>
      </c>
      <c r="GP134">
        <v>2.77506</v>
      </c>
      <c r="GQ134">
        <v>0.0778846</v>
      </c>
      <c r="GR134">
        <v>0.0773624</v>
      </c>
      <c r="GS134">
        <v>0.110622</v>
      </c>
      <c r="GT134">
        <v>0.11033</v>
      </c>
      <c r="GU134">
        <v>23824.1</v>
      </c>
      <c r="GV134">
        <v>27849.8</v>
      </c>
      <c r="GW134">
        <v>22639.9</v>
      </c>
      <c r="GX134">
        <v>27734.4</v>
      </c>
      <c r="GY134">
        <v>29182.5</v>
      </c>
      <c r="GZ134">
        <v>35230.1</v>
      </c>
      <c r="HA134">
        <v>36291.2</v>
      </c>
      <c r="HB134">
        <v>44027.1</v>
      </c>
      <c r="HC134">
        <v>1.82512</v>
      </c>
      <c r="HD134">
        <v>2.21615</v>
      </c>
      <c r="HE134">
        <v>0.143975</v>
      </c>
      <c r="HF134">
        <v>0</v>
      </c>
      <c r="HG134">
        <v>27.3431</v>
      </c>
      <c r="HH134">
        <v>999.9</v>
      </c>
      <c r="HI134">
        <v>54.4</v>
      </c>
      <c r="HJ134">
        <v>30.7</v>
      </c>
      <c r="HK134">
        <v>23.6561</v>
      </c>
      <c r="HL134">
        <v>61.9247</v>
      </c>
      <c r="HM134">
        <v>10.7212</v>
      </c>
      <c r="HN134">
        <v>1</v>
      </c>
      <c r="HO134">
        <v>-0.190163</v>
      </c>
      <c r="HP134">
        <v>-2.31467</v>
      </c>
      <c r="HQ134">
        <v>20.2786</v>
      </c>
      <c r="HR134">
        <v>5.19707</v>
      </c>
      <c r="HS134">
        <v>11.9527</v>
      </c>
      <c r="HT134">
        <v>4.94665</v>
      </c>
      <c r="HU134">
        <v>3.3</v>
      </c>
      <c r="HV134">
        <v>9999</v>
      </c>
      <c r="HW134">
        <v>9999</v>
      </c>
      <c r="HX134">
        <v>9999</v>
      </c>
      <c r="HY134">
        <v>333.3</v>
      </c>
      <c r="HZ134">
        <v>1.8602</v>
      </c>
      <c r="IA134">
        <v>1.86082</v>
      </c>
      <c r="IB134">
        <v>1.86159</v>
      </c>
      <c r="IC134">
        <v>1.85724</v>
      </c>
      <c r="ID134">
        <v>1.85688</v>
      </c>
      <c r="IE134">
        <v>1.85793</v>
      </c>
      <c r="IF134">
        <v>1.85874</v>
      </c>
      <c r="IG134">
        <v>1.85825</v>
      </c>
      <c r="IH134">
        <v>0</v>
      </c>
      <c r="II134">
        <v>0</v>
      </c>
      <c r="IJ134">
        <v>0</v>
      </c>
      <c r="IK134">
        <v>0</v>
      </c>
      <c r="IL134" t="s">
        <v>440</v>
      </c>
      <c r="IM134" t="s">
        <v>441</v>
      </c>
      <c r="IN134" t="s">
        <v>442</v>
      </c>
      <c r="IO134" t="s">
        <v>442</v>
      </c>
      <c r="IP134" t="s">
        <v>442</v>
      </c>
      <c r="IQ134" t="s">
        <v>442</v>
      </c>
      <c r="IR134">
        <v>0</v>
      </c>
      <c r="IS134">
        <v>100</v>
      </c>
      <c r="IT134">
        <v>100</v>
      </c>
      <c r="IU134">
        <v>0.119</v>
      </c>
      <c r="IV134">
        <v>0.2469</v>
      </c>
      <c r="IW134">
        <v>0.297997702088705</v>
      </c>
      <c r="IX134">
        <v>-0.0005958199232126106</v>
      </c>
      <c r="IY134">
        <v>-6.37178337242435E-08</v>
      </c>
      <c r="IZ134">
        <v>1.993894988486917E-10</v>
      </c>
      <c r="JA134">
        <v>-0.1058024783623949</v>
      </c>
      <c r="JB134">
        <v>-0.00682890468723997</v>
      </c>
      <c r="JC134">
        <v>0.001509929528747337</v>
      </c>
      <c r="JD134">
        <v>-1.662762654557253E-05</v>
      </c>
      <c r="JE134">
        <v>17</v>
      </c>
      <c r="JF134">
        <v>1831</v>
      </c>
      <c r="JG134">
        <v>1</v>
      </c>
      <c r="JH134">
        <v>21</v>
      </c>
      <c r="JI134">
        <v>285.1</v>
      </c>
      <c r="JJ134">
        <v>285.3</v>
      </c>
      <c r="JK134">
        <v>0.836182</v>
      </c>
      <c r="JL134">
        <v>2.59399</v>
      </c>
      <c r="JM134">
        <v>1.54663</v>
      </c>
      <c r="JN134">
        <v>2.18628</v>
      </c>
      <c r="JO134">
        <v>1.49658</v>
      </c>
      <c r="JP134">
        <v>2.43652</v>
      </c>
      <c r="JQ134">
        <v>37.0032</v>
      </c>
      <c r="JR134">
        <v>24.1926</v>
      </c>
      <c r="JS134">
        <v>18</v>
      </c>
      <c r="JT134">
        <v>385.136</v>
      </c>
      <c r="JU134">
        <v>676.825</v>
      </c>
      <c r="JV134">
        <v>30.8871</v>
      </c>
      <c r="JW134">
        <v>25.0882</v>
      </c>
      <c r="JX134">
        <v>30</v>
      </c>
      <c r="JY134">
        <v>24.9802</v>
      </c>
      <c r="JZ134">
        <v>24.9564</v>
      </c>
      <c r="KA134">
        <v>16.7524</v>
      </c>
      <c r="KB134">
        <v>22.3838</v>
      </c>
      <c r="KC134">
        <v>100</v>
      </c>
      <c r="KD134">
        <v>30.8847</v>
      </c>
      <c r="KE134">
        <v>300</v>
      </c>
      <c r="KF134">
        <v>20.8381</v>
      </c>
      <c r="KG134">
        <v>100.158</v>
      </c>
      <c r="KH134">
        <v>100.783</v>
      </c>
    </row>
    <row r="135" spans="1:294">
      <c r="A135">
        <v>119</v>
      </c>
      <c r="B135">
        <v>1746732637.1</v>
      </c>
      <c r="C135">
        <v>14221</v>
      </c>
      <c r="D135" t="s">
        <v>677</v>
      </c>
      <c r="E135" t="s">
        <v>678</v>
      </c>
      <c r="F135" t="s">
        <v>432</v>
      </c>
      <c r="G135" t="s">
        <v>433</v>
      </c>
      <c r="I135" t="s">
        <v>435</v>
      </c>
      <c r="J135">
        <v>1746732637.1</v>
      </c>
      <c r="K135">
        <f>(L135)/1000</f>
        <v>0</v>
      </c>
      <c r="L135">
        <f>IF(DQ135, AO135, AI135)</f>
        <v>0</v>
      </c>
      <c r="M135">
        <f>IF(DQ135, AJ135, AH135)</f>
        <v>0</v>
      </c>
      <c r="N135">
        <f>DS135 - IF(AV135&gt;1, M135*DM135*100.0/(AX135), 0)</f>
        <v>0</v>
      </c>
      <c r="O135">
        <f>((U135-K135/2)*N135-M135)/(U135+K135/2)</f>
        <v>0</v>
      </c>
      <c r="P135">
        <f>O135*(DZ135+EA135)/1000.0</f>
        <v>0</v>
      </c>
      <c r="Q135">
        <f>(DS135 - IF(AV135&gt;1, M135*DM135*100.0/(AX135), 0))*(DZ135+EA135)/1000.0</f>
        <v>0</v>
      </c>
      <c r="R135">
        <f>2.0/((1/T135-1/S135)+SIGN(T135)*SQRT((1/T135-1/S135)*(1/T135-1/S135) + 4*DN135/((DN135+1)*(DN135+1))*(2*1/T135*1/S135-1/S135*1/S135)))</f>
        <v>0</v>
      </c>
      <c r="S135">
        <f>IF(LEFT(DO135,1)&lt;&gt;"0",IF(LEFT(DO135,1)="1",3.0,DP135),$D$5+$E$5*(EG135*DZ135/($K$5*1000))+$F$5*(EG135*DZ135/($K$5*1000))*MAX(MIN(DM135,$J$5),$I$5)*MAX(MIN(DM135,$J$5),$I$5)+$G$5*MAX(MIN(DM135,$J$5),$I$5)*(EG135*DZ135/($K$5*1000))+$H$5*(EG135*DZ135/($K$5*1000))*(EG135*DZ135/($K$5*1000)))</f>
        <v>0</v>
      </c>
      <c r="T135">
        <f>K135*(1000-(1000*0.61365*exp(17.502*X135/(240.97+X135))/(DZ135+EA135)+DU135)/2)/(1000*0.61365*exp(17.502*X135/(240.97+X135))/(DZ135+EA135)-DU135)</f>
        <v>0</v>
      </c>
      <c r="U135">
        <f>1/((DN135+1)/(R135/1.6)+1/(S135/1.37)) + DN135/((DN135+1)/(R135/1.6) + DN135/(S135/1.37))</f>
        <v>0</v>
      </c>
      <c r="V135">
        <f>(DI135*DL135)</f>
        <v>0</v>
      </c>
      <c r="W135">
        <f>(EB135+(V135+2*0.95*5.67E-8*(((EB135+$B$7)+273)^4-(EB135+273)^4)-44100*K135)/(1.84*29.3*S135+8*0.95*5.67E-8*(EB135+273)^3))</f>
        <v>0</v>
      </c>
      <c r="X135">
        <f>($C$7*EC135+$D$7*ED135+$E$7*W135)</f>
        <v>0</v>
      </c>
      <c r="Y135">
        <f>0.61365*exp(17.502*X135/(240.97+X135))</f>
        <v>0</v>
      </c>
      <c r="Z135">
        <f>(AA135/AB135*100)</f>
        <v>0</v>
      </c>
      <c r="AA135">
        <f>DU135*(DZ135+EA135)/1000</f>
        <v>0</v>
      </c>
      <c r="AB135">
        <f>0.61365*exp(17.502*EB135/(240.97+EB135))</f>
        <v>0</v>
      </c>
      <c r="AC135">
        <f>(Y135-DU135*(DZ135+EA135)/1000)</f>
        <v>0</v>
      </c>
      <c r="AD135">
        <f>(-K135*44100)</f>
        <v>0</v>
      </c>
      <c r="AE135">
        <f>2*29.3*S135*0.92*(EB135-X135)</f>
        <v>0</v>
      </c>
      <c r="AF135">
        <f>2*0.95*5.67E-8*(((EB135+$B$7)+273)^4-(X135+273)^4)</f>
        <v>0</v>
      </c>
      <c r="AG135">
        <f>V135+AF135+AD135+AE135</f>
        <v>0</v>
      </c>
      <c r="AH135">
        <f>DY135*AV135*(DT135-DS135*(1000-AV135*DV135)/(1000-AV135*DU135))/(100*DM135)</f>
        <v>0</v>
      </c>
      <c r="AI135">
        <f>1000*DY135*AV135*(DU135-DV135)/(100*DM135*(1000-AV135*DU135))</f>
        <v>0</v>
      </c>
      <c r="AJ135">
        <f>(AK135 - AL135 - DZ135*1E3/(8.314*(EB135+273.15)) * AN135/DY135 * AM135) * DY135/(100*DM135) * (1000 - DV135)/1000</f>
        <v>0</v>
      </c>
      <c r="AK135">
        <v>408.5331375097667</v>
      </c>
      <c r="AL135">
        <v>408.5368787878787</v>
      </c>
      <c r="AM135">
        <v>0.00107958565418699</v>
      </c>
      <c r="AN135">
        <v>65.83343786014218</v>
      </c>
      <c r="AO135">
        <f>(AQ135 - AP135 + DZ135*1E3/(8.314*(EB135+273.15)) * AS135/DY135 * AR135) * DY135/(100*DM135) * 1000/(1000 - AQ135)</f>
        <v>0</v>
      </c>
      <c r="AP135">
        <v>20.87370417415204</v>
      </c>
      <c r="AQ135">
        <v>20.85938606060606</v>
      </c>
      <c r="AR135">
        <v>2.403781404900681E-05</v>
      </c>
      <c r="AS135">
        <v>77.39234867321849</v>
      </c>
      <c r="AT135">
        <v>0</v>
      </c>
      <c r="AU135">
        <v>0</v>
      </c>
      <c r="AV135">
        <f>IF(AT135*$H$13&gt;=AX135,1.0,(AX135/(AX135-AT135*$H$13)))</f>
        <v>0</v>
      </c>
      <c r="AW135">
        <f>(AV135-1)*100</f>
        <v>0</v>
      </c>
      <c r="AX135">
        <f>MAX(0,($B$13+$C$13*EG135)/(1+$D$13*EG135)*DZ135/(EB135+273)*$E$13)</f>
        <v>0</v>
      </c>
      <c r="AY135" t="s">
        <v>436</v>
      </c>
      <c r="AZ135" t="s">
        <v>436</v>
      </c>
      <c r="BA135">
        <v>0</v>
      </c>
      <c r="BB135">
        <v>0</v>
      </c>
      <c r="BC135">
        <f>1-BA135/BB135</f>
        <v>0</v>
      </c>
      <c r="BD135">
        <v>0</v>
      </c>
      <c r="BE135" t="s">
        <v>436</v>
      </c>
      <c r="BF135" t="s">
        <v>436</v>
      </c>
      <c r="BG135">
        <v>0</v>
      </c>
      <c r="BH135">
        <v>0</v>
      </c>
      <c r="BI135">
        <f>1-BG135/BH135</f>
        <v>0</v>
      </c>
      <c r="BJ135">
        <v>0.5</v>
      </c>
      <c r="BK135">
        <f>DJ135</f>
        <v>0</v>
      </c>
      <c r="BL135">
        <f>M135</f>
        <v>0</v>
      </c>
      <c r="BM135">
        <f>BI135*BJ135*BK135</f>
        <v>0</v>
      </c>
      <c r="BN135">
        <f>(BL135-BD135)/BK135</f>
        <v>0</v>
      </c>
      <c r="BO135">
        <f>(BB135-BH135)/BH135</f>
        <v>0</v>
      </c>
      <c r="BP135">
        <f>BA135/(BC135+BA135/BH135)</f>
        <v>0</v>
      </c>
      <c r="BQ135" t="s">
        <v>436</v>
      </c>
      <c r="BR135">
        <v>0</v>
      </c>
      <c r="BS135">
        <f>IF(BR135&lt;&gt;0, BR135, BP135)</f>
        <v>0</v>
      </c>
      <c r="BT135">
        <f>1-BS135/BH135</f>
        <v>0</v>
      </c>
      <c r="BU135">
        <f>(BH135-BG135)/(BH135-BS135)</f>
        <v>0</v>
      </c>
      <c r="BV135">
        <f>(BB135-BH135)/(BB135-BS135)</f>
        <v>0</v>
      </c>
      <c r="BW135">
        <f>(BH135-BG135)/(BH135-BA135)</f>
        <v>0</v>
      </c>
      <c r="BX135">
        <f>(BB135-BH135)/(BB135-BA135)</f>
        <v>0</v>
      </c>
      <c r="BY135">
        <f>(BU135*BS135/BG135)</f>
        <v>0</v>
      </c>
      <c r="BZ135">
        <f>(1-BY135)</f>
        <v>0</v>
      </c>
      <c r="DI135">
        <f>$B$11*EH135+$C$11*EI135+$F$11*ET135*(1-EW135)</f>
        <v>0</v>
      </c>
      <c r="DJ135">
        <f>DI135*DK135</f>
        <v>0</v>
      </c>
      <c r="DK135">
        <f>($B$11*$D$9+$C$11*$D$9+$F$11*((FG135+EY135)/MAX(FG135+EY135+FH135, 0.1)*$I$9+FH135/MAX(FG135+EY135+FH135, 0.1)*$J$9))/($B$11+$C$11+$F$11)</f>
        <v>0</v>
      </c>
      <c r="DL135">
        <f>($B$11*$K$9+$C$11*$K$9+$F$11*((FG135+EY135)/MAX(FG135+EY135+FH135, 0.1)*$P$9+FH135/MAX(FG135+EY135+FH135, 0.1)*$Q$9))/($B$11+$C$11+$F$11)</f>
        <v>0</v>
      </c>
      <c r="DM135">
        <v>6</v>
      </c>
      <c r="DN135">
        <v>0.5</v>
      </c>
      <c r="DO135" t="s">
        <v>437</v>
      </c>
      <c r="DP135">
        <v>2</v>
      </c>
      <c r="DQ135" t="b">
        <v>1</v>
      </c>
      <c r="DR135">
        <v>1746732637.1</v>
      </c>
      <c r="DS135">
        <v>399.996</v>
      </c>
      <c r="DT135">
        <v>400.012</v>
      </c>
      <c r="DU135">
        <v>20.8583</v>
      </c>
      <c r="DV135">
        <v>20.8729</v>
      </c>
      <c r="DW135">
        <v>399.933</v>
      </c>
      <c r="DX135">
        <v>20.609</v>
      </c>
      <c r="DY135">
        <v>399.956</v>
      </c>
      <c r="DZ135">
        <v>101.991</v>
      </c>
      <c r="EA135">
        <v>0.09966949999999999</v>
      </c>
      <c r="EB135">
        <v>30.0023</v>
      </c>
      <c r="EC135">
        <v>29.7059</v>
      </c>
      <c r="ED135">
        <v>999.9</v>
      </c>
      <c r="EE135">
        <v>0</v>
      </c>
      <c r="EF135">
        <v>0</v>
      </c>
      <c r="EG135">
        <v>10065.6</v>
      </c>
      <c r="EH135">
        <v>0</v>
      </c>
      <c r="EI135">
        <v>0.23487</v>
      </c>
      <c r="EJ135">
        <v>-0.0162354</v>
      </c>
      <c r="EK135">
        <v>408.517</v>
      </c>
      <c r="EL135">
        <v>408.539</v>
      </c>
      <c r="EM135">
        <v>-0.0146217</v>
      </c>
      <c r="EN135">
        <v>400.012</v>
      </c>
      <c r="EO135">
        <v>20.8729</v>
      </c>
      <c r="EP135">
        <v>2.12736</v>
      </c>
      <c r="EQ135">
        <v>2.12885</v>
      </c>
      <c r="ER135">
        <v>18.4255</v>
      </c>
      <c r="ES135">
        <v>18.4367</v>
      </c>
      <c r="ET135">
        <v>0.0500092</v>
      </c>
      <c r="EU135">
        <v>0</v>
      </c>
      <c r="EV135">
        <v>0</v>
      </c>
      <c r="EW135">
        <v>0</v>
      </c>
      <c r="EX135">
        <v>-4.46</v>
      </c>
      <c r="EY135">
        <v>0.0500092</v>
      </c>
      <c r="EZ135">
        <v>-5.66</v>
      </c>
      <c r="FA135">
        <v>0.11</v>
      </c>
      <c r="FB135">
        <v>34.625</v>
      </c>
      <c r="FC135">
        <v>39.312</v>
      </c>
      <c r="FD135">
        <v>36.875</v>
      </c>
      <c r="FE135">
        <v>39.25</v>
      </c>
      <c r="FF135">
        <v>37.562</v>
      </c>
      <c r="FG135">
        <v>0</v>
      </c>
      <c r="FH135">
        <v>0</v>
      </c>
      <c r="FI135">
        <v>0</v>
      </c>
      <c r="FJ135">
        <v>1746732710</v>
      </c>
      <c r="FK135">
        <v>0</v>
      </c>
      <c r="FL135">
        <v>5.3152</v>
      </c>
      <c r="FM135">
        <v>-25.29692303511756</v>
      </c>
      <c r="FN135">
        <v>-6.077692359784628</v>
      </c>
      <c r="FO135">
        <v>-6.2428</v>
      </c>
      <c r="FP135">
        <v>15</v>
      </c>
      <c r="FQ135">
        <v>1746715409.1</v>
      </c>
      <c r="FR135" t="s">
        <v>438</v>
      </c>
      <c r="FS135">
        <v>1746715409.1</v>
      </c>
      <c r="FT135">
        <v>1746715398.6</v>
      </c>
      <c r="FU135">
        <v>2</v>
      </c>
      <c r="FV135">
        <v>-0.229</v>
      </c>
      <c r="FW135">
        <v>-0.046</v>
      </c>
      <c r="FX135">
        <v>-0.035</v>
      </c>
      <c r="FY135">
        <v>0.08699999999999999</v>
      </c>
      <c r="FZ135">
        <v>587</v>
      </c>
      <c r="GA135">
        <v>16</v>
      </c>
      <c r="GB135">
        <v>0.03</v>
      </c>
      <c r="GC135">
        <v>0.16</v>
      </c>
      <c r="GD135">
        <v>0.01870467905398812</v>
      </c>
      <c r="GE135">
        <v>-0.01854316691065495</v>
      </c>
      <c r="GF135">
        <v>0.05589444337367874</v>
      </c>
      <c r="GG135">
        <v>1</v>
      </c>
      <c r="GH135">
        <v>-0.0007646576987849958</v>
      </c>
      <c r="GI135">
        <v>0.001185397395441129</v>
      </c>
      <c r="GJ135">
        <v>0.0001759107569756326</v>
      </c>
      <c r="GK135">
        <v>1</v>
      </c>
      <c r="GL135">
        <v>2</v>
      </c>
      <c r="GM135">
        <v>2</v>
      </c>
      <c r="GN135" t="s">
        <v>439</v>
      </c>
      <c r="GO135">
        <v>3.01811</v>
      </c>
      <c r="GP135">
        <v>2.77492</v>
      </c>
      <c r="GQ135">
        <v>0.0978464</v>
      </c>
      <c r="GR135">
        <v>0.0971775</v>
      </c>
      <c r="GS135">
        <v>0.110888</v>
      </c>
      <c r="GT135">
        <v>0.110622</v>
      </c>
      <c r="GU135">
        <v>23308.8</v>
      </c>
      <c r="GV135">
        <v>27250.8</v>
      </c>
      <c r="GW135">
        <v>22640.1</v>
      </c>
      <c r="GX135">
        <v>27733.3</v>
      </c>
      <c r="GY135">
        <v>29173.7</v>
      </c>
      <c r="GZ135">
        <v>35217.7</v>
      </c>
      <c r="HA135">
        <v>36290.7</v>
      </c>
      <c r="HB135">
        <v>44025.7</v>
      </c>
      <c r="HC135">
        <v>1.82502</v>
      </c>
      <c r="HD135">
        <v>2.21712</v>
      </c>
      <c r="HE135">
        <v>0.145547</v>
      </c>
      <c r="HF135">
        <v>0</v>
      </c>
      <c r="HG135">
        <v>27.3315</v>
      </c>
      <c r="HH135">
        <v>999.9</v>
      </c>
      <c r="HI135">
        <v>54.4</v>
      </c>
      <c r="HJ135">
        <v>30.7</v>
      </c>
      <c r="HK135">
        <v>23.6547</v>
      </c>
      <c r="HL135">
        <v>61.6148</v>
      </c>
      <c r="HM135">
        <v>10.8093</v>
      </c>
      <c r="HN135">
        <v>1</v>
      </c>
      <c r="HO135">
        <v>-0.190099</v>
      </c>
      <c r="HP135">
        <v>-2.45762</v>
      </c>
      <c r="HQ135">
        <v>20.2786</v>
      </c>
      <c r="HR135">
        <v>5.19318</v>
      </c>
      <c r="HS135">
        <v>11.9518</v>
      </c>
      <c r="HT135">
        <v>4.94665</v>
      </c>
      <c r="HU135">
        <v>3.29925</v>
      </c>
      <c r="HV135">
        <v>9999</v>
      </c>
      <c r="HW135">
        <v>9999</v>
      </c>
      <c r="HX135">
        <v>9999</v>
      </c>
      <c r="HY135">
        <v>333.3</v>
      </c>
      <c r="HZ135">
        <v>1.8602</v>
      </c>
      <c r="IA135">
        <v>1.86081</v>
      </c>
      <c r="IB135">
        <v>1.8616</v>
      </c>
      <c r="IC135">
        <v>1.8572</v>
      </c>
      <c r="ID135">
        <v>1.85684</v>
      </c>
      <c r="IE135">
        <v>1.85792</v>
      </c>
      <c r="IF135">
        <v>1.8587</v>
      </c>
      <c r="IG135">
        <v>1.85827</v>
      </c>
      <c r="IH135">
        <v>0</v>
      </c>
      <c r="II135">
        <v>0</v>
      </c>
      <c r="IJ135">
        <v>0</v>
      </c>
      <c r="IK135">
        <v>0</v>
      </c>
      <c r="IL135" t="s">
        <v>440</v>
      </c>
      <c r="IM135" t="s">
        <v>441</v>
      </c>
      <c r="IN135" t="s">
        <v>442</v>
      </c>
      <c r="IO135" t="s">
        <v>442</v>
      </c>
      <c r="IP135" t="s">
        <v>442</v>
      </c>
      <c r="IQ135" t="s">
        <v>442</v>
      </c>
      <c r="IR135">
        <v>0</v>
      </c>
      <c r="IS135">
        <v>100</v>
      </c>
      <c r="IT135">
        <v>100</v>
      </c>
      <c r="IU135">
        <v>0.063</v>
      </c>
      <c r="IV135">
        <v>0.2493</v>
      </c>
      <c r="IW135">
        <v>0.297997702088705</v>
      </c>
      <c r="IX135">
        <v>-0.0005958199232126106</v>
      </c>
      <c r="IY135">
        <v>-6.37178337242435E-08</v>
      </c>
      <c r="IZ135">
        <v>1.993894988486917E-10</v>
      </c>
      <c r="JA135">
        <v>-0.1058024783623949</v>
      </c>
      <c r="JB135">
        <v>-0.00682890468723997</v>
      </c>
      <c r="JC135">
        <v>0.001509929528747337</v>
      </c>
      <c r="JD135">
        <v>-1.662762654557253E-05</v>
      </c>
      <c r="JE135">
        <v>17</v>
      </c>
      <c r="JF135">
        <v>1831</v>
      </c>
      <c r="JG135">
        <v>1</v>
      </c>
      <c r="JH135">
        <v>21</v>
      </c>
      <c r="JI135">
        <v>287.1</v>
      </c>
      <c r="JJ135">
        <v>287.3</v>
      </c>
      <c r="JK135">
        <v>1.05103</v>
      </c>
      <c r="JL135">
        <v>2.58057</v>
      </c>
      <c r="JM135">
        <v>1.54663</v>
      </c>
      <c r="JN135">
        <v>2.18628</v>
      </c>
      <c r="JO135">
        <v>1.49658</v>
      </c>
      <c r="JP135">
        <v>2.40479</v>
      </c>
      <c r="JQ135">
        <v>36.8842</v>
      </c>
      <c r="JR135">
        <v>24.1926</v>
      </c>
      <c r="JS135">
        <v>18</v>
      </c>
      <c r="JT135">
        <v>385.062</v>
      </c>
      <c r="JU135">
        <v>677.622</v>
      </c>
      <c r="JV135">
        <v>31.2156</v>
      </c>
      <c r="JW135">
        <v>25.084</v>
      </c>
      <c r="JX135">
        <v>30.0002</v>
      </c>
      <c r="JY135">
        <v>24.9763</v>
      </c>
      <c r="JZ135">
        <v>24.9543</v>
      </c>
      <c r="KA135">
        <v>21.0763</v>
      </c>
      <c r="KB135">
        <v>21.8156</v>
      </c>
      <c r="KC135">
        <v>100</v>
      </c>
      <c r="KD135">
        <v>31.0487</v>
      </c>
      <c r="KE135">
        <v>400</v>
      </c>
      <c r="KF135">
        <v>20.8656</v>
      </c>
      <c r="KG135">
        <v>100.157</v>
      </c>
      <c r="KH135">
        <v>100.779</v>
      </c>
    </row>
    <row r="136" spans="1:294">
      <c r="A136">
        <v>120</v>
      </c>
      <c r="B136">
        <v>1746732757.6</v>
      </c>
      <c r="C136">
        <v>14341.5</v>
      </c>
      <c r="D136" t="s">
        <v>679</v>
      </c>
      <c r="E136" t="s">
        <v>680</v>
      </c>
      <c r="F136" t="s">
        <v>432</v>
      </c>
      <c r="G136" t="s">
        <v>433</v>
      </c>
      <c r="I136" t="s">
        <v>435</v>
      </c>
      <c r="J136">
        <v>1746732757.6</v>
      </c>
      <c r="K136">
        <f>(L136)/1000</f>
        <v>0</v>
      </c>
      <c r="L136">
        <f>IF(DQ136, AO136, AI136)</f>
        <v>0</v>
      </c>
      <c r="M136">
        <f>IF(DQ136, AJ136, AH136)</f>
        <v>0</v>
      </c>
      <c r="N136">
        <f>DS136 - IF(AV136&gt;1, M136*DM136*100.0/(AX136), 0)</f>
        <v>0</v>
      </c>
      <c r="O136">
        <f>((U136-K136/2)*N136-M136)/(U136+K136/2)</f>
        <v>0</v>
      </c>
      <c r="P136">
        <f>O136*(DZ136+EA136)/1000.0</f>
        <v>0</v>
      </c>
      <c r="Q136">
        <f>(DS136 - IF(AV136&gt;1, M136*DM136*100.0/(AX136), 0))*(DZ136+EA136)/1000.0</f>
        <v>0</v>
      </c>
      <c r="R136">
        <f>2.0/((1/T136-1/S136)+SIGN(T136)*SQRT((1/T136-1/S136)*(1/T136-1/S136) + 4*DN136/((DN136+1)*(DN136+1))*(2*1/T136*1/S136-1/S136*1/S136)))</f>
        <v>0</v>
      </c>
      <c r="S136">
        <f>IF(LEFT(DO136,1)&lt;&gt;"0",IF(LEFT(DO136,1)="1",3.0,DP136),$D$5+$E$5*(EG136*DZ136/($K$5*1000))+$F$5*(EG136*DZ136/($K$5*1000))*MAX(MIN(DM136,$J$5),$I$5)*MAX(MIN(DM136,$J$5),$I$5)+$G$5*MAX(MIN(DM136,$J$5),$I$5)*(EG136*DZ136/($K$5*1000))+$H$5*(EG136*DZ136/($K$5*1000))*(EG136*DZ136/($K$5*1000)))</f>
        <v>0</v>
      </c>
      <c r="T136">
        <f>K136*(1000-(1000*0.61365*exp(17.502*X136/(240.97+X136))/(DZ136+EA136)+DU136)/2)/(1000*0.61365*exp(17.502*X136/(240.97+X136))/(DZ136+EA136)-DU136)</f>
        <v>0</v>
      </c>
      <c r="U136">
        <f>1/((DN136+1)/(R136/1.6)+1/(S136/1.37)) + DN136/((DN136+1)/(R136/1.6) + DN136/(S136/1.37))</f>
        <v>0</v>
      </c>
      <c r="V136">
        <f>(DI136*DL136)</f>
        <v>0</v>
      </c>
      <c r="W136">
        <f>(EB136+(V136+2*0.95*5.67E-8*(((EB136+$B$7)+273)^4-(EB136+273)^4)-44100*K136)/(1.84*29.3*S136+8*0.95*5.67E-8*(EB136+273)^3))</f>
        <v>0</v>
      </c>
      <c r="X136">
        <f>($C$7*EC136+$D$7*ED136+$E$7*W136)</f>
        <v>0</v>
      </c>
      <c r="Y136">
        <f>0.61365*exp(17.502*X136/(240.97+X136))</f>
        <v>0</v>
      </c>
      <c r="Z136">
        <f>(AA136/AB136*100)</f>
        <v>0</v>
      </c>
      <c r="AA136">
        <f>DU136*(DZ136+EA136)/1000</f>
        <v>0</v>
      </c>
      <c r="AB136">
        <f>0.61365*exp(17.502*EB136/(240.97+EB136))</f>
        <v>0</v>
      </c>
      <c r="AC136">
        <f>(Y136-DU136*(DZ136+EA136)/1000)</f>
        <v>0</v>
      </c>
      <c r="AD136">
        <f>(-K136*44100)</f>
        <v>0</v>
      </c>
      <c r="AE136">
        <f>2*29.3*S136*0.92*(EB136-X136)</f>
        <v>0</v>
      </c>
      <c r="AF136">
        <f>2*0.95*5.67E-8*(((EB136+$B$7)+273)^4-(X136+273)^4)</f>
        <v>0</v>
      </c>
      <c r="AG136">
        <f>V136+AF136+AD136+AE136</f>
        <v>0</v>
      </c>
      <c r="AH136">
        <f>DY136*AV136*(DT136-DS136*(1000-AV136*DV136)/(1000-AV136*DU136))/(100*DM136)</f>
        <v>0</v>
      </c>
      <c r="AI136">
        <f>1000*DY136*AV136*(DU136-DV136)/(100*DM136*(1000-AV136*DU136))</f>
        <v>0</v>
      </c>
      <c r="AJ136">
        <f>(AK136 - AL136 - DZ136*1E3/(8.314*(EB136+273.15)) * AN136/DY136 * AM136) * DY136/(100*DM136) * (1000 - DV136)/1000</f>
        <v>0</v>
      </c>
      <c r="AK136">
        <v>510.6750965576643</v>
      </c>
      <c r="AL136">
        <v>510.4347333333332</v>
      </c>
      <c r="AM136">
        <v>-0.0006047619047699534</v>
      </c>
      <c r="AN136">
        <v>65.83343786014218</v>
      </c>
      <c r="AO136">
        <f>(AQ136 - AP136 + DZ136*1E3/(8.314*(EB136+273.15)) * AS136/DY136 * AR136) * DY136/(100*DM136) * 1000/(1000 - AQ136)</f>
        <v>0</v>
      </c>
      <c r="AP136">
        <v>20.82935460318106</v>
      </c>
      <c r="AQ136">
        <v>20.81568363636363</v>
      </c>
      <c r="AR136">
        <v>7.700610207663577E-06</v>
      </c>
      <c r="AS136">
        <v>77.39234867321849</v>
      </c>
      <c r="AT136">
        <v>0</v>
      </c>
      <c r="AU136">
        <v>0</v>
      </c>
      <c r="AV136">
        <f>IF(AT136*$H$13&gt;=AX136,1.0,(AX136/(AX136-AT136*$H$13)))</f>
        <v>0</v>
      </c>
      <c r="AW136">
        <f>(AV136-1)*100</f>
        <v>0</v>
      </c>
      <c r="AX136">
        <f>MAX(0,($B$13+$C$13*EG136)/(1+$D$13*EG136)*DZ136/(EB136+273)*$E$13)</f>
        <v>0</v>
      </c>
      <c r="AY136" t="s">
        <v>436</v>
      </c>
      <c r="AZ136" t="s">
        <v>436</v>
      </c>
      <c r="BA136">
        <v>0</v>
      </c>
      <c r="BB136">
        <v>0</v>
      </c>
      <c r="BC136">
        <f>1-BA136/BB136</f>
        <v>0</v>
      </c>
      <c r="BD136">
        <v>0</v>
      </c>
      <c r="BE136" t="s">
        <v>436</v>
      </c>
      <c r="BF136" t="s">
        <v>436</v>
      </c>
      <c r="BG136">
        <v>0</v>
      </c>
      <c r="BH136">
        <v>0</v>
      </c>
      <c r="BI136">
        <f>1-BG136/BH136</f>
        <v>0</v>
      </c>
      <c r="BJ136">
        <v>0.5</v>
      </c>
      <c r="BK136">
        <f>DJ136</f>
        <v>0</v>
      </c>
      <c r="BL136">
        <f>M136</f>
        <v>0</v>
      </c>
      <c r="BM136">
        <f>BI136*BJ136*BK136</f>
        <v>0</v>
      </c>
      <c r="BN136">
        <f>(BL136-BD136)/BK136</f>
        <v>0</v>
      </c>
      <c r="BO136">
        <f>(BB136-BH136)/BH136</f>
        <v>0</v>
      </c>
      <c r="BP136">
        <f>BA136/(BC136+BA136/BH136)</f>
        <v>0</v>
      </c>
      <c r="BQ136" t="s">
        <v>436</v>
      </c>
      <c r="BR136">
        <v>0</v>
      </c>
      <c r="BS136">
        <f>IF(BR136&lt;&gt;0, BR136, BP136)</f>
        <v>0</v>
      </c>
      <c r="BT136">
        <f>1-BS136/BH136</f>
        <v>0</v>
      </c>
      <c r="BU136">
        <f>(BH136-BG136)/(BH136-BS136)</f>
        <v>0</v>
      </c>
      <c r="BV136">
        <f>(BB136-BH136)/(BB136-BS136)</f>
        <v>0</v>
      </c>
      <c r="BW136">
        <f>(BH136-BG136)/(BH136-BA136)</f>
        <v>0</v>
      </c>
      <c r="BX136">
        <f>(BB136-BH136)/(BB136-BA136)</f>
        <v>0</v>
      </c>
      <c r="BY136">
        <f>(BU136*BS136/BG136)</f>
        <v>0</v>
      </c>
      <c r="BZ136">
        <f>(1-BY136)</f>
        <v>0</v>
      </c>
      <c r="DI136">
        <f>$B$11*EH136+$C$11*EI136+$F$11*ET136*(1-EW136)</f>
        <v>0</v>
      </c>
      <c r="DJ136">
        <f>DI136*DK136</f>
        <v>0</v>
      </c>
      <c r="DK136">
        <f>($B$11*$D$9+$C$11*$D$9+$F$11*((FG136+EY136)/MAX(FG136+EY136+FH136, 0.1)*$I$9+FH136/MAX(FG136+EY136+FH136, 0.1)*$J$9))/($B$11+$C$11+$F$11)</f>
        <v>0</v>
      </c>
      <c r="DL136">
        <f>($B$11*$K$9+$C$11*$K$9+$F$11*((FG136+EY136)/MAX(FG136+EY136+FH136, 0.1)*$P$9+FH136/MAX(FG136+EY136+FH136, 0.1)*$Q$9))/($B$11+$C$11+$F$11)</f>
        <v>0</v>
      </c>
      <c r="DM136">
        <v>6</v>
      </c>
      <c r="DN136">
        <v>0.5</v>
      </c>
      <c r="DO136" t="s">
        <v>437</v>
      </c>
      <c r="DP136">
        <v>2</v>
      </c>
      <c r="DQ136" t="b">
        <v>1</v>
      </c>
      <c r="DR136">
        <v>1746732757.6</v>
      </c>
      <c r="DS136">
        <v>499.821</v>
      </c>
      <c r="DT136">
        <v>499.992</v>
      </c>
      <c r="DU136">
        <v>20.8156</v>
      </c>
      <c r="DV136">
        <v>20.8263</v>
      </c>
      <c r="DW136">
        <v>499.812</v>
      </c>
      <c r="DX136">
        <v>20.5678</v>
      </c>
      <c r="DY136">
        <v>400.054</v>
      </c>
      <c r="DZ136">
        <v>101.988</v>
      </c>
      <c r="EA136">
        <v>0.099993</v>
      </c>
      <c r="EB136">
        <v>30.0062</v>
      </c>
      <c r="EC136">
        <v>29.7117</v>
      </c>
      <c r="ED136">
        <v>999.9</v>
      </c>
      <c r="EE136">
        <v>0</v>
      </c>
      <c r="EF136">
        <v>0</v>
      </c>
      <c r="EG136">
        <v>10038.8</v>
      </c>
      <c r="EH136">
        <v>0</v>
      </c>
      <c r="EI136">
        <v>0.221054</v>
      </c>
      <c r="EJ136">
        <v>-0.170502</v>
      </c>
      <c r="EK136">
        <v>510.446</v>
      </c>
      <c r="EL136">
        <v>510.626</v>
      </c>
      <c r="EM136">
        <v>-0.0107632</v>
      </c>
      <c r="EN136">
        <v>499.992</v>
      </c>
      <c r="EO136">
        <v>20.8263</v>
      </c>
      <c r="EP136">
        <v>2.12293</v>
      </c>
      <c r="EQ136">
        <v>2.12403</v>
      </c>
      <c r="ER136">
        <v>18.3923</v>
      </c>
      <c r="ES136">
        <v>18.4005</v>
      </c>
      <c r="ET136">
        <v>0.0500092</v>
      </c>
      <c r="EU136">
        <v>0</v>
      </c>
      <c r="EV136">
        <v>0</v>
      </c>
      <c r="EW136">
        <v>0</v>
      </c>
      <c r="EX136">
        <v>-9.49</v>
      </c>
      <c r="EY136">
        <v>0.0500092</v>
      </c>
      <c r="EZ136">
        <v>8.83</v>
      </c>
      <c r="FA136">
        <v>1.05</v>
      </c>
      <c r="FB136">
        <v>35.375</v>
      </c>
      <c r="FC136">
        <v>40.75</v>
      </c>
      <c r="FD136">
        <v>37.812</v>
      </c>
      <c r="FE136">
        <v>41.625</v>
      </c>
      <c r="FF136">
        <v>38.5</v>
      </c>
      <c r="FG136">
        <v>0</v>
      </c>
      <c r="FH136">
        <v>0</v>
      </c>
      <c r="FI136">
        <v>0</v>
      </c>
      <c r="FJ136">
        <v>1746732830.6</v>
      </c>
      <c r="FK136">
        <v>0</v>
      </c>
      <c r="FL136">
        <v>1.570384615384615</v>
      </c>
      <c r="FM136">
        <v>20.6998295552005</v>
      </c>
      <c r="FN136">
        <v>-3.410598560699425</v>
      </c>
      <c r="FO136">
        <v>-2.607692307692308</v>
      </c>
      <c r="FP136">
        <v>15</v>
      </c>
      <c r="FQ136">
        <v>1746715409.1</v>
      </c>
      <c r="FR136" t="s">
        <v>438</v>
      </c>
      <c r="FS136">
        <v>1746715409.1</v>
      </c>
      <c r="FT136">
        <v>1746715398.6</v>
      </c>
      <c r="FU136">
        <v>2</v>
      </c>
      <c r="FV136">
        <v>-0.229</v>
      </c>
      <c r="FW136">
        <v>-0.046</v>
      </c>
      <c r="FX136">
        <v>-0.035</v>
      </c>
      <c r="FY136">
        <v>0.08699999999999999</v>
      </c>
      <c r="FZ136">
        <v>587</v>
      </c>
      <c r="GA136">
        <v>16</v>
      </c>
      <c r="GB136">
        <v>0.03</v>
      </c>
      <c r="GC136">
        <v>0.16</v>
      </c>
      <c r="GD136">
        <v>0.1167520186003799</v>
      </c>
      <c r="GE136">
        <v>0.04909414687130714</v>
      </c>
      <c r="GF136">
        <v>0.04677915025059619</v>
      </c>
      <c r="GG136">
        <v>1</v>
      </c>
      <c r="GH136">
        <v>-0.0003753984768634056</v>
      </c>
      <c r="GI136">
        <v>4.146082245021663E-05</v>
      </c>
      <c r="GJ136">
        <v>3.327919089171516E-05</v>
      </c>
      <c r="GK136">
        <v>1</v>
      </c>
      <c r="GL136">
        <v>2</v>
      </c>
      <c r="GM136">
        <v>2</v>
      </c>
      <c r="GN136" t="s">
        <v>439</v>
      </c>
      <c r="GO136">
        <v>3.01821</v>
      </c>
      <c r="GP136">
        <v>2.775</v>
      </c>
      <c r="GQ136">
        <v>0.115617</v>
      </c>
      <c r="GR136">
        <v>0.114862</v>
      </c>
      <c r="GS136">
        <v>0.110727</v>
      </c>
      <c r="GT136">
        <v>0.110447</v>
      </c>
      <c r="GU136">
        <v>22849.8</v>
      </c>
      <c r="GV136">
        <v>26717.5</v>
      </c>
      <c r="GW136">
        <v>22639.9</v>
      </c>
      <c r="GX136">
        <v>27733.4</v>
      </c>
      <c r="GY136">
        <v>29179.8</v>
      </c>
      <c r="GZ136">
        <v>35225.6</v>
      </c>
      <c r="HA136">
        <v>36291.1</v>
      </c>
      <c r="HB136">
        <v>44026.1</v>
      </c>
      <c r="HC136">
        <v>1.82512</v>
      </c>
      <c r="HD136">
        <v>2.2176</v>
      </c>
      <c r="HE136">
        <v>0.144906</v>
      </c>
      <c r="HF136">
        <v>0</v>
      </c>
      <c r="HG136">
        <v>27.3478</v>
      </c>
      <c r="HH136">
        <v>999.9</v>
      </c>
      <c r="HI136">
        <v>54.5</v>
      </c>
      <c r="HJ136">
        <v>30.7</v>
      </c>
      <c r="HK136">
        <v>23.6978</v>
      </c>
      <c r="HL136">
        <v>61.8548</v>
      </c>
      <c r="HM136">
        <v>10.7372</v>
      </c>
      <c r="HN136">
        <v>1</v>
      </c>
      <c r="HO136">
        <v>-0.191087</v>
      </c>
      <c r="HP136">
        <v>-2.199</v>
      </c>
      <c r="HQ136">
        <v>20.2826</v>
      </c>
      <c r="HR136">
        <v>5.19767</v>
      </c>
      <c r="HS136">
        <v>11.9518</v>
      </c>
      <c r="HT136">
        <v>4.9473</v>
      </c>
      <c r="HU136">
        <v>3.3</v>
      </c>
      <c r="HV136">
        <v>9999</v>
      </c>
      <c r="HW136">
        <v>9999</v>
      </c>
      <c r="HX136">
        <v>9999</v>
      </c>
      <c r="HY136">
        <v>333.3</v>
      </c>
      <c r="HZ136">
        <v>1.8602</v>
      </c>
      <c r="IA136">
        <v>1.86081</v>
      </c>
      <c r="IB136">
        <v>1.86157</v>
      </c>
      <c r="IC136">
        <v>1.85718</v>
      </c>
      <c r="ID136">
        <v>1.85685</v>
      </c>
      <c r="IE136">
        <v>1.85791</v>
      </c>
      <c r="IF136">
        <v>1.85871</v>
      </c>
      <c r="IG136">
        <v>1.85822</v>
      </c>
      <c r="IH136">
        <v>0</v>
      </c>
      <c r="II136">
        <v>0</v>
      </c>
      <c r="IJ136">
        <v>0</v>
      </c>
      <c r="IK136">
        <v>0</v>
      </c>
      <c r="IL136" t="s">
        <v>440</v>
      </c>
      <c r="IM136" t="s">
        <v>441</v>
      </c>
      <c r="IN136" t="s">
        <v>442</v>
      </c>
      <c r="IO136" t="s">
        <v>442</v>
      </c>
      <c r="IP136" t="s">
        <v>442</v>
      </c>
      <c r="IQ136" t="s">
        <v>442</v>
      </c>
      <c r="IR136">
        <v>0</v>
      </c>
      <c r="IS136">
        <v>100</v>
      </c>
      <c r="IT136">
        <v>100</v>
      </c>
      <c r="IU136">
        <v>0.008999999999999999</v>
      </c>
      <c r="IV136">
        <v>0.2478</v>
      </c>
      <c r="IW136">
        <v>0.297997702088705</v>
      </c>
      <c r="IX136">
        <v>-0.0005958199232126106</v>
      </c>
      <c r="IY136">
        <v>-6.37178337242435E-08</v>
      </c>
      <c r="IZ136">
        <v>1.993894988486917E-10</v>
      </c>
      <c r="JA136">
        <v>-0.1058024783623949</v>
      </c>
      <c r="JB136">
        <v>-0.00682890468723997</v>
      </c>
      <c r="JC136">
        <v>0.001509929528747337</v>
      </c>
      <c r="JD136">
        <v>-1.662762654557253E-05</v>
      </c>
      <c r="JE136">
        <v>17</v>
      </c>
      <c r="JF136">
        <v>1831</v>
      </c>
      <c r="JG136">
        <v>1</v>
      </c>
      <c r="JH136">
        <v>21</v>
      </c>
      <c r="JI136">
        <v>289.1</v>
      </c>
      <c r="JJ136">
        <v>289.3</v>
      </c>
      <c r="JK136">
        <v>1.25854</v>
      </c>
      <c r="JL136">
        <v>2.56958</v>
      </c>
      <c r="JM136">
        <v>1.54663</v>
      </c>
      <c r="JN136">
        <v>2.18628</v>
      </c>
      <c r="JO136">
        <v>1.49658</v>
      </c>
      <c r="JP136">
        <v>2.45117</v>
      </c>
      <c r="JQ136">
        <v>36.7892</v>
      </c>
      <c r="JR136">
        <v>24.2013</v>
      </c>
      <c r="JS136">
        <v>18</v>
      </c>
      <c r="JT136">
        <v>385.095</v>
      </c>
      <c r="JU136">
        <v>677.996</v>
      </c>
      <c r="JV136">
        <v>30.8532</v>
      </c>
      <c r="JW136">
        <v>25.0818</v>
      </c>
      <c r="JX136">
        <v>30.0001</v>
      </c>
      <c r="JY136">
        <v>24.9739</v>
      </c>
      <c r="JZ136">
        <v>24.9522</v>
      </c>
      <c r="KA136">
        <v>25.2131</v>
      </c>
      <c r="KB136">
        <v>21.8156</v>
      </c>
      <c r="KC136">
        <v>100</v>
      </c>
      <c r="KD136">
        <v>30.8499</v>
      </c>
      <c r="KE136">
        <v>500</v>
      </c>
      <c r="KF136">
        <v>20.8644</v>
      </c>
      <c r="KG136">
        <v>100.157</v>
      </c>
      <c r="KH136">
        <v>100.78</v>
      </c>
    </row>
    <row r="137" spans="1:294">
      <c r="A137">
        <v>121</v>
      </c>
      <c r="B137">
        <v>1746732878.1</v>
      </c>
      <c r="C137">
        <v>14462</v>
      </c>
      <c r="D137" t="s">
        <v>681</v>
      </c>
      <c r="E137" t="s">
        <v>682</v>
      </c>
      <c r="F137" t="s">
        <v>432</v>
      </c>
      <c r="G137" t="s">
        <v>433</v>
      </c>
      <c r="I137" t="s">
        <v>435</v>
      </c>
      <c r="J137">
        <v>1746732878.1</v>
      </c>
      <c r="K137">
        <f>(L137)/1000</f>
        <v>0</v>
      </c>
      <c r="L137">
        <f>IF(DQ137, AO137, AI137)</f>
        <v>0</v>
      </c>
      <c r="M137">
        <f>IF(DQ137, AJ137, AH137)</f>
        <v>0</v>
      </c>
      <c r="N137">
        <f>DS137 - IF(AV137&gt;1, M137*DM137*100.0/(AX137), 0)</f>
        <v>0</v>
      </c>
      <c r="O137">
        <f>((U137-K137/2)*N137-M137)/(U137+K137/2)</f>
        <v>0</v>
      </c>
      <c r="P137">
        <f>O137*(DZ137+EA137)/1000.0</f>
        <v>0</v>
      </c>
      <c r="Q137">
        <f>(DS137 - IF(AV137&gt;1, M137*DM137*100.0/(AX137), 0))*(DZ137+EA137)/1000.0</f>
        <v>0</v>
      </c>
      <c r="R137">
        <f>2.0/((1/T137-1/S137)+SIGN(T137)*SQRT((1/T137-1/S137)*(1/T137-1/S137) + 4*DN137/((DN137+1)*(DN137+1))*(2*1/T137*1/S137-1/S137*1/S137)))</f>
        <v>0</v>
      </c>
      <c r="S137">
        <f>IF(LEFT(DO137,1)&lt;&gt;"0",IF(LEFT(DO137,1)="1",3.0,DP137),$D$5+$E$5*(EG137*DZ137/($K$5*1000))+$F$5*(EG137*DZ137/($K$5*1000))*MAX(MIN(DM137,$J$5),$I$5)*MAX(MIN(DM137,$J$5),$I$5)+$G$5*MAX(MIN(DM137,$J$5),$I$5)*(EG137*DZ137/($K$5*1000))+$H$5*(EG137*DZ137/($K$5*1000))*(EG137*DZ137/($K$5*1000)))</f>
        <v>0</v>
      </c>
      <c r="T137">
        <f>K137*(1000-(1000*0.61365*exp(17.502*X137/(240.97+X137))/(DZ137+EA137)+DU137)/2)/(1000*0.61365*exp(17.502*X137/(240.97+X137))/(DZ137+EA137)-DU137)</f>
        <v>0</v>
      </c>
      <c r="U137">
        <f>1/((DN137+1)/(R137/1.6)+1/(S137/1.37)) + DN137/((DN137+1)/(R137/1.6) + DN137/(S137/1.37))</f>
        <v>0</v>
      </c>
      <c r="V137">
        <f>(DI137*DL137)</f>
        <v>0</v>
      </c>
      <c r="W137">
        <f>(EB137+(V137+2*0.95*5.67E-8*(((EB137+$B$7)+273)^4-(EB137+273)^4)-44100*K137)/(1.84*29.3*S137+8*0.95*5.67E-8*(EB137+273)^3))</f>
        <v>0</v>
      </c>
      <c r="X137">
        <f>($C$7*EC137+$D$7*ED137+$E$7*W137)</f>
        <v>0</v>
      </c>
      <c r="Y137">
        <f>0.61365*exp(17.502*X137/(240.97+X137))</f>
        <v>0</v>
      </c>
      <c r="Z137">
        <f>(AA137/AB137*100)</f>
        <v>0</v>
      </c>
      <c r="AA137">
        <f>DU137*(DZ137+EA137)/1000</f>
        <v>0</v>
      </c>
      <c r="AB137">
        <f>0.61365*exp(17.502*EB137/(240.97+EB137))</f>
        <v>0</v>
      </c>
      <c r="AC137">
        <f>(Y137-DU137*(DZ137+EA137)/1000)</f>
        <v>0</v>
      </c>
      <c r="AD137">
        <f>(-K137*44100)</f>
        <v>0</v>
      </c>
      <c r="AE137">
        <f>2*29.3*S137*0.92*(EB137-X137)</f>
        <v>0</v>
      </c>
      <c r="AF137">
        <f>2*0.95*5.67E-8*(((EB137+$B$7)+273)^4-(X137+273)^4)</f>
        <v>0</v>
      </c>
      <c r="AG137">
        <f>V137+AF137+AD137+AE137</f>
        <v>0</v>
      </c>
      <c r="AH137">
        <f>DY137*AV137*(DT137-DS137*(1000-AV137*DV137)/(1000-AV137*DU137))/(100*DM137)</f>
        <v>0</v>
      </c>
      <c r="AI137">
        <f>1000*DY137*AV137*(DU137-DV137)/(100*DM137*(1000-AV137*DU137))</f>
        <v>0</v>
      </c>
      <c r="AJ137">
        <f>(AK137 - AL137 - DZ137*1E3/(8.314*(EB137+273.15)) * AN137/DY137 * AM137) * DY137/(100*DM137) * (1000 - DV137)/1000</f>
        <v>0</v>
      </c>
      <c r="AK137">
        <v>612.7838633522169</v>
      </c>
      <c r="AL137">
        <v>612.5908181818181</v>
      </c>
      <c r="AM137">
        <v>-0.02987763062450974</v>
      </c>
      <c r="AN137">
        <v>65.83343786014218</v>
      </c>
      <c r="AO137">
        <f>(AQ137 - AP137 + DZ137*1E3/(8.314*(EB137+273.15)) * AS137/DY137 * AR137) * DY137/(100*DM137) * 1000/(1000 - AQ137)</f>
        <v>0</v>
      </c>
      <c r="AP137">
        <v>20.82631445216789</v>
      </c>
      <c r="AQ137">
        <v>20.81311575757576</v>
      </c>
      <c r="AR137">
        <v>-6.30561773311209E-07</v>
      </c>
      <c r="AS137">
        <v>77.39234867321849</v>
      </c>
      <c r="AT137">
        <v>0</v>
      </c>
      <c r="AU137">
        <v>0</v>
      </c>
      <c r="AV137">
        <f>IF(AT137*$H$13&gt;=AX137,1.0,(AX137/(AX137-AT137*$H$13)))</f>
        <v>0</v>
      </c>
      <c r="AW137">
        <f>(AV137-1)*100</f>
        <v>0</v>
      </c>
      <c r="AX137">
        <f>MAX(0,($B$13+$C$13*EG137)/(1+$D$13*EG137)*DZ137/(EB137+273)*$E$13)</f>
        <v>0</v>
      </c>
      <c r="AY137" t="s">
        <v>436</v>
      </c>
      <c r="AZ137" t="s">
        <v>436</v>
      </c>
      <c r="BA137">
        <v>0</v>
      </c>
      <c r="BB137">
        <v>0</v>
      </c>
      <c r="BC137">
        <f>1-BA137/BB137</f>
        <v>0</v>
      </c>
      <c r="BD137">
        <v>0</v>
      </c>
      <c r="BE137" t="s">
        <v>436</v>
      </c>
      <c r="BF137" t="s">
        <v>436</v>
      </c>
      <c r="BG137">
        <v>0</v>
      </c>
      <c r="BH137">
        <v>0</v>
      </c>
      <c r="BI137">
        <f>1-BG137/BH137</f>
        <v>0</v>
      </c>
      <c r="BJ137">
        <v>0.5</v>
      </c>
      <c r="BK137">
        <f>DJ137</f>
        <v>0</v>
      </c>
      <c r="BL137">
        <f>M137</f>
        <v>0</v>
      </c>
      <c r="BM137">
        <f>BI137*BJ137*BK137</f>
        <v>0</v>
      </c>
      <c r="BN137">
        <f>(BL137-BD137)/BK137</f>
        <v>0</v>
      </c>
      <c r="BO137">
        <f>(BB137-BH137)/BH137</f>
        <v>0</v>
      </c>
      <c r="BP137">
        <f>BA137/(BC137+BA137/BH137)</f>
        <v>0</v>
      </c>
      <c r="BQ137" t="s">
        <v>436</v>
      </c>
      <c r="BR137">
        <v>0</v>
      </c>
      <c r="BS137">
        <f>IF(BR137&lt;&gt;0, BR137, BP137)</f>
        <v>0</v>
      </c>
      <c r="BT137">
        <f>1-BS137/BH137</f>
        <v>0</v>
      </c>
      <c r="BU137">
        <f>(BH137-BG137)/(BH137-BS137)</f>
        <v>0</v>
      </c>
      <c r="BV137">
        <f>(BB137-BH137)/(BB137-BS137)</f>
        <v>0</v>
      </c>
      <c r="BW137">
        <f>(BH137-BG137)/(BH137-BA137)</f>
        <v>0</v>
      </c>
      <c r="BX137">
        <f>(BB137-BH137)/(BB137-BA137)</f>
        <v>0</v>
      </c>
      <c r="BY137">
        <f>(BU137*BS137/BG137)</f>
        <v>0</v>
      </c>
      <c r="BZ137">
        <f>(1-BY137)</f>
        <v>0</v>
      </c>
      <c r="DI137">
        <f>$B$11*EH137+$C$11*EI137+$F$11*ET137*(1-EW137)</f>
        <v>0</v>
      </c>
      <c r="DJ137">
        <f>DI137*DK137</f>
        <v>0</v>
      </c>
      <c r="DK137">
        <f>($B$11*$D$9+$C$11*$D$9+$F$11*((FG137+EY137)/MAX(FG137+EY137+FH137, 0.1)*$I$9+FH137/MAX(FG137+EY137+FH137, 0.1)*$J$9))/($B$11+$C$11+$F$11)</f>
        <v>0</v>
      </c>
      <c r="DL137">
        <f>($B$11*$K$9+$C$11*$K$9+$F$11*((FG137+EY137)/MAX(FG137+EY137+FH137, 0.1)*$P$9+FH137/MAX(FG137+EY137+FH137, 0.1)*$Q$9))/($B$11+$C$11+$F$11)</f>
        <v>0</v>
      </c>
      <c r="DM137">
        <v>6</v>
      </c>
      <c r="DN137">
        <v>0.5</v>
      </c>
      <c r="DO137" t="s">
        <v>437</v>
      </c>
      <c r="DP137">
        <v>2</v>
      </c>
      <c r="DQ137" t="b">
        <v>1</v>
      </c>
      <c r="DR137">
        <v>1746732878.1</v>
      </c>
      <c r="DS137">
        <v>599.847</v>
      </c>
      <c r="DT137">
        <v>600.001</v>
      </c>
      <c r="DU137">
        <v>20.8127</v>
      </c>
      <c r="DV137">
        <v>20.8233</v>
      </c>
      <c r="DW137">
        <v>599.8869999999999</v>
      </c>
      <c r="DX137">
        <v>20.5649</v>
      </c>
      <c r="DY137">
        <v>399.92</v>
      </c>
      <c r="DZ137">
        <v>101.986</v>
      </c>
      <c r="EA137">
        <v>0.0997217</v>
      </c>
      <c r="EB137">
        <v>29.9866</v>
      </c>
      <c r="EC137">
        <v>29.6775</v>
      </c>
      <c r="ED137">
        <v>999.9</v>
      </c>
      <c r="EE137">
        <v>0</v>
      </c>
      <c r="EF137">
        <v>0</v>
      </c>
      <c r="EG137">
        <v>10080</v>
      </c>
      <c r="EH137">
        <v>0</v>
      </c>
      <c r="EI137">
        <v>0.221054</v>
      </c>
      <c r="EJ137">
        <v>-0.153198</v>
      </c>
      <c r="EK137">
        <v>612.597</v>
      </c>
      <c r="EL137">
        <v>612.76</v>
      </c>
      <c r="EM137">
        <v>-0.0106926</v>
      </c>
      <c r="EN137">
        <v>600.001</v>
      </c>
      <c r="EO137">
        <v>20.8233</v>
      </c>
      <c r="EP137">
        <v>2.1226</v>
      </c>
      <c r="EQ137">
        <v>2.12369</v>
      </c>
      <c r="ER137">
        <v>18.3898</v>
      </c>
      <c r="ES137">
        <v>18.398</v>
      </c>
      <c r="ET137">
        <v>0.0500092</v>
      </c>
      <c r="EU137">
        <v>0</v>
      </c>
      <c r="EV137">
        <v>0</v>
      </c>
      <c r="EW137">
        <v>0</v>
      </c>
      <c r="EX137">
        <v>-0.48</v>
      </c>
      <c r="EY137">
        <v>0.0500092</v>
      </c>
      <c r="EZ137">
        <v>-2.6</v>
      </c>
      <c r="FA137">
        <v>0.67</v>
      </c>
      <c r="FB137">
        <v>34.437</v>
      </c>
      <c r="FC137">
        <v>38.25</v>
      </c>
      <c r="FD137">
        <v>36.375</v>
      </c>
      <c r="FE137">
        <v>37.937</v>
      </c>
      <c r="FF137">
        <v>37.062</v>
      </c>
      <c r="FG137">
        <v>0</v>
      </c>
      <c r="FH137">
        <v>0</v>
      </c>
      <c r="FI137">
        <v>0</v>
      </c>
      <c r="FJ137">
        <v>1746732951.2</v>
      </c>
      <c r="FK137">
        <v>0</v>
      </c>
      <c r="FL137">
        <v>3.1264</v>
      </c>
      <c r="FM137">
        <v>-0.2761538065396716</v>
      </c>
      <c r="FN137">
        <v>-8.639231071105382</v>
      </c>
      <c r="FO137">
        <v>-1.7848</v>
      </c>
      <c r="FP137">
        <v>15</v>
      </c>
      <c r="FQ137">
        <v>1746715409.1</v>
      </c>
      <c r="FR137" t="s">
        <v>438</v>
      </c>
      <c r="FS137">
        <v>1746715409.1</v>
      </c>
      <c r="FT137">
        <v>1746715398.6</v>
      </c>
      <c r="FU137">
        <v>2</v>
      </c>
      <c r="FV137">
        <v>-0.229</v>
      </c>
      <c r="FW137">
        <v>-0.046</v>
      </c>
      <c r="FX137">
        <v>-0.035</v>
      </c>
      <c r="FY137">
        <v>0.08699999999999999</v>
      </c>
      <c r="FZ137">
        <v>587</v>
      </c>
      <c r="GA137">
        <v>16</v>
      </c>
      <c r="GB137">
        <v>0.03</v>
      </c>
      <c r="GC137">
        <v>0.16</v>
      </c>
      <c r="GD137">
        <v>0.0854931474862982</v>
      </c>
      <c r="GE137">
        <v>0.000257313802157451</v>
      </c>
      <c r="GF137">
        <v>0.04229481714576246</v>
      </c>
      <c r="GG137">
        <v>1</v>
      </c>
      <c r="GH137">
        <v>-0.0004855546993930548</v>
      </c>
      <c r="GI137">
        <v>0.0003038338514921573</v>
      </c>
      <c r="GJ137">
        <v>6.219451834521939E-05</v>
      </c>
      <c r="GK137">
        <v>1</v>
      </c>
      <c r="GL137">
        <v>2</v>
      </c>
      <c r="GM137">
        <v>2</v>
      </c>
      <c r="GN137" t="s">
        <v>439</v>
      </c>
      <c r="GO137">
        <v>3.01806</v>
      </c>
      <c r="GP137">
        <v>2.77509</v>
      </c>
      <c r="GQ137">
        <v>0.131779</v>
      </c>
      <c r="GR137">
        <v>0.130923</v>
      </c>
      <c r="GS137">
        <v>0.110716</v>
      </c>
      <c r="GT137">
        <v>0.110435</v>
      </c>
      <c r="GU137">
        <v>22432.5</v>
      </c>
      <c r="GV137">
        <v>26233.6</v>
      </c>
      <c r="GW137">
        <v>22639.7</v>
      </c>
      <c r="GX137">
        <v>27733.7</v>
      </c>
      <c r="GY137">
        <v>29180.4</v>
      </c>
      <c r="GZ137">
        <v>35226.7</v>
      </c>
      <c r="HA137">
        <v>36290.8</v>
      </c>
      <c r="HB137">
        <v>44026.3</v>
      </c>
      <c r="HC137">
        <v>1.8251</v>
      </c>
      <c r="HD137">
        <v>2.21825</v>
      </c>
      <c r="HE137">
        <v>0.143096</v>
      </c>
      <c r="HF137">
        <v>0</v>
      </c>
      <c r="HG137">
        <v>27.3431</v>
      </c>
      <c r="HH137">
        <v>999.9</v>
      </c>
      <c r="HI137">
        <v>54.5</v>
      </c>
      <c r="HJ137">
        <v>30.6</v>
      </c>
      <c r="HK137">
        <v>23.5598</v>
      </c>
      <c r="HL137">
        <v>61.6048</v>
      </c>
      <c r="HM137">
        <v>10.8574</v>
      </c>
      <c r="HN137">
        <v>1</v>
      </c>
      <c r="HO137">
        <v>-0.190854</v>
      </c>
      <c r="HP137">
        <v>-2.32765</v>
      </c>
      <c r="HQ137">
        <v>20.2788</v>
      </c>
      <c r="HR137">
        <v>5.19722</v>
      </c>
      <c r="HS137">
        <v>11.952</v>
      </c>
      <c r="HT137">
        <v>4.94715</v>
      </c>
      <c r="HU137">
        <v>3.3</v>
      </c>
      <c r="HV137">
        <v>9999</v>
      </c>
      <c r="HW137">
        <v>9999</v>
      </c>
      <c r="HX137">
        <v>9999</v>
      </c>
      <c r="HY137">
        <v>333.4</v>
      </c>
      <c r="HZ137">
        <v>1.8602</v>
      </c>
      <c r="IA137">
        <v>1.86081</v>
      </c>
      <c r="IB137">
        <v>1.86157</v>
      </c>
      <c r="IC137">
        <v>1.85719</v>
      </c>
      <c r="ID137">
        <v>1.85685</v>
      </c>
      <c r="IE137">
        <v>1.85791</v>
      </c>
      <c r="IF137">
        <v>1.8587</v>
      </c>
      <c r="IG137">
        <v>1.85824</v>
      </c>
      <c r="IH137">
        <v>0</v>
      </c>
      <c r="II137">
        <v>0</v>
      </c>
      <c r="IJ137">
        <v>0</v>
      </c>
      <c r="IK137">
        <v>0</v>
      </c>
      <c r="IL137" t="s">
        <v>440</v>
      </c>
      <c r="IM137" t="s">
        <v>441</v>
      </c>
      <c r="IN137" t="s">
        <v>442</v>
      </c>
      <c r="IO137" t="s">
        <v>442</v>
      </c>
      <c r="IP137" t="s">
        <v>442</v>
      </c>
      <c r="IQ137" t="s">
        <v>442</v>
      </c>
      <c r="IR137">
        <v>0</v>
      </c>
      <c r="IS137">
        <v>100</v>
      </c>
      <c r="IT137">
        <v>100</v>
      </c>
      <c r="IU137">
        <v>-0.04</v>
      </c>
      <c r="IV137">
        <v>0.2478</v>
      </c>
      <c r="IW137">
        <v>0.297997702088705</v>
      </c>
      <c r="IX137">
        <v>-0.0005958199232126106</v>
      </c>
      <c r="IY137">
        <v>-6.37178337242435E-08</v>
      </c>
      <c r="IZ137">
        <v>1.993894988486917E-10</v>
      </c>
      <c r="JA137">
        <v>-0.1058024783623949</v>
      </c>
      <c r="JB137">
        <v>-0.00682890468723997</v>
      </c>
      <c r="JC137">
        <v>0.001509929528747337</v>
      </c>
      <c r="JD137">
        <v>-1.662762654557253E-05</v>
      </c>
      <c r="JE137">
        <v>17</v>
      </c>
      <c r="JF137">
        <v>1831</v>
      </c>
      <c r="JG137">
        <v>1</v>
      </c>
      <c r="JH137">
        <v>21</v>
      </c>
      <c r="JI137">
        <v>291.1</v>
      </c>
      <c r="JJ137">
        <v>291.3</v>
      </c>
      <c r="JK137">
        <v>1.45996</v>
      </c>
      <c r="JL137">
        <v>2.56104</v>
      </c>
      <c r="JM137">
        <v>1.54663</v>
      </c>
      <c r="JN137">
        <v>2.18628</v>
      </c>
      <c r="JO137">
        <v>1.49658</v>
      </c>
      <c r="JP137">
        <v>2.49634</v>
      </c>
      <c r="JQ137">
        <v>36.6943</v>
      </c>
      <c r="JR137">
        <v>24.1926</v>
      </c>
      <c r="JS137">
        <v>18</v>
      </c>
      <c r="JT137">
        <v>385.055</v>
      </c>
      <c r="JU137">
        <v>678.492</v>
      </c>
      <c r="JV137">
        <v>30.965</v>
      </c>
      <c r="JW137">
        <v>25.0776</v>
      </c>
      <c r="JX137">
        <v>30.0001</v>
      </c>
      <c r="JY137">
        <v>24.9696</v>
      </c>
      <c r="JZ137">
        <v>24.948</v>
      </c>
      <c r="KA137">
        <v>29.2377</v>
      </c>
      <c r="KB137">
        <v>21.5236</v>
      </c>
      <c r="KC137">
        <v>100</v>
      </c>
      <c r="KD137">
        <v>30.9719</v>
      </c>
      <c r="KE137">
        <v>600</v>
      </c>
      <c r="KF137">
        <v>20.8692</v>
      </c>
      <c r="KG137">
        <v>100.157</v>
      </c>
      <c r="KH137">
        <v>100.781</v>
      </c>
    </row>
    <row r="138" spans="1:294">
      <c r="A138">
        <v>122</v>
      </c>
      <c r="B138">
        <v>1746732998.6</v>
      </c>
      <c r="C138">
        <v>14582.5</v>
      </c>
      <c r="D138" t="s">
        <v>683</v>
      </c>
      <c r="E138" t="s">
        <v>684</v>
      </c>
      <c r="F138" t="s">
        <v>432</v>
      </c>
      <c r="G138" t="s">
        <v>433</v>
      </c>
      <c r="I138" t="s">
        <v>435</v>
      </c>
      <c r="J138">
        <v>1746732998.6</v>
      </c>
      <c r="K138">
        <f>(L138)/1000</f>
        <v>0</v>
      </c>
      <c r="L138">
        <f>IF(DQ138, AO138, AI138)</f>
        <v>0</v>
      </c>
      <c r="M138">
        <f>IF(DQ138, AJ138, AH138)</f>
        <v>0</v>
      </c>
      <c r="N138">
        <f>DS138 - IF(AV138&gt;1, M138*DM138*100.0/(AX138), 0)</f>
        <v>0</v>
      </c>
      <c r="O138">
        <f>((U138-K138/2)*N138-M138)/(U138+K138/2)</f>
        <v>0</v>
      </c>
      <c r="P138">
        <f>O138*(DZ138+EA138)/1000.0</f>
        <v>0</v>
      </c>
      <c r="Q138">
        <f>(DS138 - IF(AV138&gt;1, M138*DM138*100.0/(AX138), 0))*(DZ138+EA138)/1000.0</f>
        <v>0</v>
      </c>
      <c r="R138">
        <f>2.0/((1/T138-1/S138)+SIGN(T138)*SQRT((1/T138-1/S138)*(1/T138-1/S138) + 4*DN138/((DN138+1)*(DN138+1))*(2*1/T138*1/S138-1/S138*1/S138)))</f>
        <v>0</v>
      </c>
      <c r="S138">
        <f>IF(LEFT(DO138,1)&lt;&gt;"0",IF(LEFT(DO138,1)="1",3.0,DP138),$D$5+$E$5*(EG138*DZ138/($K$5*1000))+$F$5*(EG138*DZ138/($K$5*1000))*MAX(MIN(DM138,$J$5),$I$5)*MAX(MIN(DM138,$J$5),$I$5)+$G$5*MAX(MIN(DM138,$J$5),$I$5)*(EG138*DZ138/($K$5*1000))+$H$5*(EG138*DZ138/($K$5*1000))*(EG138*DZ138/($K$5*1000)))</f>
        <v>0</v>
      </c>
      <c r="T138">
        <f>K138*(1000-(1000*0.61365*exp(17.502*X138/(240.97+X138))/(DZ138+EA138)+DU138)/2)/(1000*0.61365*exp(17.502*X138/(240.97+X138))/(DZ138+EA138)-DU138)</f>
        <v>0</v>
      </c>
      <c r="U138">
        <f>1/((DN138+1)/(R138/1.6)+1/(S138/1.37)) + DN138/((DN138+1)/(R138/1.6) + DN138/(S138/1.37))</f>
        <v>0</v>
      </c>
      <c r="V138">
        <f>(DI138*DL138)</f>
        <v>0</v>
      </c>
      <c r="W138">
        <f>(EB138+(V138+2*0.95*5.67E-8*(((EB138+$B$7)+273)^4-(EB138+273)^4)-44100*K138)/(1.84*29.3*S138+8*0.95*5.67E-8*(EB138+273)^3))</f>
        <v>0</v>
      </c>
      <c r="X138">
        <f>($C$7*EC138+$D$7*ED138+$E$7*W138)</f>
        <v>0</v>
      </c>
      <c r="Y138">
        <f>0.61365*exp(17.502*X138/(240.97+X138))</f>
        <v>0</v>
      </c>
      <c r="Z138">
        <f>(AA138/AB138*100)</f>
        <v>0</v>
      </c>
      <c r="AA138">
        <f>DU138*(DZ138+EA138)/1000</f>
        <v>0</v>
      </c>
      <c r="AB138">
        <f>0.61365*exp(17.502*EB138/(240.97+EB138))</f>
        <v>0</v>
      </c>
      <c r="AC138">
        <f>(Y138-DU138*(DZ138+EA138)/1000)</f>
        <v>0</v>
      </c>
      <c r="AD138">
        <f>(-K138*44100)</f>
        <v>0</v>
      </c>
      <c r="AE138">
        <f>2*29.3*S138*0.92*(EB138-X138)</f>
        <v>0</v>
      </c>
      <c r="AF138">
        <f>2*0.95*5.67E-8*(((EB138+$B$7)+273)^4-(X138+273)^4)</f>
        <v>0</v>
      </c>
      <c r="AG138">
        <f>V138+AF138+AD138+AE138</f>
        <v>0</v>
      </c>
      <c r="AH138">
        <f>DY138*AV138*(DT138-DS138*(1000-AV138*DV138)/(1000-AV138*DU138))/(100*DM138)</f>
        <v>0</v>
      </c>
      <c r="AI138">
        <f>1000*DY138*AV138*(DU138-DV138)/(100*DM138*(1000-AV138*DU138))</f>
        <v>0</v>
      </c>
      <c r="AJ138">
        <f>(AK138 - AL138 - DZ138*1E3/(8.314*(EB138+273.15)) * AN138/DY138 * AM138) * DY138/(100*DM138) * (1000 - DV138)/1000</f>
        <v>0</v>
      </c>
      <c r="AK138">
        <v>510.6784547466062</v>
      </c>
      <c r="AL138">
        <v>510.6541515151516</v>
      </c>
      <c r="AM138">
        <v>-0.0007609289275532494</v>
      </c>
      <c r="AN138">
        <v>65.83343786014218</v>
      </c>
      <c r="AO138">
        <f>(AQ138 - AP138 + DZ138*1E3/(8.314*(EB138+273.15)) * AS138/DY138 * AR138) * DY138/(100*DM138) * 1000/(1000 - AQ138)</f>
        <v>0</v>
      </c>
      <c r="AP138">
        <v>20.87651571266534</v>
      </c>
      <c r="AQ138">
        <v>20.86046666666666</v>
      </c>
      <c r="AR138">
        <v>-2.358304373482847E-05</v>
      </c>
      <c r="AS138">
        <v>77.39234867321849</v>
      </c>
      <c r="AT138">
        <v>0</v>
      </c>
      <c r="AU138">
        <v>0</v>
      </c>
      <c r="AV138">
        <f>IF(AT138*$H$13&gt;=AX138,1.0,(AX138/(AX138-AT138*$H$13)))</f>
        <v>0</v>
      </c>
      <c r="AW138">
        <f>(AV138-1)*100</f>
        <v>0</v>
      </c>
      <c r="AX138">
        <f>MAX(0,($B$13+$C$13*EG138)/(1+$D$13*EG138)*DZ138/(EB138+273)*$E$13)</f>
        <v>0</v>
      </c>
      <c r="AY138" t="s">
        <v>436</v>
      </c>
      <c r="AZ138" t="s">
        <v>436</v>
      </c>
      <c r="BA138">
        <v>0</v>
      </c>
      <c r="BB138">
        <v>0</v>
      </c>
      <c r="BC138">
        <f>1-BA138/BB138</f>
        <v>0</v>
      </c>
      <c r="BD138">
        <v>0</v>
      </c>
      <c r="BE138" t="s">
        <v>436</v>
      </c>
      <c r="BF138" t="s">
        <v>436</v>
      </c>
      <c r="BG138">
        <v>0</v>
      </c>
      <c r="BH138">
        <v>0</v>
      </c>
      <c r="BI138">
        <f>1-BG138/BH138</f>
        <v>0</v>
      </c>
      <c r="BJ138">
        <v>0.5</v>
      </c>
      <c r="BK138">
        <f>DJ138</f>
        <v>0</v>
      </c>
      <c r="BL138">
        <f>M138</f>
        <v>0</v>
      </c>
      <c r="BM138">
        <f>BI138*BJ138*BK138</f>
        <v>0</v>
      </c>
      <c r="BN138">
        <f>(BL138-BD138)/BK138</f>
        <v>0</v>
      </c>
      <c r="BO138">
        <f>(BB138-BH138)/BH138</f>
        <v>0</v>
      </c>
      <c r="BP138">
        <f>BA138/(BC138+BA138/BH138)</f>
        <v>0</v>
      </c>
      <c r="BQ138" t="s">
        <v>436</v>
      </c>
      <c r="BR138">
        <v>0</v>
      </c>
      <c r="BS138">
        <f>IF(BR138&lt;&gt;0, BR138, BP138)</f>
        <v>0</v>
      </c>
      <c r="BT138">
        <f>1-BS138/BH138</f>
        <v>0</v>
      </c>
      <c r="BU138">
        <f>(BH138-BG138)/(BH138-BS138)</f>
        <v>0</v>
      </c>
      <c r="BV138">
        <f>(BB138-BH138)/(BB138-BS138)</f>
        <v>0</v>
      </c>
      <c r="BW138">
        <f>(BH138-BG138)/(BH138-BA138)</f>
        <v>0</v>
      </c>
      <c r="BX138">
        <f>(BB138-BH138)/(BB138-BA138)</f>
        <v>0</v>
      </c>
      <c r="BY138">
        <f>(BU138*BS138/BG138)</f>
        <v>0</v>
      </c>
      <c r="BZ138">
        <f>(1-BY138)</f>
        <v>0</v>
      </c>
      <c r="DI138">
        <f>$B$11*EH138+$C$11*EI138+$F$11*ET138*(1-EW138)</f>
        <v>0</v>
      </c>
      <c r="DJ138">
        <f>DI138*DK138</f>
        <v>0</v>
      </c>
      <c r="DK138">
        <f>($B$11*$D$9+$C$11*$D$9+$F$11*((FG138+EY138)/MAX(FG138+EY138+FH138, 0.1)*$I$9+FH138/MAX(FG138+EY138+FH138, 0.1)*$J$9))/($B$11+$C$11+$F$11)</f>
        <v>0</v>
      </c>
      <c r="DL138">
        <f>($B$11*$K$9+$C$11*$K$9+$F$11*((FG138+EY138)/MAX(FG138+EY138+FH138, 0.1)*$P$9+FH138/MAX(FG138+EY138+FH138, 0.1)*$Q$9))/($B$11+$C$11+$F$11)</f>
        <v>0</v>
      </c>
      <c r="DM138">
        <v>6</v>
      </c>
      <c r="DN138">
        <v>0.5</v>
      </c>
      <c r="DO138" t="s">
        <v>437</v>
      </c>
      <c r="DP138">
        <v>2</v>
      </c>
      <c r="DQ138" t="b">
        <v>1</v>
      </c>
      <c r="DR138">
        <v>1746732998.6</v>
      </c>
      <c r="DS138">
        <v>499.999</v>
      </c>
      <c r="DT138">
        <v>499.984</v>
      </c>
      <c r="DU138">
        <v>20.8609</v>
      </c>
      <c r="DV138">
        <v>20.8737</v>
      </c>
      <c r="DW138">
        <v>499.99</v>
      </c>
      <c r="DX138">
        <v>20.6116</v>
      </c>
      <c r="DY138">
        <v>400.015</v>
      </c>
      <c r="DZ138">
        <v>101.987</v>
      </c>
      <c r="EA138">
        <v>0.0999756</v>
      </c>
      <c r="EB138">
        <v>30.0062</v>
      </c>
      <c r="EC138">
        <v>29.7112</v>
      </c>
      <c r="ED138">
        <v>999.9</v>
      </c>
      <c r="EE138">
        <v>0</v>
      </c>
      <c r="EF138">
        <v>0</v>
      </c>
      <c r="EG138">
        <v>10047.5</v>
      </c>
      <c r="EH138">
        <v>0</v>
      </c>
      <c r="EI138">
        <v>0.221054</v>
      </c>
      <c r="EJ138">
        <v>0.0158386</v>
      </c>
      <c r="EK138">
        <v>510.652</v>
      </c>
      <c r="EL138">
        <v>510.643</v>
      </c>
      <c r="EM138">
        <v>-0.0127544</v>
      </c>
      <c r="EN138">
        <v>499.984</v>
      </c>
      <c r="EO138">
        <v>20.8737</v>
      </c>
      <c r="EP138">
        <v>2.12754</v>
      </c>
      <c r="EQ138">
        <v>2.12884</v>
      </c>
      <c r="ER138">
        <v>18.4269</v>
      </c>
      <c r="ES138">
        <v>18.4366</v>
      </c>
      <c r="ET138">
        <v>0.0500092</v>
      </c>
      <c r="EU138">
        <v>0</v>
      </c>
      <c r="EV138">
        <v>0</v>
      </c>
      <c r="EW138">
        <v>0</v>
      </c>
      <c r="EX138">
        <v>3.82</v>
      </c>
      <c r="EY138">
        <v>0.0500092</v>
      </c>
      <c r="EZ138">
        <v>-1.74</v>
      </c>
      <c r="FA138">
        <v>0.78</v>
      </c>
      <c r="FB138">
        <v>34.875</v>
      </c>
      <c r="FC138">
        <v>39.875</v>
      </c>
      <c r="FD138">
        <v>37.187</v>
      </c>
      <c r="FE138">
        <v>40.187</v>
      </c>
      <c r="FF138">
        <v>37.937</v>
      </c>
      <c r="FG138">
        <v>0</v>
      </c>
      <c r="FH138">
        <v>0</v>
      </c>
      <c r="FI138">
        <v>0</v>
      </c>
      <c r="FJ138">
        <v>1746733071.8</v>
      </c>
      <c r="FK138">
        <v>0</v>
      </c>
      <c r="FL138">
        <v>3.660384615384615</v>
      </c>
      <c r="FM138">
        <v>4.863931341015661</v>
      </c>
      <c r="FN138">
        <v>-4.847863059596905</v>
      </c>
      <c r="FO138">
        <v>-4.902307692307692</v>
      </c>
      <c r="FP138">
        <v>15</v>
      </c>
      <c r="FQ138">
        <v>1746715409.1</v>
      </c>
      <c r="FR138" t="s">
        <v>438</v>
      </c>
      <c r="FS138">
        <v>1746715409.1</v>
      </c>
      <c r="FT138">
        <v>1746715398.6</v>
      </c>
      <c r="FU138">
        <v>2</v>
      </c>
      <c r="FV138">
        <v>-0.229</v>
      </c>
      <c r="FW138">
        <v>-0.046</v>
      </c>
      <c r="FX138">
        <v>-0.035</v>
      </c>
      <c r="FY138">
        <v>0.08699999999999999</v>
      </c>
      <c r="FZ138">
        <v>587</v>
      </c>
      <c r="GA138">
        <v>16</v>
      </c>
      <c r="GB138">
        <v>0.03</v>
      </c>
      <c r="GC138">
        <v>0.16</v>
      </c>
      <c r="GD138">
        <v>-0.003763876857803039</v>
      </c>
      <c r="GE138">
        <v>0.08178321358059039</v>
      </c>
      <c r="GF138">
        <v>0.03935184264573985</v>
      </c>
      <c r="GG138">
        <v>1</v>
      </c>
      <c r="GH138">
        <v>-0.000544859455793935</v>
      </c>
      <c r="GI138">
        <v>0.0002994369810151285</v>
      </c>
      <c r="GJ138">
        <v>5.595192346375503E-05</v>
      </c>
      <c r="GK138">
        <v>1</v>
      </c>
      <c r="GL138">
        <v>2</v>
      </c>
      <c r="GM138">
        <v>2</v>
      </c>
      <c r="GN138" t="s">
        <v>439</v>
      </c>
      <c r="GO138">
        <v>3.01818</v>
      </c>
      <c r="GP138">
        <v>2.77506</v>
      </c>
      <c r="GQ138">
        <v>0.115649</v>
      </c>
      <c r="GR138">
        <v>0.114863</v>
      </c>
      <c r="GS138">
        <v>0.110896</v>
      </c>
      <c r="GT138">
        <v>0.110623</v>
      </c>
      <c r="GU138">
        <v>22849.2</v>
      </c>
      <c r="GV138">
        <v>26717.2</v>
      </c>
      <c r="GW138">
        <v>22640.1</v>
      </c>
      <c r="GX138">
        <v>27733.1</v>
      </c>
      <c r="GY138">
        <v>29174.2</v>
      </c>
      <c r="GZ138">
        <v>35217.9</v>
      </c>
      <c r="HA138">
        <v>36291.2</v>
      </c>
      <c r="HB138">
        <v>44025.4</v>
      </c>
      <c r="HC138">
        <v>1.82545</v>
      </c>
      <c r="HD138">
        <v>2.21845</v>
      </c>
      <c r="HE138">
        <v>0.144929</v>
      </c>
      <c r="HF138">
        <v>0</v>
      </c>
      <c r="HG138">
        <v>27.347</v>
      </c>
      <c r="HH138">
        <v>999.9</v>
      </c>
      <c r="HI138">
        <v>54.6</v>
      </c>
      <c r="HJ138">
        <v>30.5</v>
      </c>
      <c r="HK138">
        <v>23.4748</v>
      </c>
      <c r="HL138">
        <v>62.0848</v>
      </c>
      <c r="HM138">
        <v>10.6931</v>
      </c>
      <c r="HN138">
        <v>1</v>
      </c>
      <c r="HO138">
        <v>-0.191852</v>
      </c>
      <c r="HP138">
        <v>-2.28241</v>
      </c>
      <c r="HQ138">
        <v>20.2819</v>
      </c>
      <c r="HR138">
        <v>5.19752</v>
      </c>
      <c r="HS138">
        <v>11.9538</v>
      </c>
      <c r="HT138">
        <v>4.94725</v>
      </c>
      <c r="HU138">
        <v>3.3</v>
      </c>
      <c r="HV138">
        <v>9999</v>
      </c>
      <c r="HW138">
        <v>9999</v>
      </c>
      <c r="HX138">
        <v>9999</v>
      </c>
      <c r="HY138">
        <v>333.4</v>
      </c>
      <c r="HZ138">
        <v>1.8602</v>
      </c>
      <c r="IA138">
        <v>1.86081</v>
      </c>
      <c r="IB138">
        <v>1.86157</v>
      </c>
      <c r="IC138">
        <v>1.85719</v>
      </c>
      <c r="ID138">
        <v>1.85686</v>
      </c>
      <c r="IE138">
        <v>1.85791</v>
      </c>
      <c r="IF138">
        <v>1.85872</v>
      </c>
      <c r="IG138">
        <v>1.85824</v>
      </c>
      <c r="IH138">
        <v>0</v>
      </c>
      <c r="II138">
        <v>0</v>
      </c>
      <c r="IJ138">
        <v>0</v>
      </c>
      <c r="IK138">
        <v>0</v>
      </c>
      <c r="IL138" t="s">
        <v>440</v>
      </c>
      <c r="IM138" t="s">
        <v>441</v>
      </c>
      <c r="IN138" t="s">
        <v>442</v>
      </c>
      <c r="IO138" t="s">
        <v>442</v>
      </c>
      <c r="IP138" t="s">
        <v>442</v>
      </c>
      <c r="IQ138" t="s">
        <v>442</v>
      </c>
      <c r="IR138">
        <v>0</v>
      </c>
      <c r="IS138">
        <v>100</v>
      </c>
      <c r="IT138">
        <v>100</v>
      </c>
      <c r="IU138">
        <v>0.008999999999999999</v>
      </c>
      <c r="IV138">
        <v>0.2493</v>
      </c>
      <c r="IW138">
        <v>0.297997702088705</v>
      </c>
      <c r="IX138">
        <v>-0.0005958199232126106</v>
      </c>
      <c r="IY138">
        <v>-6.37178337242435E-08</v>
      </c>
      <c r="IZ138">
        <v>1.993894988486917E-10</v>
      </c>
      <c r="JA138">
        <v>-0.1058024783623949</v>
      </c>
      <c r="JB138">
        <v>-0.00682890468723997</v>
      </c>
      <c r="JC138">
        <v>0.001509929528747337</v>
      </c>
      <c r="JD138">
        <v>-1.662762654557253E-05</v>
      </c>
      <c r="JE138">
        <v>17</v>
      </c>
      <c r="JF138">
        <v>1831</v>
      </c>
      <c r="JG138">
        <v>1</v>
      </c>
      <c r="JH138">
        <v>21</v>
      </c>
      <c r="JI138">
        <v>293.2</v>
      </c>
      <c r="JJ138">
        <v>293.3</v>
      </c>
      <c r="JK138">
        <v>1.25854</v>
      </c>
      <c r="JL138">
        <v>2.54639</v>
      </c>
      <c r="JM138">
        <v>1.54663</v>
      </c>
      <c r="JN138">
        <v>2.18628</v>
      </c>
      <c r="JO138">
        <v>1.49658</v>
      </c>
      <c r="JP138">
        <v>2.45361</v>
      </c>
      <c r="JQ138">
        <v>36.5996</v>
      </c>
      <c r="JR138">
        <v>24.2013</v>
      </c>
      <c r="JS138">
        <v>18</v>
      </c>
      <c r="JT138">
        <v>385.201</v>
      </c>
      <c r="JU138">
        <v>678.581</v>
      </c>
      <c r="JV138">
        <v>30.993</v>
      </c>
      <c r="JW138">
        <v>25.0713</v>
      </c>
      <c r="JX138">
        <v>30</v>
      </c>
      <c r="JY138">
        <v>24.9655</v>
      </c>
      <c r="JZ138">
        <v>24.9418</v>
      </c>
      <c r="KA138">
        <v>25.2088</v>
      </c>
      <c r="KB138">
        <v>21.2439</v>
      </c>
      <c r="KC138">
        <v>100</v>
      </c>
      <c r="KD138">
        <v>30.9901</v>
      </c>
      <c r="KE138">
        <v>500</v>
      </c>
      <c r="KF138">
        <v>20.8441</v>
      </c>
      <c r="KG138">
        <v>100.158</v>
      </c>
      <c r="KH138">
        <v>100.778</v>
      </c>
    </row>
    <row r="139" spans="1:294">
      <c r="A139">
        <v>123</v>
      </c>
      <c r="B139">
        <v>1746733119.1</v>
      </c>
      <c r="C139">
        <v>14703</v>
      </c>
      <c r="D139" t="s">
        <v>685</v>
      </c>
      <c r="E139" t="s">
        <v>686</v>
      </c>
      <c r="F139" t="s">
        <v>432</v>
      </c>
      <c r="G139" t="s">
        <v>433</v>
      </c>
      <c r="I139" t="s">
        <v>435</v>
      </c>
      <c r="J139">
        <v>1746733119.1</v>
      </c>
      <c r="K139">
        <f>(L139)/1000</f>
        <v>0</v>
      </c>
      <c r="L139">
        <f>IF(DQ139, AO139, AI139)</f>
        <v>0</v>
      </c>
      <c r="M139">
        <f>IF(DQ139, AJ139, AH139)</f>
        <v>0</v>
      </c>
      <c r="N139">
        <f>DS139 - IF(AV139&gt;1, M139*DM139*100.0/(AX139), 0)</f>
        <v>0</v>
      </c>
      <c r="O139">
        <f>((U139-K139/2)*N139-M139)/(U139+K139/2)</f>
        <v>0</v>
      </c>
      <c r="P139">
        <f>O139*(DZ139+EA139)/1000.0</f>
        <v>0</v>
      </c>
      <c r="Q139">
        <f>(DS139 - IF(AV139&gt;1, M139*DM139*100.0/(AX139), 0))*(DZ139+EA139)/1000.0</f>
        <v>0</v>
      </c>
      <c r="R139">
        <f>2.0/((1/T139-1/S139)+SIGN(T139)*SQRT((1/T139-1/S139)*(1/T139-1/S139) + 4*DN139/((DN139+1)*(DN139+1))*(2*1/T139*1/S139-1/S139*1/S139)))</f>
        <v>0</v>
      </c>
      <c r="S139">
        <f>IF(LEFT(DO139,1)&lt;&gt;"0",IF(LEFT(DO139,1)="1",3.0,DP139),$D$5+$E$5*(EG139*DZ139/($K$5*1000))+$F$5*(EG139*DZ139/($K$5*1000))*MAX(MIN(DM139,$J$5),$I$5)*MAX(MIN(DM139,$J$5),$I$5)+$G$5*MAX(MIN(DM139,$J$5),$I$5)*(EG139*DZ139/($K$5*1000))+$H$5*(EG139*DZ139/($K$5*1000))*(EG139*DZ139/($K$5*1000)))</f>
        <v>0</v>
      </c>
      <c r="T139">
        <f>K139*(1000-(1000*0.61365*exp(17.502*X139/(240.97+X139))/(DZ139+EA139)+DU139)/2)/(1000*0.61365*exp(17.502*X139/(240.97+X139))/(DZ139+EA139)-DU139)</f>
        <v>0</v>
      </c>
      <c r="U139">
        <f>1/((DN139+1)/(R139/1.6)+1/(S139/1.37)) + DN139/((DN139+1)/(R139/1.6) + DN139/(S139/1.37))</f>
        <v>0</v>
      </c>
      <c r="V139">
        <f>(DI139*DL139)</f>
        <v>0</v>
      </c>
      <c r="W139">
        <f>(EB139+(V139+2*0.95*5.67E-8*(((EB139+$B$7)+273)^4-(EB139+273)^4)-44100*K139)/(1.84*29.3*S139+8*0.95*5.67E-8*(EB139+273)^3))</f>
        <v>0</v>
      </c>
      <c r="X139">
        <f>($C$7*EC139+$D$7*ED139+$E$7*W139)</f>
        <v>0</v>
      </c>
      <c r="Y139">
        <f>0.61365*exp(17.502*X139/(240.97+X139))</f>
        <v>0</v>
      </c>
      <c r="Z139">
        <f>(AA139/AB139*100)</f>
        <v>0</v>
      </c>
      <c r="AA139">
        <f>DU139*(DZ139+EA139)/1000</f>
        <v>0</v>
      </c>
      <c r="AB139">
        <f>0.61365*exp(17.502*EB139/(240.97+EB139))</f>
        <v>0</v>
      </c>
      <c r="AC139">
        <f>(Y139-DU139*(DZ139+EA139)/1000)</f>
        <v>0</v>
      </c>
      <c r="AD139">
        <f>(-K139*44100)</f>
        <v>0</v>
      </c>
      <c r="AE139">
        <f>2*29.3*S139*0.92*(EB139-X139)</f>
        <v>0</v>
      </c>
      <c r="AF139">
        <f>2*0.95*5.67E-8*(((EB139+$B$7)+273)^4-(X139+273)^4)</f>
        <v>0</v>
      </c>
      <c r="AG139">
        <f>V139+AF139+AD139+AE139</f>
        <v>0</v>
      </c>
      <c r="AH139">
        <f>DY139*AV139*(DT139-DS139*(1000-AV139*DV139)/(1000-AV139*DU139))/(100*DM139)</f>
        <v>0</v>
      </c>
      <c r="AI139">
        <f>1000*DY139*AV139*(DU139-DV139)/(100*DM139*(1000-AV139*DU139))</f>
        <v>0</v>
      </c>
      <c r="AJ139">
        <f>(AK139 - AL139 - DZ139*1E3/(8.314*(EB139+273.15)) * AN139/DY139 * AM139) * DY139/(100*DM139) * (1000 - DV139)/1000</f>
        <v>0</v>
      </c>
      <c r="AK139">
        <v>408.508267604148</v>
      </c>
      <c r="AL139">
        <v>408.636206060606</v>
      </c>
      <c r="AM139">
        <v>-0.0006678784795491325</v>
      </c>
      <c r="AN139">
        <v>65.83343786014218</v>
      </c>
      <c r="AO139">
        <f>(AQ139 - AP139 + DZ139*1E3/(8.314*(EB139+273.15)) * AS139/DY139 * AR139) * DY139/(100*DM139) * 1000/(1000 - AQ139)</f>
        <v>0</v>
      </c>
      <c r="AP139">
        <v>20.82364300901946</v>
      </c>
      <c r="AQ139">
        <v>20.81147151515151</v>
      </c>
      <c r="AR139">
        <v>1.85391161080736E-06</v>
      </c>
      <c r="AS139">
        <v>77.39234867321849</v>
      </c>
      <c r="AT139">
        <v>0</v>
      </c>
      <c r="AU139">
        <v>0</v>
      </c>
      <c r="AV139">
        <f>IF(AT139*$H$13&gt;=AX139,1.0,(AX139/(AX139-AT139*$H$13)))</f>
        <v>0</v>
      </c>
      <c r="AW139">
        <f>(AV139-1)*100</f>
        <v>0</v>
      </c>
      <c r="AX139">
        <f>MAX(0,($B$13+$C$13*EG139)/(1+$D$13*EG139)*DZ139/(EB139+273)*$E$13)</f>
        <v>0</v>
      </c>
      <c r="AY139" t="s">
        <v>436</v>
      </c>
      <c r="AZ139" t="s">
        <v>436</v>
      </c>
      <c r="BA139">
        <v>0</v>
      </c>
      <c r="BB139">
        <v>0</v>
      </c>
      <c r="BC139">
        <f>1-BA139/BB139</f>
        <v>0</v>
      </c>
      <c r="BD139">
        <v>0</v>
      </c>
      <c r="BE139" t="s">
        <v>436</v>
      </c>
      <c r="BF139" t="s">
        <v>436</v>
      </c>
      <c r="BG139">
        <v>0</v>
      </c>
      <c r="BH139">
        <v>0</v>
      </c>
      <c r="BI139">
        <f>1-BG139/BH139</f>
        <v>0</v>
      </c>
      <c r="BJ139">
        <v>0.5</v>
      </c>
      <c r="BK139">
        <f>DJ139</f>
        <v>0</v>
      </c>
      <c r="BL139">
        <f>M139</f>
        <v>0</v>
      </c>
      <c r="BM139">
        <f>BI139*BJ139*BK139</f>
        <v>0</v>
      </c>
      <c r="BN139">
        <f>(BL139-BD139)/BK139</f>
        <v>0</v>
      </c>
      <c r="BO139">
        <f>(BB139-BH139)/BH139</f>
        <v>0</v>
      </c>
      <c r="BP139">
        <f>BA139/(BC139+BA139/BH139)</f>
        <v>0</v>
      </c>
      <c r="BQ139" t="s">
        <v>436</v>
      </c>
      <c r="BR139">
        <v>0</v>
      </c>
      <c r="BS139">
        <f>IF(BR139&lt;&gt;0, BR139, BP139)</f>
        <v>0</v>
      </c>
      <c r="BT139">
        <f>1-BS139/BH139</f>
        <v>0</v>
      </c>
      <c r="BU139">
        <f>(BH139-BG139)/(BH139-BS139)</f>
        <v>0</v>
      </c>
      <c r="BV139">
        <f>(BB139-BH139)/(BB139-BS139)</f>
        <v>0</v>
      </c>
      <c r="BW139">
        <f>(BH139-BG139)/(BH139-BA139)</f>
        <v>0</v>
      </c>
      <c r="BX139">
        <f>(BB139-BH139)/(BB139-BA139)</f>
        <v>0</v>
      </c>
      <c r="BY139">
        <f>(BU139*BS139/BG139)</f>
        <v>0</v>
      </c>
      <c r="BZ139">
        <f>(1-BY139)</f>
        <v>0</v>
      </c>
      <c r="DI139">
        <f>$B$11*EH139+$C$11*EI139+$F$11*ET139*(1-EW139)</f>
        <v>0</v>
      </c>
      <c r="DJ139">
        <f>DI139*DK139</f>
        <v>0</v>
      </c>
      <c r="DK139">
        <f>($B$11*$D$9+$C$11*$D$9+$F$11*((FG139+EY139)/MAX(FG139+EY139+FH139, 0.1)*$I$9+FH139/MAX(FG139+EY139+FH139, 0.1)*$J$9))/($B$11+$C$11+$F$11)</f>
        <v>0</v>
      </c>
      <c r="DL139">
        <f>($B$11*$K$9+$C$11*$K$9+$F$11*((FG139+EY139)/MAX(FG139+EY139+FH139, 0.1)*$P$9+FH139/MAX(FG139+EY139+FH139, 0.1)*$Q$9))/($B$11+$C$11+$F$11)</f>
        <v>0</v>
      </c>
      <c r="DM139">
        <v>6</v>
      </c>
      <c r="DN139">
        <v>0.5</v>
      </c>
      <c r="DO139" t="s">
        <v>437</v>
      </c>
      <c r="DP139">
        <v>2</v>
      </c>
      <c r="DQ139" t="b">
        <v>1</v>
      </c>
      <c r="DR139">
        <v>1746733119.1</v>
      </c>
      <c r="DS139">
        <v>400.158</v>
      </c>
      <c r="DT139">
        <v>399.978</v>
      </c>
      <c r="DU139">
        <v>20.8109</v>
      </c>
      <c r="DV139">
        <v>20.8211</v>
      </c>
      <c r="DW139">
        <v>400.096</v>
      </c>
      <c r="DX139">
        <v>20.5632</v>
      </c>
      <c r="DY139">
        <v>399.901</v>
      </c>
      <c r="DZ139">
        <v>101.987</v>
      </c>
      <c r="EA139">
        <v>0.100021</v>
      </c>
      <c r="EB139">
        <v>30.0118</v>
      </c>
      <c r="EC139">
        <v>29.7035</v>
      </c>
      <c r="ED139">
        <v>999.9</v>
      </c>
      <c r="EE139">
        <v>0</v>
      </c>
      <c r="EF139">
        <v>0</v>
      </c>
      <c r="EG139">
        <v>10035</v>
      </c>
      <c r="EH139">
        <v>0</v>
      </c>
      <c r="EI139">
        <v>0.221054</v>
      </c>
      <c r="EJ139">
        <v>0.179871</v>
      </c>
      <c r="EK139">
        <v>408.662</v>
      </c>
      <c r="EL139">
        <v>408.483</v>
      </c>
      <c r="EM139">
        <v>-0.010149</v>
      </c>
      <c r="EN139">
        <v>399.978</v>
      </c>
      <c r="EO139">
        <v>20.8211</v>
      </c>
      <c r="EP139">
        <v>2.12245</v>
      </c>
      <c r="EQ139">
        <v>2.12348</v>
      </c>
      <c r="ER139">
        <v>18.3886</v>
      </c>
      <c r="ES139">
        <v>18.3964</v>
      </c>
      <c r="ET139">
        <v>0.0500092</v>
      </c>
      <c r="EU139">
        <v>0</v>
      </c>
      <c r="EV139">
        <v>0</v>
      </c>
      <c r="EW139">
        <v>0</v>
      </c>
      <c r="EX139">
        <v>16.05</v>
      </c>
      <c r="EY139">
        <v>0.0500092</v>
      </c>
      <c r="EZ139">
        <v>-17.17</v>
      </c>
      <c r="FA139">
        <v>-0.03</v>
      </c>
      <c r="FB139">
        <v>35.562</v>
      </c>
      <c r="FC139">
        <v>40.687</v>
      </c>
      <c r="FD139">
        <v>37.875</v>
      </c>
      <c r="FE139">
        <v>41.375</v>
      </c>
      <c r="FF139">
        <v>38.5</v>
      </c>
      <c r="FG139">
        <v>0</v>
      </c>
      <c r="FH139">
        <v>0</v>
      </c>
      <c r="FI139">
        <v>0</v>
      </c>
      <c r="FJ139">
        <v>1746733192.4</v>
      </c>
      <c r="FK139">
        <v>0</v>
      </c>
      <c r="FL139">
        <v>4.8744</v>
      </c>
      <c r="FM139">
        <v>-7.933845829187767</v>
      </c>
      <c r="FN139">
        <v>-3.555384744817232</v>
      </c>
      <c r="FO139">
        <v>-5.009600000000001</v>
      </c>
      <c r="FP139">
        <v>15</v>
      </c>
      <c r="FQ139">
        <v>1746715409.1</v>
      </c>
      <c r="FR139" t="s">
        <v>438</v>
      </c>
      <c r="FS139">
        <v>1746715409.1</v>
      </c>
      <c r="FT139">
        <v>1746715398.6</v>
      </c>
      <c r="FU139">
        <v>2</v>
      </c>
      <c r="FV139">
        <v>-0.229</v>
      </c>
      <c r="FW139">
        <v>-0.046</v>
      </c>
      <c r="FX139">
        <v>-0.035</v>
      </c>
      <c r="FY139">
        <v>0.08699999999999999</v>
      </c>
      <c r="FZ139">
        <v>587</v>
      </c>
      <c r="GA139">
        <v>16</v>
      </c>
      <c r="GB139">
        <v>0.03</v>
      </c>
      <c r="GC139">
        <v>0.16</v>
      </c>
      <c r="GD139">
        <v>-0.09391727175077158</v>
      </c>
      <c r="GE139">
        <v>0.05306365251255444</v>
      </c>
      <c r="GF139">
        <v>0.03877391345530698</v>
      </c>
      <c r="GG139">
        <v>1</v>
      </c>
      <c r="GH139">
        <v>-0.0003963908746957308</v>
      </c>
      <c r="GI139">
        <v>0.0003124524729449048</v>
      </c>
      <c r="GJ139">
        <v>6.301451184628612E-05</v>
      </c>
      <c r="GK139">
        <v>1</v>
      </c>
      <c r="GL139">
        <v>2</v>
      </c>
      <c r="GM139">
        <v>2</v>
      </c>
      <c r="GN139" t="s">
        <v>439</v>
      </c>
      <c r="GO139">
        <v>3.01804</v>
      </c>
      <c r="GP139">
        <v>2.775</v>
      </c>
      <c r="GQ139">
        <v>0.09787650000000001</v>
      </c>
      <c r="GR139">
        <v>0.0971713</v>
      </c>
      <c r="GS139">
        <v>0.110713</v>
      </c>
      <c r="GT139">
        <v>0.110431</v>
      </c>
      <c r="GU139">
        <v>23309</v>
      </c>
      <c r="GV139">
        <v>27251</v>
      </c>
      <c r="GW139">
        <v>22641</v>
      </c>
      <c r="GX139">
        <v>27733.2</v>
      </c>
      <c r="GY139">
        <v>29180.6</v>
      </c>
      <c r="GZ139">
        <v>35225.3</v>
      </c>
      <c r="HA139">
        <v>36292.1</v>
      </c>
      <c r="HB139">
        <v>44025.5</v>
      </c>
      <c r="HC139">
        <v>1.82483</v>
      </c>
      <c r="HD139">
        <v>2.2188</v>
      </c>
      <c r="HE139">
        <v>0.145011</v>
      </c>
      <c r="HF139">
        <v>0</v>
      </c>
      <c r="HG139">
        <v>27.3379</v>
      </c>
      <c r="HH139">
        <v>999.9</v>
      </c>
      <c r="HI139">
        <v>54.6</v>
      </c>
      <c r="HJ139">
        <v>30.5</v>
      </c>
      <c r="HK139">
        <v>23.4741</v>
      </c>
      <c r="HL139">
        <v>61.8648</v>
      </c>
      <c r="HM139">
        <v>10.6931</v>
      </c>
      <c r="HN139">
        <v>1</v>
      </c>
      <c r="HO139">
        <v>-0.192012</v>
      </c>
      <c r="HP139">
        <v>-2.21813</v>
      </c>
      <c r="HQ139">
        <v>20.2806</v>
      </c>
      <c r="HR139">
        <v>5.19782</v>
      </c>
      <c r="HS139">
        <v>11.9515</v>
      </c>
      <c r="HT139">
        <v>4.94715</v>
      </c>
      <c r="HU139">
        <v>3.3</v>
      </c>
      <c r="HV139">
        <v>9999</v>
      </c>
      <c r="HW139">
        <v>9999</v>
      </c>
      <c r="HX139">
        <v>9999</v>
      </c>
      <c r="HY139">
        <v>333.4</v>
      </c>
      <c r="HZ139">
        <v>1.8602</v>
      </c>
      <c r="IA139">
        <v>1.86081</v>
      </c>
      <c r="IB139">
        <v>1.86157</v>
      </c>
      <c r="IC139">
        <v>1.85716</v>
      </c>
      <c r="ID139">
        <v>1.85686</v>
      </c>
      <c r="IE139">
        <v>1.85791</v>
      </c>
      <c r="IF139">
        <v>1.85871</v>
      </c>
      <c r="IG139">
        <v>1.85826</v>
      </c>
      <c r="IH139">
        <v>0</v>
      </c>
      <c r="II139">
        <v>0</v>
      </c>
      <c r="IJ139">
        <v>0</v>
      </c>
      <c r="IK139">
        <v>0</v>
      </c>
      <c r="IL139" t="s">
        <v>440</v>
      </c>
      <c r="IM139" t="s">
        <v>441</v>
      </c>
      <c r="IN139" t="s">
        <v>442</v>
      </c>
      <c r="IO139" t="s">
        <v>442</v>
      </c>
      <c r="IP139" t="s">
        <v>442</v>
      </c>
      <c r="IQ139" t="s">
        <v>442</v>
      </c>
      <c r="IR139">
        <v>0</v>
      </c>
      <c r="IS139">
        <v>100</v>
      </c>
      <c r="IT139">
        <v>100</v>
      </c>
      <c r="IU139">
        <v>0.062</v>
      </c>
      <c r="IV139">
        <v>0.2477</v>
      </c>
      <c r="IW139">
        <v>0.297997702088705</v>
      </c>
      <c r="IX139">
        <v>-0.0005958199232126106</v>
      </c>
      <c r="IY139">
        <v>-6.37178337242435E-08</v>
      </c>
      <c r="IZ139">
        <v>1.993894988486917E-10</v>
      </c>
      <c r="JA139">
        <v>-0.1058024783623949</v>
      </c>
      <c r="JB139">
        <v>-0.00682890468723997</v>
      </c>
      <c r="JC139">
        <v>0.001509929528747337</v>
      </c>
      <c r="JD139">
        <v>-1.662762654557253E-05</v>
      </c>
      <c r="JE139">
        <v>17</v>
      </c>
      <c r="JF139">
        <v>1831</v>
      </c>
      <c r="JG139">
        <v>1</v>
      </c>
      <c r="JH139">
        <v>21</v>
      </c>
      <c r="JI139">
        <v>295.2</v>
      </c>
      <c r="JJ139">
        <v>295.3</v>
      </c>
      <c r="JK139">
        <v>1.05103</v>
      </c>
      <c r="JL139">
        <v>2.55981</v>
      </c>
      <c r="JM139">
        <v>1.54663</v>
      </c>
      <c r="JN139">
        <v>2.18628</v>
      </c>
      <c r="JO139">
        <v>1.49658</v>
      </c>
      <c r="JP139">
        <v>2.40967</v>
      </c>
      <c r="JQ139">
        <v>36.5287</v>
      </c>
      <c r="JR139">
        <v>24.2013</v>
      </c>
      <c r="JS139">
        <v>18</v>
      </c>
      <c r="JT139">
        <v>384.864</v>
      </c>
      <c r="JU139">
        <v>678.822</v>
      </c>
      <c r="JV139">
        <v>30.924</v>
      </c>
      <c r="JW139">
        <v>25.0671</v>
      </c>
      <c r="JX139">
        <v>30</v>
      </c>
      <c r="JY139">
        <v>24.9613</v>
      </c>
      <c r="JZ139">
        <v>24.9376</v>
      </c>
      <c r="KA139">
        <v>21.0631</v>
      </c>
      <c r="KB139">
        <v>21.2439</v>
      </c>
      <c r="KC139">
        <v>100</v>
      </c>
      <c r="KD139">
        <v>30.9141</v>
      </c>
      <c r="KE139">
        <v>400</v>
      </c>
      <c r="KF139">
        <v>20.8478</v>
      </c>
      <c r="KG139">
        <v>100.161</v>
      </c>
      <c r="KH139">
        <v>100.779</v>
      </c>
    </row>
    <row r="140" spans="1:294">
      <c r="A140">
        <v>124</v>
      </c>
      <c r="B140">
        <v>1746733239.6</v>
      </c>
      <c r="C140">
        <v>14823.5</v>
      </c>
      <c r="D140" t="s">
        <v>687</v>
      </c>
      <c r="E140" t="s">
        <v>688</v>
      </c>
      <c r="F140" t="s">
        <v>432</v>
      </c>
      <c r="G140" t="s">
        <v>433</v>
      </c>
      <c r="I140" t="s">
        <v>435</v>
      </c>
      <c r="J140">
        <v>1746733239.6</v>
      </c>
      <c r="K140">
        <f>(L140)/1000</f>
        <v>0</v>
      </c>
      <c r="L140">
        <f>IF(DQ140, AO140, AI140)</f>
        <v>0</v>
      </c>
      <c r="M140">
        <f>IF(DQ140, AJ140, AH140)</f>
        <v>0</v>
      </c>
      <c r="N140">
        <f>DS140 - IF(AV140&gt;1, M140*DM140*100.0/(AX140), 0)</f>
        <v>0</v>
      </c>
      <c r="O140">
        <f>((U140-K140/2)*N140-M140)/(U140+K140/2)</f>
        <v>0</v>
      </c>
      <c r="P140">
        <f>O140*(DZ140+EA140)/1000.0</f>
        <v>0</v>
      </c>
      <c r="Q140">
        <f>(DS140 - IF(AV140&gt;1, M140*DM140*100.0/(AX140), 0))*(DZ140+EA140)/1000.0</f>
        <v>0</v>
      </c>
      <c r="R140">
        <f>2.0/((1/T140-1/S140)+SIGN(T140)*SQRT((1/T140-1/S140)*(1/T140-1/S140) + 4*DN140/((DN140+1)*(DN140+1))*(2*1/T140*1/S140-1/S140*1/S140)))</f>
        <v>0</v>
      </c>
      <c r="S140">
        <f>IF(LEFT(DO140,1)&lt;&gt;"0",IF(LEFT(DO140,1)="1",3.0,DP140),$D$5+$E$5*(EG140*DZ140/($K$5*1000))+$F$5*(EG140*DZ140/($K$5*1000))*MAX(MIN(DM140,$J$5),$I$5)*MAX(MIN(DM140,$J$5),$I$5)+$G$5*MAX(MIN(DM140,$J$5),$I$5)*(EG140*DZ140/($K$5*1000))+$H$5*(EG140*DZ140/($K$5*1000))*(EG140*DZ140/($K$5*1000)))</f>
        <v>0</v>
      </c>
      <c r="T140">
        <f>K140*(1000-(1000*0.61365*exp(17.502*X140/(240.97+X140))/(DZ140+EA140)+DU140)/2)/(1000*0.61365*exp(17.502*X140/(240.97+X140))/(DZ140+EA140)-DU140)</f>
        <v>0</v>
      </c>
      <c r="U140">
        <f>1/((DN140+1)/(R140/1.6)+1/(S140/1.37)) + DN140/((DN140+1)/(R140/1.6) + DN140/(S140/1.37))</f>
        <v>0</v>
      </c>
      <c r="V140">
        <f>(DI140*DL140)</f>
        <v>0</v>
      </c>
      <c r="W140">
        <f>(EB140+(V140+2*0.95*5.67E-8*(((EB140+$B$7)+273)^4-(EB140+273)^4)-44100*K140)/(1.84*29.3*S140+8*0.95*5.67E-8*(EB140+273)^3))</f>
        <v>0</v>
      </c>
      <c r="X140">
        <f>($C$7*EC140+$D$7*ED140+$E$7*W140)</f>
        <v>0</v>
      </c>
      <c r="Y140">
        <f>0.61365*exp(17.502*X140/(240.97+X140))</f>
        <v>0</v>
      </c>
      <c r="Z140">
        <f>(AA140/AB140*100)</f>
        <v>0</v>
      </c>
      <c r="AA140">
        <f>DU140*(DZ140+EA140)/1000</f>
        <v>0</v>
      </c>
      <c r="AB140">
        <f>0.61365*exp(17.502*EB140/(240.97+EB140))</f>
        <v>0</v>
      </c>
      <c r="AC140">
        <f>(Y140-DU140*(DZ140+EA140)/1000)</f>
        <v>0</v>
      </c>
      <c r="AD140">
        <f>(-K140*44100)</f>
        <v>0</v>
      </c>
      <c r="AE140">
        <f>2*29.3*S140*0.92*(EB140-X140)</f>
        <v>0</v>
      </c>
      <c r="AF140">
        <f>2*0.95*5.67E-8*(((EB140+$B$7)+273)^4-(X140+273)^4)</f>
        <v>0</v>
      </c>
      <c r="AG140">
        <f>V140+AF140+AD140+AE140</f>
        <v>0</v>
      </c>
      <c r="AH140">
        <f>DY140*AV140*(DT140-DS140*(1000-AV140*DV140)/(1000-AV140*DU140))/(100*DM140)</f>
        <v>0</v>
      </c>
      <c r="AI140">
        <f>1000*DY140*AV140*(DU140-DV140)/(100*DM140*(1000-AV140*DU140))</f>
        <v>0</v>
      </c>
      <c r="AJ140">
        <f>(AK140 - AL140 - DZ140*1E3/(8.314*(EB140+273.15)) * AN140/DY140 * AM140) * DY140/(100*DM140) * (1000 - DV140)/1000</f>
        <v>0</v>
      </c>
      <c r="AK140">
        <v>306.4029583146234</v>
      </c>
      <c r="AL140">
        <v>306.4206666666667</v>
      </c>
      <c r="AM140">
        <v>-0.0222330974726377</v>
      </c>
      <c r="AN140">
        <v>65.83343786014218</v>
      </c>
      <c r="AO140">
        <f>(AQ140 - AP140 + DZ140*1E3/(8.314*(EB140+273.15)) * AS140/DY140 * AR140) * DY140/(100*DM140) * 1000/(1000 - AQ140)</f>
        <v>0</v>
      </c>
      <c r="AP140">
        <v>20.87058096392225</v>
      </c>
      <c r="AQ140">
        <v>20.81457878787878</v>
      </c>
      <c r="AR140">
        <v>2.57962282775713E-05</v>
      </c>
      <c r="AS140">
        <v>77.39234867321849</v>
      </c>
      <c r="AT140">
        <v>0</v>
      </c>
      <c r="AU140">
        <v>0</v>
      </c>
      <c r="AV140">
        <f>IF(AT140*$H$13&gt;=AX140,1.0,(AX140/(AX140-AT140*$H$13)))</f>
        <v>0</v>
      </c>
      <c r="AW140">
        <f>(AV140-1)*100</f>
        <v>0</v>
      </c>
      <c r="AX140">
        <f>MAX(0,($B$13+$C$13*EG140)/(1+$D$13*EG140)*DZ140/(EB140+273)*$E$13)</f>
        <v>0</v>
      </c>
      <c r="AY140" t="s">
        <v>436</v>
      </c>
      <c r="AZ140" t="s">
        <v>436</v>
      </c>
      <c r="BA140">
        <v>0</v>
      </c>
      <c r="BB140">
        <v>0</v>
      </c>
      <c r="BC140">
        <f>1-BA140/BB140</f>
        <v>0</v>
      </c>
      <c r="BD140">
        <v>0</v>
      </c>
      <c r="BE140" t="s">
        <v>436</v>
      </c>
      <c r="BF140" t="s">
        <v>436</v>
      </c>
      <c r="BG140">
        <v>0</v>
      </c>
      <c r="BH140">
        <v>0</v>
      </c>
      <c r="BI140">
        <f>1-BG140/BH140</f>
        <v>0</v>
      </c>
      <c r="BJ140">
        <v>0.5</v>
      </c>
      <c r="BK140">
        <f>DJ140</f>
        <v>0</v>
      </c>
      <c r="BL140">
        <f>M140</f>
        <v>0</v>
      </c>
      <c r="BM140">
        <f>BI140*BJ140*BK140</f>
        <v>0</v>
      </c>
      <c r="BN140">
        <f>(BL140-BD140)/BK140</f>
        <v>0</v>
      </c>
      <c r="BO140">
        <f>(BB140-BH140)/BH140</f>
        <v>0</v>
      </c>
      <c r="BP140">
        <f>BA140/(BC140+BA140/BH140)</f>
        <v>0</v>
      </c>
      <c r="BQ140" t="s">
        <v>436</v>
      </c>
      <c r="BR140">
        <v>0</v>
      </c>
      <c r="BS140">
        <f>IF(BR140&lt;&gt;0, BR140, BP140)</f>
        <v>0</v>
      </c>
      <c r="BT140">
        <f>1-BS140/BH140</f>
        <v>0</v>
      </c>
      <c r="BU140">
        <f>(BH140-BG140)/(BH140-BS140)</f>
        <v>0</v>
      </c>
      <c r="BV140">
        <f>(BB140-BH140)/(BB140-BS140)</f>
        <v>0</v>
      </c>
      <c r="BW140">
        <f>(BH140-BG140)/(BH140-BA140)</f>
        <v>0</v>
      </c>
      <c r="BX140">
        <f>(BB140-BH140)/(BB140-BA140)</f>
        <v>0</v>
      </c>
      <c r="BY140">
        <f>(BU140*BS140/BG140)</f>
        <v>0</v>
      </c>
      <c r="BZ140">
        <f>(1-BY140)</f>
        <v>0</v>
      </c>
      <c r="DI140">
        <f>$B$11*EH140+$C$11*EI140+$F$11*ET140*(1-EW140)</f>
        <v>0</v>
      </c>
      <c r="DJ140">
        <f>DI140*DK140</f>
        <v>0</v>
      </c>
      <c r="DK140">
        <f>($B$11*$D$9+$C$11*$D$9+$F$11*((FG140+EY140)/MAX(FG140+EY140+FH140, 0.1)*$I$9+FH140/MAX(FG140+EY140+FH140, 0.1)*$J$9))/($B$11+$C$11+$F$11)</f>
        <v>0</v>
      </c>
      <c r="DL140">
        <f>($B$11*$K$9+$C$11*$K$9+$F$11*((FG140+EY140)/MAX(FG140+EY140+FH140, 0.1)*$P$9+FH140/MAX(FG140+EY140+FH140, 0.1)*$Q$9))/($B$11+$C$11+$F$11)</f>
        <v>0</v>
      </c>
      <c r="DM140">
        <v>6</v>
      </c>
      <c r="DN140">
        <v>0.5</v>
      </c>
      <c r="DO140" t="s">
        <v>437</v>
      </c>
      <c r="DP140">
        <v>2</v>
      </c>
      <c r="DQ140" t="b">
        <v>1</v>
      </c>
      <c r="DR140">
        <v>1746733239.6</v>
      </c>
      <c r="DS140">
        <v>300.041</v>
      </c>
      <c r="DT140">
        <v>299.977</v>
      </c>
      <c r="DU140">
        <v>20.8165</v>
      </c>
      <c r="DV140">
        <v>20.8738</v>
      </c>
      <c r="DW140">
        <v>299.922</v>
      </c>
      <c r="DX140">
        <v>20.5687</v>
      </c>
      <c r="DY140">
        <v>400</v>
      </c>
      <c r="DZ140">
        <v>101.985</v>
      </c>
      <c r="EA140">
        <v>0.0998232</v>
      </c>
      <c r="EB140">
        <v>29.9807</v>
      </c>
      <c r="EC140">
        <v>29.6881</v>
      </c>
      <c r="ED140">
        <v>999.9</v>
      </c>
      <c r="EE140">
        <v>0</v>
      </c>
      <c r="EF140">
        <v>0</v>
      </c>
      <c r="EG140">
        <v>10055.6</v>
      </c>
      <c r="EH140">
        <v>0</v>
      </c>
      <c r="EI140">
        <v>0.22658</v>
      </c>
      <c r="EJ140">
        <v>0.06426999999999999</v>
      </c>
      <c r="EK140">
        <v>306.42</v>
      </c>
      <c r="EL140">
        <v>306.372</v>
      </c>
      <c r="EM140">
        <v>-0.0572987</v>
      </c>
      <c r="EN140">
        <v>299.977</v>
      </c>
      <c r="EO140">
        <v>20.8738</v>
      </c>
      <c r="EP140">
        <v>2.12298</v>
      </c>
      <c r="EQ140">
        <v>2.12883</v>
      </c>
      <c r="ER140">
        <v>18.3927</v>
      </c>
      <c r="ES140">
        <v>18.4365</v>
      </c>
      <c r="ET140">
        <v>0.0500092</v>
      </c>
      <c r="EU140">
        <v>0</v>
      </c>
      <c r="EV140">
        <v>0</v>
      </c>
      <c r="EW140">
        <v>0</v>
      </c>
      <c r="EX140">
        <v>1.51</v>
      </c>
      <c r="EY140">
        <v>0.0500092</v>
      </c>
      <c r="EZ140">
        <v>-1.8</v>
      </c>
      <c r="FA140">
        <v>0.65</v>
      </c>
      <c r="FB140">
        <v>34.312</v>
      </c>
      <c r="FC140">
        <v>38.5</v>
      </c>
      <c r="FD140">
        <v>36.437</v>
      </c>
      <c r="FE140">
        <v>38.187</v>
      </c>
      <c r="FF140">
        <v>37.125</v>
      </c>
      <c r="FG140">
        <v>0</v>
      </c>
      <c r="FH140">
        <v>0</v>
      </c>
      <c r="FI140">
        <v>0</v>
      </c>
      <c r="FJ140">
        <v>1746733312.4</v>
      </c>
      <c r="FK140">
        <v>0</v>
      </c>
      <c r="FL140">
        <v>4.6892</v>
      </c>
      <c r="FM140">
        <v>12.38846173124909</v>
      </c>
      <c r="FN140">
        <v>7.477692329095868</v>
      </c>
      <c r="FO140">
        <v>-4.5996</v>
      </c>
      <c r="FP140">
        <v>15</v>
      </c>
      <c r="FQ140">
        <v>1746715409.1</v>
      </c>
      <c r="FR140" t="s">
        <v>438</v>
      </c>
      <c r="FS140">
        <v>1746715409.1</v>
      </c>
      <c r="FT140">
        <v>1746715398.6</v>
      </c>
      <c r="FU140">
        <v>2</v>
      </c>
      <c r="FV140">
        <v>-0.229</v>
      </c>
      <c r="FW140">
        <v>-0.046</v>
      </c>
      <c r="FX140">
        <v>-0.035</v>
      </c>
      <c r="FY140">
        <v>0.08699999999999999</v>
      </c>
      <c r="FZ140">
        <v>587</v>
      </c>
      <c r="GA140">
        <v>16</v>
      </c>
      <c r="GB140">
        <v>0.03</v>
      </c>
      <c r="GC140">
        <v>0.16</v>
      </c>
      <c r="GD140">
        <v>-0.08035287848867013</v>
      </c>
      <c r="GE140">
        <v>0.06267212571341352</v>
      </c>
      <c r="GF140">
        <v>0.03372504909637535</v>
      </c>
      <c r="GG140">
        <v>1</v>
      </c>
      <c r="GH140">
        <v>-0.0003590289460780107</v>
      </c>
      <c r="GI140">
        <v>-0.0003550647493766203</v>
      </c>
      <c r="GJ140">
        <v>0.0001755616828587447</v>
      </c>
      <c r="GK140">
        <v>1</v>
      </c>
      <c r="GL140">
        <v>2</v>
      </c>
      <c r="GM140">
        <v>2</v>
      </c>
      <c r="GN140" t="s">
        <v>439</v>
      </c>
      <c r="GO140">
        <v>3.01816</v>
      </c>
      <c r="GP140">
        <v>2.77498</v>
      </c>
      <c r="GQ140">
        <v>0.0779082</v>
      </c>
      <c r="GR140">
        <v>0.07735649999999999</v>
      </c>
      <c r="GS140">
        <v>0.110732</v>
      </c>
      <c r="GT140">
        <v>0.110624</v>
      </c>
      <c r="GU140">
        <v>23823.5</v>
      </c>
      <c r="GV140">
        <v>27849.5</v>
      </c>
      <c r="GW140">
        <v>22639.9</v>
      </c>
      <c r="GX140">
        <v>27733.9</v>
      </c>
      <c r="GY140">
        <v>29178.7</v>
      </c>
      <c r="GZ140">
        <v>35218</v>
      </c>
      <c r="HA140">
        <v>36291.2</v>
      </c>
      <c r="HB140">
        <v>44026.9</v>
      </c>
      <c r="HC140">
        <v>1.8254</v>
      </c>
      <c r="HD140">
        <v>2.21865</v>
      </c>
      <c r="HE140">
        <v>0.144593</v>
      </c>
      <c r="HF140">
        <v>0</v>
      </c>
      <c r="HG140">
        <v>27.3292</v>
      </c>
      <c r="HH140">
        <v>999.9</v>
      </c>
      <c r="HI140">
        <v>54.6</v>
      </c>
      <c r="HJ140">
        <v>30.4</v>
      </c>
      <c r="HK140">
        <v>23.339</v>
      </c>
      <c r="HL140">
        <v>61.8648</v>
      </c>
      <c r="HM140">
        <v>10.6851</v>
      </c>
      <c r="HN140">
        <v>1</v>
      </c>
      <c r="HO140">
        <v>-0.19186</v>
      </c>
      <c r="HP140">
        <v>-2.42389</v>
      </c>
      <c r="HQ140">
        <v>20.2797</v>
      </c>
      <c r="HR140">
        <v>5.19588</v>
      </c>
      <c r="HS140">
        <v>11.9524</v>
      </c>
      <c r="HT140">
        <v>4.9475</v>
      </c>
      <c r="HU140">
        <v>3.3</v>
      </c>
      <c r="HV140">
        <v>9999</v>
      </c>
      <c r="HW140">
        <v>9999</v>
      </c>
      <c r="HX140">
        <v>9999</v>
      </c>
      <c r="HY140">
        <v>333.5</v>
      </c>
      <c r="HZ140">
        <v>1.8602</v>
      </c>
      <c r="IA140">
        <v>1.86081</v>
      </c>
      <c r="IB140">
        <v>1.86157</v>
      </c>
      <c r="IC140">
        <v>1.85716</v>
      </c>
      <c r="ID140">
        <v>1.85684</v>
      </c>
      <c r="IE140">
        <v>1.85791</v>
      </c>
      <c r="IF140">
        <v>1.85872</v>
      </c>
      <c r="IG140">
        <v>1.85822</v>
      </c>
      <c r="IH140">
        <v>0</v>
      </c>
      <c r="II140">
        <v>0</v>
      </c>
      <c r="IJ140">
        <v>0</v>
      </c>
      <c r="IK140">
        <v>0</v>
      </c>
      <c r="IL140" t="s">
        <v>440</v>
      </c>
      <c r="IM140" t="s">
        <v>441</v>
      </c>
      <c r="IN140" t="s">
        <v>442</v>
      </c>
      <c r="IO140" t="s">
        <v>442</v>
      </c>
      <c r="IP140" t="s">
        <v>442</v>
      </c>
      <c r="IQ140" t="s">
        <v>442</v>
      </c>
      <c r="IR140">
        <v>0</v>
      </c>
      <c r="IS140">
        <v>100</v>
      </c>
      <c r="IT140">
        <v>100</v>
      </c>
      <c r="IU140">
        <v>0.119</v>
      </c>
      <c r="IV140">
        <v>0.2478</v>
      </c>
      <c r="IW140">
        <v>0.297997702088705</v>
      </c>
      <c r="IX140">
        <v>-0.0005958199232126106</v>
      </c>
      <c r="IY140">
        <v>-6.37178337242435E-08</v>
      </c>
      <c r="IZ140">
        <v>1.993894988486917E-10</v>
      </c>
      <c r="JA140">
        <v>-0.1058024783623949</v>
      </c>
      <c r="JB140">
        <v>-0.00682890468723997</v>
      </c>
      <c r="JC140">
        <v>0.001509929528747337</v>
      </c>
      <c r="JD140">
        <v>-1.662762654557253E-05</v>
      </c>
      <c r="JE140">
        <v>17</v>
      </c>
      <c r="JF140">
        <v>1831</v>
      </c>
      <c r="JG140">
        <v>1</v>
      </c>
      <c r="JH140">
        <v>21</v>
      </c>
      <c r="JI140">
        <v>297.2</v>
      </c>
      <c r="JJ140">
        <v>297.4</v>
      </c>
      <c r="JK140">
        <v>0.834961</v>
      </c>
      <c r="JL140">
        <v>2.5647</v>
      </c>
      <c r="JM140">
        <v>1.54663</v>
      </c>
      <c r="JN140">
        <v>2.18628</v>
      </c>
      <c r="JO140">
        <v>1.49658</v>
      </c>
      <c r="JP140">
        <v>2.40723</v>
      </c>
      <c r="JQ140">
        <v>36.4578</v>
      </c>
      <c r="JR140">
        <v>24.1926</v>
      </c>
      <c r="JS140">
        <v>18</v>
      </c>
      <c r="JT140">
        <v>385.135</v>
      </c>
      <c r="JU140">
        <v>678.6950000000001</v>
      </c>
      <c r="JV140">
        <v>31.087</v>
      </c>
      <c r="JW140">
        <v>25.0671</v>
      </c>
      <c r="JX140">
        <v>30.0001</v>
      </c>
      <c r="JY140">
        <v>24.9592</v>
      </c>
      <c r="JZ140">
        <v>24.9376</v>
      </c>
      <c r="KA140">
        <v>16.734</v>
      </c>
      <c r="KB140">
        <v>20.6736</v>
      </c>
      <c r="KC140">
        <v>100</v>
      </c>
      <c r="KD140">
        <v>31.0939</v>
      </c>
      <c r="KE140">
        <v>300</v>
      </c>
      <c r="KF140">
        <v>20.8666</v>
      </c>
      <c r="KG140">
        <v>100.158</v>
      </c>
      <c r="KH140">
        <v>100.782</v>
      </c>
    </row>
    <row r="141" spans="1:294">
      <c r="A141">
        <v>125</v>
      </c>
      <c r="B141">
        <v>1746733360.1</v>
      </c>
      <c r="C141">
        <v>14944</v>
      </c>
      <c r="D141" t="s">
        <v>689</v>
      </c>
      <c r="E141" t="s">
        <v>690</v>
      </c>
      <c r="F141" t="s">
        <v>432</v>
      </c>
      <c r="G141" t="s">
        <v>433</v>
      </c>
      <c r="I141" t="s">
        <v>435</v>
      </c>
      <c r="J141">
        <v>1746733360.1</v>
      </c>
      <c r="K141">
        <f>(L141)/1000</f>
        <v>0</v>
      </c>
      <c r="L141">
        <f>IF(DQ141, AO141, AI141)</f>
        <v>0</v>
      </c>
      <c r="M141">
        <f>IF(DQ141, AJ141, AH141)</f>
        <v>0</v>
      </c>
      <c r="N141">
        <f>DS141 - IF(AV141&gt;1, M141*DM141*100.0/(AX141), 0)</f>
        <v>0</v>
      </c>
      <c r="O141">
        <f>((U141-K141/2)*N141-M141)/(U141+K141/2)</f>
        <v>0</v>
      </c>
      <c r="P141">
        <f>O141*(DZ141+EA141)/1000.0</f>
        <v>0</v>
      </c>
      <c r="Q141">
        <f>(DS141 - IF(AV141&gt;1, M141*DM141*100.0/(AX141), 0))*(DZ141+EA141)/1000.0</f>
        <v>0</v>
      </c>
      <c r="R141">
        <f>2.0/((1/T141-1/S141)+SIGN(T141)*SQRT((1/T141-1/S141)*(1/T141-1/S141) + 4*DN141/((DN141+1)*(DN141+1))*(2*1/T141*1/S141-1/S141*1/S141)))</f>
        <v>0</v>
      </c>
      <c r="S141">
        <f>IF(LEFT(DO141,1)&lt;&gt;"0",IF(LEFT(DO141,1)="1",3.0,DP141),$D$5+$E$5*(EG141*DZ141/($K$5*1000))+$F$5*(EG141*DZ141/($K$5*1000))*MAX(MIN(DM141,$J$5),$I$5)*MAX(MIN(DM141,$J$5),$I$5)+$G$5*MAX(MIN(DM141,$J$5),$I$5)*(EG141*DZ141/($K$5*1000))+$H$5*(EG141*DZ141/($K$5*1000))*(EG141*DZ141/($K$5*1000)))</f>
        <v>0</v>
      </c>
      <c r="T141">
        <f>K141*(1000-(1000*0.61365*exp(17.502*X141/(240.97+X141))/(DZ141+EA141)+DU141)/2)/(1000*0.61365*exp(17.502*X141/(240.97+X141))/(DZ141+EA141)-DU141)</f>
        <v>0</v>
      </c>
      <c r="U141">
        <f>1/((DN141+1)/(R141/1.6)+1/(S141/1.37)) + DN141/((DN141+1)/(R141/1.6) + DN141/(S141/1.37))</f>
        <v>0</v>
      </c>
      <c r="V141">
        <f>(DI141*DL141)</f>
        <v>0</v>
      </c>
      <c r="W141">
        <f>(EB141+(V141+2*0.95*5.67E-8*(((EB141+$B$7)+273)^4-(EB141+273)^4)-44100*K141)/(1.84*29.3*S141+8*0.95*5.67E-8*(EB141+273)^3))</f>
        <v>0</v>
      </c>
      <c r="X141">
        <f>($C$7*EC141+$D$7*ED141+$E$7*W141)</f>
        <v>0</v>
      </c>
      <c r="Y141">
        <f>0.61365*exp(17.502*X141/(240.97+X141))</f>
        <v>0</v>
      </c>
      <c r="Z141">
        <f>(AA141/AB141*100)</f>
        <v>0</v>
      </c>
      <c r="AA141">
        <f>DU141*(DZ141+EA141)/1000</f>
        <v>0</v>
      </c>
      <c r="AB141">
        <f>0.61365*exp(17.502*EB141/(240.97+EB141))</f>
        <v>0</v>
      </c>
      <c r="AC141">
        <f>(Y141-DU141*(DZ141+EA141)/1000)</f>
        <v>0</v>
      </c>
      <c r="AD141">
        <f>(-K141*44100)</f>
        <v>0</v>
      </c>
      <c r="AE141">
        <f>2*29.3*S141*0.92*(EB141-X141)</f>
        <v>0</v>
      </c>
      <c r="AF141">
        <f>2*0.95*5.67E-8*(((EB141+$B$7)+273)^4-(X141+273)^4)</f>
        <v>0</v>
      </c>
      <c r="AG141">
        <f>V141+AF141+AD141+AE141</f>
        <v>0</v>
      </c>
      <c r="AH141">
        <f>DY141*AV141*(DT141-DS141*(1000-AV141*DV141)/(1000-AV141*DU141))/(100*DM141)</f>
        <v>0</v>
      </c>
      <c r="AI141">
        <f>1000*DY141*AV141*(DU141-DV141)/(100*DM141*(1000-AV141*DU141))</f>
        <v>0</v>
      </c>
      <c r="AJ141">
        <f>(AK141 - AL141 - DZ141*1E3/(8.314*(EB141+273.15)) * AN141/DY141 * AM141) * DY141/(100*DM141) * (1000 - DV141)/1000</f>
        <v>0</v>
      </c>
      <c r="AK141">
        <v>204.2477833436638</v>
      </c>
      <c r="AL141">
        <v>204.5007757575757</v>
      </c>
      <c r="AM141">
        <v>2.713033135958074E-05</v>
      </c>
      <c r="AN141">
        <v>65.83343786014218</v>
      </c>
      <c r="AO141">
        <f>(AQ141 - AP141 + DZ141*1E3/(8.314*(EB141+273.15)) * AS141/DY141 * AR141) * DY141/(100*DM141) * 1000/(1000 - AQ141)</f>
        <v>0</v>
      </c>
      <c r="AP141">
        <v>20.83470270755435</v>
      </c>
      <c r="AQ141">
        <v>20.82575090909091</v>
      </c>
      <c r="AR141">
        <v>-1.814171193854408E-06</v>
      </c>
      <c r="AS141">
        <v>77.39234867321849</v>
      </c>
      <c r="AT141">
        <v>0</v>
      </c>
      <c r="AU141">
        <v>0</v>
      </c>
      <c r="AV141">
        <f>IF(AT141*$H$13&gt;=AX141,1.0,(AX141/(AX141-AT141*$H$13)))</f>
        <v>0</v>
      </c>
      <c r="AW141">
        <f>(AV141-1)*100</f>
        <v>0</v>
      </c>
      <c r="AX141">
        <f>MAX(0,($B$13+$C$13*EG141)/(1+$D$13*EG141)*DZ141/(EB141+273)*$E$13)</f>
        <v>0</v>
      </c>
      <c r="AY141" t="s">
        <v>436</v>
      </c>
      <c r="AZ141" t="s">
        <v>436</v>
      </c>
      <c r="BA141">
        <v>0</v>
      </c>
      <c r="BB141">
        <v>0</v>
      </c>
      <c r="BC141">
        <f>1-BA141/BB141</f>
        <v>0</v>
      </c>
      <c r="BD141">
        <v>0</v>
      </c>
      <c r="BE141" t="s">
        <v>436</v>
      </c>
      <c r="BF141" t="s">
        <v>436</v>
      </c>
      <c r="BG141">
        <v>0</v>
      </c>
      <c r="BH141">
        <v>0</v>
      </c>
      <c r="BI141">
        <f>1-BG141/BH141</f>
        <v>0</v>
      </c>
      <c r="BJ141">
        <v>0.5</v>
      </c>
      <c r="BK141">
        <f>DJ141</f>
        <v>0</v>
      </c>
      <c r="BL141">
        <f>M141</f>
        <v>0</v>
      </c>
      <c r="BM141">
        <f>BI141*BJ141*BK141</f>
        <v>0</v>
      </c>
      <c r="BN141">
        <f>(BL141-BD141)/BK141</f>
        <v>0</v>
      </c>
      <c r="BO141">
        <f>(BB141-BH141)/BH141</f>
        <v>0</v>
      </c>
      <c r="BP141">
        <f>BA141/(BC141+BA141/BH141)</f>
        <v>0</v>
      </c>
      <c r="BQ141" t="s">
        <v>436</v>
      </c>
      <c r="BR141">
        <v>0</v>
      </c>
      <c r="BS141">
        <f>IF(BR141&lt;&gt;0, BR141, BP141)</f>
        <v>0</v>
      </c>
      <c r="BT141">
        <f>1-BS141/BH141</f>
        <v>0</v>
      </c>
      <c r="BU141">
        <f>(BH141-BG141)/(BH141-BS141)</f>
        <v>0</v>
      </c>
      <c r="BV141">
        <f>(BB141-BH141)/(BB141-BS141)</f>
        <v>0</v>
      </c>
      <c r="BW141">
        <f>(BH141-BG141)/(BH141-BA141)</f>
        <v>0</v>
      </c>
      <c r="BX141">
        <f>(BB141-BH141)/(BB141-BA141)</f>
        <v>0</v>
      </c>
      <c r="BY141">
        <f>(BU141*BS141/BG141)</f>
        <v>0</v>
      </c>
      <c r="BZ141">
        <f>(1-BY141)</f>
        <v>0</v>
      </c>
      <c r="DI141">
        <f>$B$11*EH141+$C$11*EI141+$F$11*ET141*(1-EW141)</f>
        <v>0</v>
      </c>
      <c r="DJ141">
        <f>DI141*DK141</f>
        <v>0</v>
      </c>
      <c r="DK141">
        <f>($B$11*$D$9+$C$11*$D$9+$F$11*((FG141+EY141)/MAX(FG141+EY141+FH141, 0.1)*$I$9+FH141/MAX(FG141+EY141+FH141, 0.1)*$J$9))/($B$11+$C$11+$F$11)</f>
        <v>0</v>
      </c>
      <c r="DL141">
        <f>($B$11*$K$9+$C$11*$K$9+$F$11*((FG141+EY141)/MAX(FG141+EY141+FH141, 0.1)*$P$9+FH141/MAX(FG141+EY141+FH141, 0.1)*$Q$9))/($B$11+$C$11+$F$11)</f>
        <v>0</v>
      </c>
      <c r="DM141">
        <v>6</v>
      </c>
      <c r="DN141">
        <v>0.5</v>
      </c>
      <c r="DO141" t="s">
        <v>437</v>
      </c>
      <c r="DP141">
        <v>2</v>
      </c>
      <c r="DQ141" t="b">
        <v>1</v>
      </c>
      <c r="DR141">
        <v>1746733360.1</v>
      </c>
      <c r="DS141">
        <v>200.248</v>
      </c>
      <c r="DT141">
        <v>200.041</v>
      </c>
      <c r="DU141">
        <v>20.8246</v>
      </c>
      <c r="DV141">
        <v>20.8327</v>
      </c>
      <c r="DW141">
        <v>200.07</v>
      </c>
      <c r="DX141">
        <v>20.5765</v>
      </c>
      <c r="DY141">
        <v>399.979</v>
      </c>
      <c r="DZ141">
        <v>101.993</v>
      </c>
      <c r="EA141">
        <v>0.0999143</v>
      </c>
      <c r="EB141">
        <v>30.0127</v>
      </c>
      <c r="EC141">
        <v>29.7071</v>
      </c>
      <c r="ED141">
        <v>999.9</v>
      </c>
      <c r="EE141">
        <v>0</v>
      </c>
      <c r="EF141">
        <v>0</v>
      </c>
      <c r="EG141">
        <v>10038.8</v>
      </c>
      <c r="EH141">
        <v>0</v>
      </c>
      <c r="EI141">
        <v>0.221054</v>
      </c>
      <c r="EJ141">
        <v>0.206985</v>
      </c>
      <c r="EK141">
        <v>204.507</v>
      </c>
      <c r="EL141">
        <v>204.297</v>
      </c>
      <c r="EM141">
        <v>-0.0081768</v>
      </c>
      <c r="EN141">
        <v>200.041</v>
      </c>
      <c r="EO141">
        <v>20.8327</v>
      </c>
      <c r="EP141">
        <v>2.12396</v>
      </c>
      <c r="EQ141">
        <v>2.12479</v>
      </c>
      <c r="ER141">
        <v>18.4</v>
      </c>
      <c r="ES141">
        <v>18.4062</v>
      </c>
      <c r="ET141">
        <v>0.0500092</v>
      </c>
      <c r="EU141">
        <v>0</v>
      </c>
      <c r="EV141">
        <v>0</v>
      </c>
      <c r="EW141">
        <v>0</v>
      </c>
      <c r="EX141">
        <v>-5.54</v>
      </c>
      <c r="EY141">
        <v>0.0500092</v>
      </c>
      <c r="EZ141">
        <v>-2.56</v>
      </c>
      <c r="FA141">
        <v>-0.17</v>
      </c>
      <c r="FB141">
        <v>35.125</v>
      </c>
      <c r="FC141">
        <v>40.375</v>
      </c>
      <c r="FD141">
        <v>37.562</v>
      </c>
      <c r="FE141">
        <v>41</v>
      </c>
      <c r="FF141">
        <v>38.25</v>
      </c>
      <c r="FG141">
        <v>0</v>
      </c>
      <c r="FH141">
        <v>0</v>
      </c>
      <c r="FI141">
        <v>0</v>
      </c>
      <c r="FJ141">
        <v>1746733433</v>
      </c>
      <c r="FK141">
        <v>0</v>
      </c>
      <c r="FL141">
        <v>3.918461538461539</v>
      </c>
      <c r="FM141">
        <v>-31.56307703147763</v>
      </c>
      <c r="FN141">
        <v>4.47213673667108</v>
      </c>
      <c r="FO141">
        <v>-4.550384615384616</v>
      </c>
      <c r="FP141">
        <v>15</v>
      </c>
      <c r="FQ141">
        <v>1746715409.1</v>
      </c>
      <c r="FR141" t="s">
        <v>438</v>
      </c>
      <c r="FS141">
        <v>1746715409.1</v>
      </c>
      <c r="FT141">
        <v>1746715398.6</v>
      </c>
      <c r="FU141">
        <v>2</v>
      </c>
      <c r="FV141">
        <v>-0.229</v>
      </c>
      <c r="FW141">
        <v>-0.046</v>
      </c>
      <c r="FX141">
        <v>-0.035</v>
      </c>
      <c r="FY141">
        <v>0.08699999999999999</v>
      </c>
      <c r="FZ141">
        <v>587</v>
      </c>
      <c r="GA141">
        <v>16</v>
      </c>
      <c r="GB141">
        <v>0.03</v>
      </c>
      <c r="GC141">
        <v>0.16</v>
      </c>
      <c r="GD141">
        <v>-0.1713846054397075</v>
      </c>
      <c r="GE141">
        <v>0.03673389147375254</v>
      </c>
      <c r="GF141">
        <v>0.0129925632877709</v>
      </c>
      <c r="GG141">
        <v>1</v>
      </c>
      <c r="GH141">
        <v>-0.0003329544550345026</v>
      </c>
      <c r="GI141">
        <v>8.996357708937086E-05</v>
      </c>
      <c r="GJ141">
        <v>4.584204048129069E-05</v>
      </c>
      <c r="GK141">
        <v>1</v>
      </c>
      <c r="GL141">
        <v>2</v>
      </c>
      <c r="GM141">
        <v>2</v>
      </c>
      <c r="GN141" t="s">
        <v>439</v>
      </c>
      <c r="GO141">
        <v>3.01813</v>
      </c>
      <c r="GP141">
        <v>2.77493</v>
      </c>
      <c r="GQ141">
        <v>0.0552182</v>
      </c>
      <c r="GR141">
        <v>0.0547975</v>
      </c>
      <c r="GS141">
        <v>0.11077</v>
      </c>
      <c r="GT141">
        <v>0.11048</v>
      </c>
      <c r="GU141">
        <v>24410.1</v>
      </c>
      <c r="GV141">
        <v>28530.6</v>
      </c>
      <c r="GW141">
        <v>22640.3</v>
      </c>
      <c r="GX141">
        <v>27734.1</v>
      </c>
      <c r="GY141">
        <v>29177.1</v>
      </c>
      <c r="GZ141">
        <v>35222.6</v>
      </c>
      <c r="HA141">
        <v>36291.4</v>
      </c>
      <c r="HB141">
        <v>44026.3</v>
      </c>
      <c r="HC141">
        <v>1.82518</v>
      </c>
      <c r="HD141">
        <v>2.21878</v>
      </c>
      <c r="HE141">
        <v>0.145197</v>
      </c>
      <c r="HF141">
        <v>0</v>
      </c>
      <c r="HG141">
        <v>27.3385</v>
      </c>
      <c r="HH141">
        <v>999.9</v>
      </c>
      <c r="HI141">
        <v>54.7</v>
      </c>
      <c r="HJ141">
        <v>30.4</v>
      </c>
      <c r="HK141">
        <v>23.3783</v>
      </c>
      <c r="HL141">
        <v>62.0348</v>
      </c>
      <c r="HM141">
        <v>10.7492</v>
      </c>
      <c r="HN141">
        <v>1</v>
      </c>
      <c r="HO141">
        <v>-0.191946</v>
      </c>
      <c r="HP141">
        <v>-2.23025</v>
      </c>
      <c r="HQ141">
        <v>20.2825</v>
      </c>
      <c r="HR141">
        <v>5.19842</v>
      </c>
      <c r="HS141">
        <v>11.9523</v>
      </c>
      <c r="HT141">
        <v>4.9473</v>
      </c>
      <c r="HU141">
        <v>3.3</v>
      </c>
      <c r="HV141">
        <v>9999</v>
      </c>
      <c r="HW141">
        <v>9999</v>
      </c>
      <c r="HX141">
        <v>9999</v>
      </c>
      <c r="HY141">
        <v>333.5</v>
      </c>
      <c r="HZ141">
        <v>1.8602</v>
      </c>
      <c r="IA141">
        <v>1.86081</v>
      </c>
      <c r="IB141">
        <v>1.86158</v>
      </c>
      <c r="IC141">
        <v>1.85715</v>
      </c>
      <c r="ID141">
        <v>1.85684</v>
      </c>
      <c r="IE141">
        <v>1.85791</v>
      </c>
      <c r="IF141">
        <v>1.85869</v>
      </c>
      <c r="IG141">
        <v>1.85822</v>
      </c>
      <c r="IH141">
        <v>0</v>
      </c>
      <c r="II141">
        <v>0</v>
      </c>
      <c r="IJ141">
        <v>0</v>
      </c>
      <c r="IK141">
        <v>0</v>
      </c>
      <c r="IL141" t="s">
        <v>440</v>
      </c>
      <c r="IM141" t="s">
        <v>441</v>
      </c>
      <c r="IN141" t="s">
        <v>442</v>
      </c>
      <c r="IO141" t="s">
        <v>442</v>
      </c>
      <c r="IP141" t="s">
        <v>442</v>
      </c>
      <c r="IQ141" t="s">
        <v>442</v>
      </c>
      <c r="IR141">
        <v>0</v>
      </c>
      <c r="IS141">
        <v>100</v>
      </c>
      <c r="IT141">
        <v>100</v>
      </c>
      <c r="IU141">
        <v>0.178</v>
      </c>
      <c r="IV141">
        <v>0.2481</v>
      </c>
      <c r="IW141">
        <v>0.297997702088705</v>
      </c>
      <c r="IX141">
        <v>-0.0005958199232126106</v>
      </c>
      <c r="IY141">
        <v>-6.37178337242435E-08</v>
      </c>
      <c r="IZ141">
        <v>1.993894988486917E-10</v>
      </c>
      <c r="JA141">
        <v>-0.1058024783623949</v>
      </c>
      <c r="JB141">
        <v>-0.00682890468723997</v>
      </c>
      <c r="JC141">
        <v>0.001509929528747337</v>
      </c>
      <c r="JD141">
        <v>-1.662762654557253E-05</v>
      </c>
      <c r="JE141">
        <v>17</v>
      </c>
      <c r="JF141">
        <v>1831</v>
      </c>
      <c r="JG141">
        <v>1</v>
      </c>
      <c r="JH141">
        <v>21</v>
      </c>
      <c r="JI141">
        <v>299.2</v>
      </c>
      <c r="JJ141">
        <v>299.4</v>
      </c>
      <c r="JK141">
        <v>0.610352</v>
      </c>
      <c r="JL141">
        <v>2.57568</v>
      </c>
      <c r="JM141">
        <v>1.54663</v>
      </c>
      <c r="JN141">
        <v>2.1875</v>
      </c>
      <c r="JO141">
        <v>1.49658</v>
      </c>
      <c r="JP141">
        <v>2.43286</v>
      </c>
      <c r="JQ141">
        <v>36.4107</v>
      </c>
      <c r="JR141">
        <v>24.1926</v>
      </c>
      <c r="JS141">
        <v>18</v>
      </c>
      <c r="JT141">
        <v>385.013</v>
      </c>
      <c r="JU141">
        <v>678.775</v>
      </c>
      <c r="JV141">
        <v>30.961</v>
      </c>
      <c r="JW141">
        <v>25.0671</v>
      </c>
      <c r="JX141">
        <v>30.0001</v>
      </c>
      <c r="JY141">
        <v>24.9576</v>
      </c>
      <c r="JZ141">
        <v>24.9355</v>
      </c>
      <c r="KA141">
        <v>12.24</v>
      </c>
      <c r="KB141">
        <v>20.6736</v>
      </c>
      <c r="KC141">
        <v>100</v>
      </c>
      <c r="KD141">
        <v>30.9545</v>
      </c>
      <c r="KE141">
        <v>200</v>
      </c>
      <c r="KF141">
        <v>20.8666</v>
      </c>
      <c r="KG141">
        <v>100.159</v>
      </c>
      <c r="KH141">
        <v>100.781</v>
      </c>
    </row>
    <row r="142" spans="1:294">
      <c r="A142">
        <v>126</v>
      </c>
      <c r="B142">
        <v>1746733480.6</v>
      </c>
      <c r="C142">
        <v>15064.5</v>
      </c>
      <c r="D142" t="s">
        <v>691</v>
      </c>
      <c r="E142" t="s">
        <v>692</v>
      </c>
      <c r="F142" t="s">
        <v>432</v>
      </c>
      <c r="G142" t="s">
        <v>433</v>
      </c>
      <c r="I142" t="s">
        <v>435</v>
      </c>
      <c r="J142">
        <v>1746733480.6</v>
      </c>
      <c r="K142">
        <f>(L142)/1000</f>
        <v>0</v>
      </c>
      <c r="L142">
        <f>IF(DQ142, AO142, AI142)</f>
        <v>0</v>
      </c>
      <c r="M142">
        <f>IF(DQ142, AJ142, AH142)</f>
        <v>0</v>
      </c>
      <c r="N142">
        <f>DS142 - IF(AV142&gt;1, M142*DM142*100.0/(AX142), 0)</f>
        <v>0</v>
      </c>
      <c r="O142">
        <f>((U142-K142/2)*N142-M142)/(U142+K142/2)</f>
        <v>0</v>
      </c>
      <c r="P142">
        <f>O142*(DZ142+EA142)/1000.0</f>
        <v>0</v>
      </c>
      <c r="Q142">
        <f>(DS142 - IF(AV142&gt;1, M142*DM142*100.0/(AX142), 0))*(DZ142+EA142)/1000.0</f>
        <v>0</v>
      </c>
      <c r="R142">
        <f>2.0/((1/T142-1/S142)+SIGN(T142)*SQRT((1/T142-1/S142)*(1/T142-1/S142) + 4*DN142/((DN142+1)*(DN142+1))*(2*1/T142*1/S142-1/S142*1/S142)))</f>
        <v>0</v>
      </c>
      <c r="S142">
        <f>IF(LEFT(DO142,1)&lt;&gt;"0",IF(LEFT(DO142,1)="1",3.0,DP142),$D$5+$E$5*(EG142*DZ142/($K$5*1000))+$F$5*(EG142*DZ142/($K$5*1000))*MAX(MIN(DM142,$J$5),$I$5)*MAX(MIN(DM142,$J$5),$I$5)+$G$5*MAX(MIN(DM142,$J$5),$I$5)*(EG142*DZ142/($K$5*1000))+$H$5*(EG142*DZ142/($K$5*1000))*(EG142*DZ142/($K$5*1000)))</f>
        <v>0</v>
      </c>
      <c r="T142">
        <f>K142*(1000-(1000*0.61365*exp(17.502*X142/(240.97+X142))/(DZ142+EA142)+DU142)/2)/(1000*0.61365*exp(17.502*X142/(240.97+X142))/(DZ142+EA142)-DU142)</f>
        <v>0</v>
      </c>
      <c r="U142">
        <f>1/((DN142+1)/(R142/1.6)+1/(S142/1.37)) + DN142/((DN142+1)/(R142/1.6) + DN142/(S142/1.37))</f>
        <v>0</v>
      </c>
      <c r="V142">
        <f>(DI142*DL142)</f>
        <v>0</v>
      </c>
      <c r="W142">
        <f>(EB142+(V142+2*0.95*5.67E-8*(((EB142+$B$7)+273)^4-(EB142+273)^4)-44100*K142)/(1.84*29.3*S142+8*0.95*5.67E-8*(EB142+273)^3))</f>
        <v>0</v>
      </c>
      <c r="X142">
        <f>($C$7*EC142+$D$7*ED142+$E$7*W142)</f>
        <v>0</v>
      </c>
      <c r="Y142">
        <f>0.61365*exp(17.502*X142/(240.97+X142))</f>
        <v>0</v>
      </c>
      <c r="Z142">
        <f>(AA142/AB142*100)</f>
        <v>0</v>
      </c>
      <c r="AA142">
        <f>DU142*(DZ142+EA142)/1000</f>
        <v>0</v>
      </c>
      <c r="AB142">
        <f>0.61365*exp(17.502*EB142/(240.97+EB142))</f>
        <v>0</v>
      </c>
      <c r="AC142">
        <f>(Y142-DU142*(DZ142+EA142)/1000)</f>
        <v>0</v>
      </c>
      <c r="AD142">
        <f>(-K142*44100)</f>
        <v>0</v>
      </c>
      <c r="AE142">
        <f>2*29.3*S142*0.92*(EB142-X142)</f>
        <v>0</v>
      </c>
      <c r="AF142">
        <f>2*0.95*5.67E-8*(((EB142+$B$7)+273)^4-(X142+273)^4)</f>
        <v>0</v>
      </c>
      <c r="AG142">
        <f>V142+AF142+AD142+AE142</f>
        <v>0</v>
      </c>
      <c r="AH142">
        <f>DY142*AV142*(DT142-DS142*(1000-AV142*DV142)/(1000-AV142*DU142))/(100*DM142)</f>
        <v>0</v>
      </c>
      <c r="AI142">
        <f>1000*DY142*AV142*(DU142-DV142)/(100*DM142*(1000-AV142*DU142))</f>
        <v>0</v>
      </c>
      <c r="AJ142">
        <f>(AK142 - AL142 - DZ142*1E3/(8.314*(EB142+273.15)) * AN142/DY142 * AM142) * DY142/(100*DM142) * (1000 - DV142)/1000</f>
        <v>0</v>
      </c>
      <c r="AK142">
        <v>102.1079909157145</v>
      </c>
      <c r="AL142">
        <v>102.4049212121212</v>
      </c>
      <c r="AM142">
        <v>-0.0001049083214295785</v>
      </c>
      <c r="AN142">
        <v>65.83343786014218</v>
      </c>
      <c r="AO142">
        <f>(AQ142 - AP142 + DZ142*1E3/(8.314*(EB142+273.15)) * AS142/DY142 * AR142) * DY142/(100*DM142) * 1000/(1000 - AQ142)</f>
        <v>0</v>
      </c>
      <c r="AP142">
        <v>20.84781256974815</v>
      </c>
      <c r="AQ142">
        <v>20.8324709090909</v>
      </c>
      <c r="AR142">
        <v>4.912677422819932E-07</v>
      </c>
      <c r="AS142">
        <v>77.39234867321849</v>
      </c>
      <c r="AT142">
        <v>0</v>
      </c>
      <c r="AU142">
        <v>0</v>
      </c>
      <c r="AV142">
        <f>IF(AT142*$H$13&gt;=AX142,1.0,(AX142/(AX142-AT142*$H$13)))</f>
        <v>0</v>
      </c>
      <c r="AW142">
        <f>(AV142-1)*100</f>
        <v>0</v>
      </c>
      <c r="AX142">
        <f>MAX(0,($B$13+$C$13*EG142)/(1+$D$13*EG142)*DZ142/(EB142+273)*$E$13)</f>
        <v>0</v>
      </c>
      <c r="AY142" t="s">
        <v>436</v>
      </c>
      <c r="AZ142" t="s">
        <v>436</v>
      </c>
      <c r="BA142">
        <v>0</v>
      </c>
      <c r="BB142">
        <v>0</v>
      </c>
      <c r="BC142">
        <f>1-BA142/BB142</f>
        <v>0</v>
      </c>
      <c r="BD142">
        <v>0</v>
      </c>
      <c r="BE142" t="s">
        <v>436</v>
      </c>
      <c r="BF142" t="s">
        <v>436</v>
      </c>
      <c r="BG142">
        <v>0</v>
      </c>
      <c r="BH142">
        <v>0</v>
      </c>
      <c r="BI142">
        <f>1-BG142/BH142</f>
        <v>0</v>
      </c>
      <c r="BJ142">
        <v>0.5</v>
      </c>
      <c r="BK142">
        <f>DJ142</f>
        <v>0</v>
      </c>
      <c r="BL142">
        <f>M142</f>
        <v>0</v>
      </c>
      <c r="BM142">
        <f>BI142*BJ142*BK142</f>
        <v>0</v>
      </c>
      <c r="BN142">
        <f>(BL142-BD142)/BK142</f>
        <v>0</v>
      </c>
      <c r="BO142">
        <f>(BB142-BH142)/BH142</f>
        <v>0</v>
      </c>
      <c r="BP142">
        <f>BA142/(BC142+BA142/BH142)</f>
        <v>0</v>
      </c>
      <c r="BQ142" t="s">
        <v>436</v>
      </c>
      <c r="BR142">
        <v>0</v>
      </c>
      <c r="BS142">
        <f>IF(BR142&lt;&gt;0, BR142, BP142)</f>
        <v>0</v>
      </c>
      <c r="BT142">
        <f>1-BS142/BH142</f>
        <v>0</v>
      </c>
      <c r="BU142">
        <f>(BH142-BG142)/(BH142-BS142)</f>
        <v>0</v>
      </c>
      <c r="BV142">
        <f>(BB142-BH142)/(BB142-BS142)</f>
        <v>0</v>
      </c>
      <c r="BW142">
        <f>(BH142-BG142)/(BH142-BA142)</f>
        <v>0</v>
      </c>
      <c r="BX142">
        <f>(BB142-BH142)/(BB142-BA142)</f>
        <v>0</v>
      </c>
      <c r="BY142">
        <f>(BU142*BS142/BG142)</f>
        <v>0</v>
      </c>
      <c r="BZ142">
        <f>(1-BY142)</f>
        <v>0</v>
      </c>
      <c r="DI142">
        <f>$B$11*EH142+$C$11*EI142+$F$11*ET142*(1-EW142)</f>
        <v>0</v>
      </c>
      <c r="DJ142">
        <f>DI142*DK142</f>
        <v>0</v>
      </c>
      <c r="DK142">
        <f>($B$11*$D$9+$C$11*$D$9+$F$11*((FG142+EY142)/MAX(FG142+EY142+FH142, 0.1)*$I$9+FH142/MAX(FG142+EY142+FH142, 0.1)*$J$9))/($B$11+$C$11+$F$11)</f>
        <v>0</v>
      </c>
      <c r="DL142">
        <f>($B$11*$K$9+$C$11*$K$9+$F$11*((FG142+EY142)/MAX(FG142+EY142+FH142, 0.1)*$P$9+FH142/MAX(FG142+EY142+FH142, 0.1)*$Q$9))/($B$11+$C$11+$F$11)</f>
        <v>0</v>
      </c>
      <c r="DM142">
        <v>6</v>
      </c>
      <c r="DN142">
        <v>0.5</v>
      </c>
      <c r="DO142" t="s">
        <v>437</v>
      </c>
      <c r="DP142">
        <v>2</v>
      </c>
      <c r="DQ142" t="b">
        <v>1</v>
      </c>
      <c r="DR142">
        <v>1746733480.6</v>
      </c>
      <c r="DS142">
        <v>100.287</v>
      </c>
      <c r="DT142">
        <v>100.01</v>
      </c>
      <c r="DU142">
        <v>20.8321</v>
      </c>
      <c r="DV142">
        <v>20.846</v>
      </c>
      <c r="DW142">
        <v>100.049</v>
      </c>
      <c r="DX142">
        <v>20.5837</v>
      </c>
      <c r="DY142">
        <v>400.105</v>
      </c>
      <c r="DZ142">
        <v>101.99</v>
      </c>
      <c r="EA142">
        <v>0.100168</v>
      </c>
      <c r="EB142">
        <v>29.9934</v>
      </c>
      <c r="EC142">
        <v>29.7035</v>
      </c>
      <c r="ED142">
        <v>999.9</v>
      </c>
      <c r="EE142">
        <v>0</v>
      </c>
      <c r="EF142">
        <v>0</v>
      </c>
      <c r="EG142">
        <v>10027.5</v>
      </c>
      <c r="EH142">
        <v>0</v>
      </c>
      <c r="EI142">
        <v>0.23487</v>
      </c>
      <c r="EJ142">
        <v>0.277527</v>
      </c>
      <c r="EK142">
        <v>102.421</v>
      </c>
      <c r="EL142">
        <v>102.139</v>
      </c>
      <c r="EM142">
        <v>-0.0139637</v>
      </c>
      <c r="EN142">
        <v>100.01</v>
      </c>
      <c r="EO142">
        <v>20.846</v>
      </c>
      <c r="EP142">
        <v>2.12466</v>
      </c>
      <c r="EQ142">
        <v>2.12609</v>
      </c>
      <c r="ER142">
        <v>18.4053</v>
      </c>
      <c r="ES142">
        <v>18.416</v>
      </c>
      <c r="ET142">
        <v>0.0500092</v>
      </c>
      <c r="EU142">
        <v>0</v>
      </c>
      <c r="EV142">
        <v>0</v>
      </c>
      <c r="EW142">
        <v>0</v>
      </c>
      <c r="EX142">
        <v>-1.05</v>
      </c>
      <c r="EY142">
        <v>0.0500092</v>
      </c>
      <c r="EZ142">
        <v>2.45</v>
      </c>
      <c r="FA142">
        <v>0.42</v>
      </c>
      <c r="FB142">
        <v>34.937</v>
      </c>
      <c r="FC142">
        <v>39.125</v>
      </c>
      <c r="FD142">
        <v>37</v>
      </c>
      <c r="FE142">
        <v>39.187</v>
      </c>
      <c r="FF142">
        <v>37.625</v>
      </c>
      <c r="FG142">
        <v>0</v>
      </c>
      <c r="FH142">
        <v>0</v>
      </c>
      <c r="FI142">
        <v>0</v>
      </c>
      <c r="FJ142">
        <v>1746733553.6</v>
      </c>
      <c r="FK142">
        <v>0</v>
      </c>
      <c r="FL142">
        <v>2.294</v>
      </c>
      <c r="FM142">
        <v>-2.050768996662883</v>
      </c>
      <c r="FN142">
        <v>-7.628461374895562</v>
      </c>
      <c r="FO142">
        <v>-2.3244</v>
      </c>
      <c r="FP142">
        <v>15</v>
      </c>
      <c r="FQ142">
        <v>1746715409.1</v>
      </c>
      <c r="FR142" t="s">
        <v>438</v>
      </c>
      <c r="FS142">
        <v>1746715409.1</v>
      </c>
      <c r="FT142">
        <v>1746715398.6</v>
      </c>
      <c r="FU142">
        <v>2</v>
      </c>
      <c r="FV142">
        <v>-0.229</v>
      </c>
      <c r="FW142">
        <v>-0.046</v>
      </c>
      <c r="FX142">
        <v>-0.035</v>
      </c>
      <c r="FY142">
        <v>0.08699999999999999</v>
      </c>
      <c r="FZ142">
        <v>587</v>
      </c>
      <c r="GA142">
        <v>16</v>
      </c>
      <c r="GB142">
        <v>0.03</v>
      </c>
      <c r="GC142">
        <v>0.16</v>
      </c>
      <c r="GD142">
        <v>-0.1969989849453794</v>
      </c>
      <c r="GE142">
        <v>0.07508014379522612</v>
      </c>
      <c r="GF142">
        <v>0.01536251232825248</v>
      </c>
      <c r="GG142">
        <v>1</v>
      </c>
      <c r="GH142">
        <v>-0.0007358047224192792</v>
      </c>
      <c r="GI142">
        <v>0.001376438518613621</v>
      </c>
      <c r="GJ142">
        <v>0.0002146097532273406</v>
      </c>
      <c r="GK142">
        <v>1</v>
      </c>
      <c r="GL142">
        <v>2</v>
      </c>
      <c r="GM142">
        <v>2</v>
      </c>
      <c r="GN142" t="s">
        <v>439</v>
      </c>
      <c r="GO142">
        <v>3.01828</v>
      </c>
      <c r="GP142">
        <v>2.77508</v>
      </c>
      <c r="GQ142">
        <v>0.0290808</v>
      </c>
      <c r="GR142">
        <v>0.0288485</v>
      </c>
      <c r="GS142">
        <v>0.110795</v>
      </c>
      <c r="GT142">
        <v>0.110527</v>
      </c>
      <c r="GU142">
        <v>25085.2</v>
      </c>
      <c r="GV142">
        <v>29314.8</v>
      </c>
      <c r="GW142">
        <v>22640.1</v>
      </c>
      <c r="GX142">
        <v>27734.9</v>
      </c>
      <c r="GY142">
        <v>29175.1</v>
      </c>
      <c r="GZ142">
        <v>35221.2</v>
      </c>
      <c r="HA142">
        <v>36290.8</v>
      </c>
      <c r="HB142">
        <v>44027.8</v>
      </c>
      <c r="HC142">
        <v>1.8253</v>
      </c>
      <c r="HD142">
        <v>2.21895</v>
      </c>
      <c r="HE142">
        <v>0.144832</v>
      </c>
      <c r="HF142">
        <v>0</v>
      </c>
      <c r="HG142">
        <v>27.3408</v>
      </c>
      <c r="HH142">
        <v>999.9</v>
      </c>
      <c r="HI142">
        <v>54.8</v>
      </c>
      <c r="HJ142">
        <v>30.3</v>
      </c>
      <c r="HK142">
        <v>23.2874</v>
      </c>
      <c r="HL142">
        <v>62.0648</v>
      </c>
      <c r="HM142">
        <v>10.6971</v>
      </c>
      <c r="HN142">
        <v>1</v>
      </c>
      <c r="HO142">
        <v>-0.191982</v>
      </c>
      <c r="HP142">
        <v>-2.27493</v>
      </c>
      <c r="HQ142">
        <v>20.28</v>
      </c>
      <c r="HR142">
        <v>5.19827</v>
      </c>
      <c r="HS142">
        <v>11.9539</v>
      </c>
      <c r="HT142">
        <v>4.9476</v>
      </c>
      <c r="HU142">
        <v>3.3</v>
      </c>
      <c r="HV142">
        <v>9999</v>
      </c>
      <c r="HW142">
        <v>9999</v>
      </c>
      <c r="HX142">
        <v>9999</v>
      </c>
      <c r="HY142">
        <v>333.5</v>
      </c>
      <c r="HZ142">
        <v>1.8602</v>
      </c>
      <c r="IA142">
        <v>1.86081</v>
      </c>
      <c r="IB142">
        <v>1.86158</v>
      </c>
      <c r="IC142">
        <v>1.85718</v>
      </c>
      <c r="ID142">
        <v>1.85686</v>
      </c>
      <c r="IE142">
        <v>1.85791</v>
      </c>
      <c r="IF142">
        <v>1.85873</v>
      </c>
      <c r="IG142">
        <v>1.85822</v>
      </c>
      <c r="IH142">
        <v>0</v>
      </c>
      <c r="II142">
        <v>0</v>
      </c>
      <c r="IJ142">
        <v>0</v>
      </c>
      <c r="IK142">
        <v>0</v>
      </c>
      <c r="IL142" t="s">
        <v>440</v>
      </c>
      <c r="IM142" t="s">
        <v>441</v>
      </c>
      <c r="IN142" t="s">
        <v>442</v>
      </c>
      <c r="IO142" t="s">
        <v>442</v>
      </c>
      <c r="IP142" t="s">
        <v>442</v>
      </c>
      <c r="IQ142" t="s">
        <v>442</v>
      </c>
      <c r="IR142">
        <v>0</v>
      </c>
      <c r="IS142">
        <v>100</v>
      </c>
      <c r="IT142">
        <v>100</v>
      </c>
      <c r="IU142">
        <v>0.238</v>
      </c>
      <c r="IV142">
        <v>0.2484</v>
      </c>
      <c r="IW142">
        <v>0.297997702088705</v>
      </c>
      <c r="IX142">
        <v>-0.0005958199232126106</v>
      </c>
      <c r="IY142">
        <v>-6.37178337242435E-08</v>
      </c>
      <c r="IZ142">
        <v>1.993894988486917E-10</v>
      </c>
      <c r="JA142">
        <v>-0.1058024783623949</v>
      </c>
      <c r="JB142">
        <v>-0.00682890468723997</v>
      </c>
      <c r="JC142">
        <v>0.001509929528747337</v>
      </c>
      <c r="JD142">
        <v>-1.662762654557253E-05</v>
      </c>
      <c r="JE142">
        <v>17</v>
      </c>
      <c r="JF142">
        <v>1831</v>
      </c>
      <c r="JG142">
        <v>1</v>
      </c>
      <c r="JH142">
        <v>21</v>
      </c>
      <c r="JI142">
        <v>301.2</v>
      </c>
      <c r="JJ142">
        <v>301.4</v>
      </c>
      <c r="JK142">
        <v>0.378418</v>
      </c>
      <c r="JL142">
        <v>2.59277</v>
      </c>
      <c r="JM142">
        <v>1.54663</v>
      </c>
      <c r="JN142">
        <v>2.1875</v>
      </c>
      <c r="JO142">
        <v>1.49658</v>
      </c>
      <c r="JP142">
        <v>2.41943</v>
      </c>
      <c r="JQ142">
        <v>36.34</v>
      </c>
      <c r="JR142">
        <v>24.1926</v>
      </c>
      <c r="JS142">
        <v>18</v>
      </c>
      <c r="JT142">
        <v>385.072</v>
      </c>
      <c r="JU142">
        <v>678.896</v>
      </c>
      <c r="JV142">
        <v>30.9009</v>
      </c>
      <c r="JW142">
        <v>25.0671</v>
      </c>
      <c r="JX142">
        <v>30</v>
      </c>
      <c r="JY142">
        <v>24.9571</v>
      </c>
      <c r="JZ142">
        <v>24.9334</v>
      </c>
      <c r="KA142">
        <v>7.59131</v>
      </c>
      <c r="KB142">
        <v>20.3983</v>
      </c>
      <c r="KC142">
        <v>100</v>
      </c>
      <c r="KD142">
        <v>30.9033</v>
      </c>
      <c r="KE142">
        <v>100</v>
      </c>
      <c r="KF142">
        <v>20.8695</v>
      </c>
      <c r="KG142">
        <v>100.157</v>
      </c>
      <c r="KH142">
        <v>100.784</v>
      </c>
    </row>
    <row r="143" spans="1:294">
      <c r="A143">
        <v>127</v>
      </c>
      <c r="B143">
        <v>1746733601.1</v>
      </c>
      <c r="C143">
        <v>15185</v>
      </c>
      <c r="D143" t="s">
        <v>693</v>
      </c>
      <c r="E143" t="s">
        <v>694</v>
      </c>
      <c r="F143" t="s">
        <v>432</v>
      </c>
      <c r="G143" t="s">
        <v>433</v>
      </c>
      <c r="I143" t="s">
        <v>435</v>
      </c>
      <c r="J143">
        <v>1746733601.1</v>
      </c>
      <c r="K143">
        <f>(L143)/1000</f>
        <v>0</v>
      </c>
      <c r="L143">
        <f>IF(DQ143, AO143, AI143)</f>
        <v>0</v>
      </c>
      <c r="M143">
        <f>IF(DQ143, AJ143, AH143)</f>
        <v>0</v>
      </c>
      <c r="N143">
        <f>DS143 - IF(AV143&gt;1, M143*DM143*100.0/(AX143), 0)</f>
        <v>0</v>
      </c>
      <c r="O143">
        <f>((U143-K143/2)*N143-M143)/(U143+K143/2)</f>
        <v>0</v>
      </c>
      <c r="P143">
        <f>O143*(DZ143+EA143)/1000.0</f>
        <v>0</v>
      </c>
      <c r="Q143">
        <f>(DS143 - IF(AV143&gt;1, M143*DM143*100.0/(AX143), 0))*(DZ143+EA143)/1000.0</f>
        <v>0</v>
      </c>
      <c r="R143">
        <f>2.0/((1/T143-1/S143)+SIGN(T143)*SQRT((1/T143-1/S143)*(1/T143-1/S143) + 4*DN143/((DN143+1)*(DN143+1))*(2*1/T143*1/S143-1/S143*1/S143)))</f>
        <v>0</v>
      </c>
      <c r="S143">
        <f>IF(LEFT(DO143,1)&lt;&gt;"0",IF(LEFT(DO143,1)="1",3.0,DP143),$D$5+$E$5*(EG143*DZ143/($K$5*1000))+$F$5*(EG143*DZ143/($K$5*1000))*MAX(MIN(DM143,$J$5),$I$5)*MAX(MIN(DM143,$J$5),$I$5)+$G$5*MAX(MIN(DM143,$J$5),$I$5)*(EG143*DZ143/($K$5*1000))+$H$5*(EG143*DZ143/($K$5*1000))*(EG143*DZ143/($K$5*1000)))</f>
        <v>0</v>
      </c>
      <c r="T143">
        <f>K143*(1000-(1000*0.61365*exp(17.502*X143/(240.97+X143))/(DZ143+EA143)+DU143)/2)/(1000*0.61365*exp(17.502*X143/(240.97+X143))/(DZ143+EA143)-DU143)</f>
        <v>0</v>
      </c>
      <c r="U143">
        <f>1/((DN143+1)/(R143/1.6)+1/(S143/1.37)) + DN143/((DN143+1)/(R143/1.6) + DN143/(S143/1.37))</f>
        <v>0</v>
      </c>
      <c r="V143">
        <f>(DI143*DL143)</f>
        <v>0</v>
      </c>
      <c r="W143">
        <f>(EB143+(V143+2*0.95*5.67E-8*(((EB143+$B$7)+273)^4-(EB143+273)^4)-44100*K143)/(1.84*29.3*S143+8*0.95*5.67E-8*(EB143+273)^3))</f>
        <v>0</v>
      </c>
      <c r="X143">
        <f>($C$7*EC143+$D$7*ED143+$E$7*W143)</f>
        <v>0</v>
      </c>
      <c r="Y143">
        <f>0.61365*exp(17.502*X143/(240.97+X143))</f>
        <v>0</v>
      </c>
      <c r="Z143">
        <f>(AA143/AB143*100)</f>
        <v>0</v>
      </c>
      <c r="AA143">
        <f>DU143*(DZ143+EA143)/1000</f>
        <v>0</v>
      </c>
      <c r="AB143">
        <f>0.61365*exp(17.502*EB143/(240.97+EB143))</f>
        <v>0</v>
      </c>
      <c r="AC143">
        <f>(Y143-DU143*(DZ143+EA143)/1000)</f>
        <v>0</v>
      </c>
      <c r="AD143">
        <f>(-K143*44100)</f>
        <v>0</v>
      </c>
      <c r="AE143">
        <f>2*29.3*S143*0.92*(EB143-X143)</f>
        <v>0</v>
      </c>
      <c r="AF143">
        <f>2*0.95*5.67E-8*(((EB143+$B$7)+273)^4-(X143+273)^4)</f>
        <v>0</v>
      </c>
      <c r="AG143">
        <f>V143+AF143+AD143+AE143</f>
        <v>0</v>
      </c>
      <c r="AH143">
        <f>DY143*AV143*(DT143-DS143*(1000-AV143*DV143)/(1000-AV143*DU143))/(100*DM143)</f>
        <v>0</v>
      </c>
      <c r="AI143">
        <f>1000*DY143*AV143*(DU143-DV143)/(100*DM143*(1000-AV143*DU143))</f>
        <v>0</v>
      </c>
      <c r="AJ143">
        <f>(AK143 - AL143 - DZ143*1E3/(8.314*(EB143+273.15)) * AN143/DY143 * AM143) * DY143/(100*DM143) * (1000 - DV143)/1000</f>
        <v>0</v>
      </c>
      <c r="AK143">
        <v>51.05717201740973</v>
      </c>
      <c r="AL143">
        <v>51.47900060606062</v>
      </c>
      <c r="AM143">
        <v>-0.0001380819751973729</v>
      </c>
      <c r="AN143">
        <v>65.83343786014218</v>
      </c>
      <c r="AO143">
        <f>(AQ143 - AP143 + DZ143*1E3/(8.314*(EB143+273.15)) * AS143/DY143 * AR143) * DY143/(100*DM143) * 1000/(1000 - AQ143)</f>
        <v>0</v>
      </c>
      <c r="AP143">
        <v>20.89138900066633</v>
      </c>
      <c r="AQ143">
        <v>20.8569212121212</v>
      </c>
      <c r="AR143">
        <v>0.0007563446152911228</v>
      </c>
      <c r="AS143">
        <v>77.39234867321849</v>
      </c>
      <c r="AT143">
        <v>0</v>
      </c>
      <c r="AU143">
        <v>0</v>
      </c>
      <c r="AV143">
        <f>IF(AT143*$H$13&gt;=AX143,1.0,(AX143/(AX143-AT143*$H$13)))</f>
        <v>0</v>
      </c>
      <c r="AW143">
        <f>(AV143-1)*100</f>
        <v>0</v>
      </c>
      <c r="AX143">
        <f>MAX(0,($B$13+$C$13*EG143)/(1+$D$13*EG143)*DZ143/(EB143+273)*$E$13)</f>
        <v>0</v>
      </c>
      <c r="AY143" t="s">
        <v>436</v>
      </c>
      <c r="AZ143" t="s">
        <v>436</v>
      </c>
      <c r="BA143">
        <v>0</v>
      </c>
      <c r="BB143">
        <v>0</v>
      </c>
      <c r="BC143">
        <f>1-BA143/BB143</f>
        <v>0</v>
      </c>
      <c r="BD143">
        <v>0</v>
      </c>
      <c r="BE143" t="s">
        <v>436</v>
      </c>
      <c r="BF143" t="s">
        <v>436</v>
      </c>
      <c r="BG143">
        <v>0</v>
      </c>
      <c r="BH143">
        <v>0</v>
      </c>
      <c r="BI143">
        <f>1-BG143/BH143</f>
        <v>0</v>
      </c>
      <c r="BJ143">
        <v>0.5</v>
      </c>
      <c r="BK143">
        <f>DJ143</f>
        <v>0</v>
      </c>
      <c r="BL143">
        <f>M143</f>
        <v>0</v>
      </c>
      <c r="BM143">
        <f>BI143*BJ143*BK143</f>
        <v>0</v>
      </c>
      <c r="BN143">
        <f>(BL143-BD143)/BK143</f>
        <v>0</v>
      </c>
      <c r="BO143">
        <f>(BB143-BH143)/BH143</f>
        <v>0</v>
      </c>
      <c r="BP143">
        <f>BA143/(BC143+BA143/BH143)</f>
        <v>0</v>
      </c>
      <c r="BQ143" t="s">
        <v>436</v>
      </c>
      <c r="BR143">
        <v>0</v>
      </c>
      <c r="BS143">
        <f>IF(BR143&lt;&gt;0, BR143, BP143)</f>
        <v>0</v>
      </c>
      <c r="BT143">
        <f>1-BS143/BH143</f>
        <v>0</v>
      </c>
      <c r="BU143">
        <f>(BH143-BG143)/(BH143-BS143)</f>
        <v>0</v>
      </c>
      <c r="BV143">
        <f>(BB143-BH143)/(BB143-BS143)</f>
        <v>0</v>
      </c>
      <c r="BW143">
        <f>(BH143-BG143)/(BH143-BA143)</f>
        <v>0</v>
      </c>
      <c r="BX143">
        <f>(BB143-BH143)/(BB143-BA143)</f>
        <v>0</v>
      </c>
      <c r="BY143">
        <f>(BU143*BS143/BG143)</f>
        <v>0</v>
      </c>
      <c r="BZ143">
        <f>(1-BY143)</f>
        <v>0</v>
      </c>
      <c r="DI143">
        <f>$B$11*EH143+$C$11*EI143+$F$11*ET143*(1-EW143)</f>
        <v>0</v>
      </c>
      <c r="DJ143">
        <f>DI143*DK143</f>
        <v>0</v>
      </c>
      <c r="DK143">
        <f>($B$11*$D$9+$C$11*$D$9+$F$11*((FG143+EY143)/MAX(FG143+EY143+FH143, 0.1)*$I$9+FH143/MAX(FG143+EY143+FH143, 0.1)*$J$9))/($B$11+$C$11+$F$11)</f>
        <v>0</v>
      </c>
      <c r="DL143">
        <f>($B$11*$K$9+$C$11*$K$9+$F$11*((FG143+EY143)/MAX(FG143+EY143+FH143, 0.1)*$P$9+FH143/MAX(FG143+EY143+FH143, 0.1)*$Q$9))/($B$11+$C$11+$F$11)</f>
        <v>0</v>
      </c>
      <c r="DM143">
        <v>6</v>
      </c>
      <c r="DN143">
        <v>0.5</v>
      </c>
      <c r="DO143" t="s">
        <v>437</v>
      </c>
      <c r="DP143">
        <v>2</v>
      </c>
      <c r="DQ143" t="b">
        <v>1</v>
      </c>
      <c r="DR143">
        <v>1746733601.1</v>
      </c>
      <c r="DS143">
        <v>50.4089</v>
      </c>
      <c r="DT143">
        <v>49.9975</v>
      </c>
      <c r="DU143">
        <v>20.8578</v>
      </c>
      <c r="DV143">
        <v>20.8887</v>
      </c>
      <c r="DW143">
        <v>50.1409</v>
      </c>
      <c r="DX143">
        <v>20.6086</v>
      </c>
      <c r="DY143">
        <v>400.023</v>
      </c>
      <c r="DZ143">
        <v>101.996</v>
      </c>
      <c r="EA143">
        <v>0.100104</v>
      </c>
      <c r="EB143">
        <v>30.0124</v>
      </c>
      <c r="EC143">
        <v>29.7148</v>
      </c>
      <c r="ED143">
        <v>999.9</v>
      </c>
      <c r="EE143">
        <v>0</v>
      </c>
      <c r="EF143">
        <v>0</v>
      </c>
      <c r="EG143">
        <v>10040.6</v>
      </c>
      <c r="EH143">
        <v>0</v>
      </c>
      <c r="EI143">
        <v>0.221054</v>
      </c>
      <c r="EJ143">
        <v>0.411346</v>
      </c>
      <c r="EK143">
        <v>51.4827</v>
      </c>
      <c r="EL143">
        <v>51.0642</v>
      </c>
      <c r="EM143">
        <v>-0.0309143</v>
      </c>
      <c r="EN143">
        <v>49.9975</v>
      </c>
      <c r="EO143">
        <v>20.8887</v>
      </c>
      <c r="EP143">
        <v>2.12741</v>
      </c>
      <c r="EQ143">
        <v>2.13056</v>
      </c>
      <c r="ER143">
        <v>18.4259</v>
      </c>
      <c r="ES143">
        <v>18.4495</v>
      </c>
      <c r="ET143">
        <v>0.0500092</v>
      </c>
      <c r="EU143">
        <v>0</v>
      </c>
      <c r="EV143">
        <v>0</v>
      </c>
      <c r="EW143">
        <v>0</v>
      </c>
      <c r="EX143">
        <v>4.83</v>
      </c>
      <c r="EY143">
        <v>0.0500092</v>
      </c>
      <c r="EZ143">
        <v>-2.11</v>
      </c>
      <c r="FA143">
        <v>0.21</v>
      </c>
      <c r="FB143">
        <v>34.625</v>
      </c>
      <c r="FC143">
        <v>39.375</v>
      </c>
      <c r="FD143">
        <v>36.875</v>
      </c>
      <c r="FE143">
        <v>39.312</v>
      </c>
      <c r="FF143">
        <v>37.625</v>
      </c>
      <c r="FG143">
        <v>0</v>
      </c>
      <c r="FH143">
        <v>0</v>
      </c>
      <c r="FI143">
        <v>0</v>
      </c>
      <c r="FJ143">
        <v>1746733674.2</v>
      </c>
      <c r="FK143">
        <v>0</v>
      </c>
      <c r="FL143">
        <v>3.561153846153846</v>
      </c>
      <c r="FM143">
        <v>-0.5015382111733511</v>
      </c>
      <c r="FN143">
        <v>7.244786145458991</v>
      </c>
      <c r="FO143">
        <v>-1.898076923076923</v>
      </c>
      <c r="FP143">
        <v>15</v>
      </c>
      <c r="FQ143">
        <v>1746715409.1</v>
      </c>
      <c r="FR143" t="s">
        <v>438</v>
      </c>
      <c r="FS143">
        <v>1746715409.1</v>
      </c>
      <c r="FT143">
        <v>1746715398.6</v>
      </c>
      <c r="FU143">
        <v>2</v>
      </c>
      <c r="FV143">
        <v>-0.229</v>
      </c>
      <c r="FW143">
        <v>-0.046</v>
      </c>
      <c r="FX143">
        <v>-0.035</v>
      </c>
      <c r="FY143">
        <v>0.08699999999999999</v>
      </c>
      <c r="FZ143">
        <v>587</v>
      </c>
      <c r="GA143">
        <v>16</v>
      </c>
      <c r="GB143">
        <v>0.03</v>
      </c>
      <c r="GC143">
        <v>0.16</v>
      </c>
      <c r="GD143">
        <v>-0.280713729556026</v>
      </c>
      <c r="GE143">
        <v>0.03580016199676044</v>
      </c>
      <c r="GF143">
        <v>0.01284927763123554</v>
      </c>
      <c r="GG143">
        <v>1</v>
      </c>
      <c r="GH143">
        <v>-0.0005265063412476009</v>
      </c>
      <c r="GI143">
        <v>-0.001546465343816777</v>
      </c>
      <c r="GJ143">
        <v>0.000453054161658745</v>
      </c>
      <c r="GK143">
        <v>1</v>
      </c>
      <c r="GL143">
        <v>2</v>
      </c>
      <c r="GM143">
        <v>2</v>
      </c>
      <c r="GN143" t="s">
        <v>439</v>
      </c>
      <c r="GO143">
        <v>3.01819</v>
      </c>
      <c r="GP143">
        <v>2.77513</v>
      </c>
      <c r="GQ143">
        <v>0.0148151</v>
      </c>
      <c r="GR143">
        <v>0.0146624</v>
      </c>
      <c r="GS143">
        <v>0.110897</v>
      </c>
      <c r="GT143">
        <v>0.110691</v>
      </c>
      <c r="GU143">
        <v>25455</v>
      </c>
      <c r="GV143">
        <v>29742.6</v>
      </c>
      <c r="GW143">
        <v>22641</v>
      </c>
      <c r="GX143">
        <v>27734.2</v>
      </c>
      <c r="GY143">
        <v>29172.3</v>
      </c>
      <c r="GZ143">
        <v>35213.2</v>
      </c>
      <c r="HA143">
        <v>36292.1</v>
      </c>
      <c r="HB143">
        <v>44026.7</v>
      </c>
      <c r="HC143">
        <v>1.8252</v>
      </c>
      <c r="HD143">
        <v>2.21925</v>
      </c>
      <c r="HE143">
        <v>0.145201</v>
      </c>
      <c r="HF143">
        <v>0</v>
      </c>
      <c r="HG143">
        <v>27.3461</v>
      </c>
      <c r="HH143">
        <v>999.9</v>
      </c>
      <c r="HI143">
        <v>54.8</v>
      </c>
      <c r="HJ143">
        <v>30.3</v>
      </c>
      <c r="HK143">
        <v>23.2847</v>
      </c>
      <c r="HL143">
        <v>61.8149</v>
      </c>
      <c r="HM143">
        <v>10.7252</v>
      </c>
      <c r="HN143">
        <v>1</v>
      </c>
      <c r="HO143">
        <v>-0.192116</v>
      </c>
      <c r="HP143">
        <v>-1.88413</v>
      </c>
      <c r="HQ143">
        <v>20.2867</v>
      </c>
      <c r="HR143">
        <v>5.19333</v>
      </c>
      <c r="HS143">
        <v>11.9518</v>
      </c>
      <c r="HT143">
        <v>4.9474</v>
      </c>
      <c r="HU143">
        <v>3.29998</v>
      </c>
      <c r="HV143">
        <v>9999</v>
      </c>
      <c r="HW143">
        <v>9999</v>
      </c>
      <c r="HX143">
        <v>9999</v>
      </c>
      <c r="HY143">
        <v>333.6</v>
      </c>
      <c r="HZ143">
        <v>1.86019</v>
      </c>
      <c r="IA143">
        <v>1.86081</v>
      </c>
      <c r="IB143">
        <v>1.86157</v>
      </c>
      <c r="IC143">
        <v>1.85717</v>
      </c>
      <c r="ID143">
        <v>1.85684</v>
      </c>
      <c r="IE143">
        <v>1.85793</v>
      </c>
      <c r="IF143">
        <v>1.85872</v>
      </c>
      <c r="IG143">
        <v>1.85822</v>
      </c>
      <c r="IH143">
        <v>0</v>
      </c>
      <c r="II143">
        <v>0</v>
      </c>
      <c r="IJ143">
        <v>0</v>
      </c>
      <c r="IK143">
        <v>0</v>
      </c>
      <c r="IL143" t="s">
        <v>440</v>
      </c>
      <c r="IM143" t="s">
        <v>441</v>
      </c>
      <c r="IN143" t="s">
        <v>442</v>
      </c>
      <c r="IO143" t="s">
        <v>442</v>
      </c>
      <c r="IP143" t="s">
        <v>442</v>
      </c>
      <c r="IQ143" t="s">
        <v>442</v>
      </c>
      <c r="IR143">
        <v>0</v>
      </c>
      <c r="IS143">
        <v>100</v>
      </c>
      <c r="IT143">
        <v>100</v>
      </c>
      <c r="IU143">
        <v>0.268</v>
      </c>
      <c r="IV143">
        <v>0.2492</v>
      </c>
      <c r="IW143">
        <v>0.297997702088705</v>
      </c>
      <c r="IX143">
        <v>-0.0005958199232126106</v>
      </c>
      <c r="IY143">
        <v>-6.37178337242435E-08</v>
      </c>
      <c r="IZ143">
        <v>1.993894988486917E-10</v>
      </c>
      <c r="JA143">
        <v>-0.1058024783623949</v>
      </c>
      <c r="JB143">
        <v>-0.00682890468723997</v>
      </c>
      <c r="JC143">
        <v>0.001509929528747337</v>
      </c>
      <c r="JD143">
        <v>-1.662762654557253E-05</v>
      </c>
      <c r="JE143">
        <v>17</v>
      </c>
      <c r="JF143">
        <v>1831</v>
      </c>
      <c r="JG143">
        <v>1</v>
      </c>
      <c r="JH143">
        <v>21</v>
      </c>
      <c r="JI143">
        <v>303.2</v>
      </c>
      <c r="JJ143">
        <v>303.4</v>
      </c>
      <c r="JK143">
        <v>0.262451</v>
      </c>
      <c r="JL143">
        <v>2.59888</v>
      </c>
      <c r="JM143">
        <v>1.54663</v>
      </c>
      <c r="JN143">
        <v>2.1875</v>
      </c>
      <c r="JO143">
        <v>1.49658</v>
      </c>
      <c r="JP143">
        <v>2.46094</v>
      </c>
      <c r="JQ143">
        <v>36.2694</v>
      </c>
      <c r="JR143">
        <v>24.2013</v>
      </c>
      <c r="JS143">
        <v>18</v>
      </c>
      <c r="JT143">
        <v>385.009</v>
      </c>
      <c r="JU143">
        <v>679.123</v>
      </c>
      <c r="JV143">
        <v>31.1264</v>
      </c>
      <c r="JW143">
        <v>25.0629</v>
      </c>
      <c r="JX143">
        <v>29.9998</v>
      </c>
      <c r="JY143">
        <v>24.955</v>
      </c>
      <c r="JZ143">
        <v>24.9314</v>
      </c>
      <c r="KA143">
        <v>5.27192</v>
      </c>
      <c r="KB143">
        <v>20.1273</v>
      </c>
      <c r="KC143">
        <v>100</v>
      </c>
      <c r="KD143">
        <v>31.0443</v>
      </c>
      <c r="KE143">
        <v>50</v>
      </c>
      <c r="KF143">
        <v>20.8662</v>
      </c>
      <c r="KG143">
        <v>100.161</v>
      </c>
      <c r="KH143">
        <v>100.782</v>
      </c>
    </row>
    <row r="144" spans="1:294">
      <c r="A144">
        <v>128</v>
      </c>
      <c r="B144">
        <v>1746733722</v>
      </c>
      <c r="C144">
        <v>15305.90000009537</v>
      </c>
      <c r="D144" t="s">
        <v>695</v>
      </c>
      <c r="E144" t="s">
        <v>696</v>
      </c>
      <c r="F144" t="s">
        <v>432</v>
      </c>
      <c r="G144" t="s">
        <v>433</v>
      </c>
      <c r="I144" t="s">
        <v>435</v>
      </c>
      <c r="J144">
        <v>1746733722</v>
      </c>
      <c r="K144">
        <f>(L144)/1000</f>
        <v>0</v>
      </c>
      <c r="L144">
        <f>IF(DQ144, AO144, AI144)</f>
        <v>0</v>
      </c>
      <c r="M144">
        <f>IF(DQ144, AJ144, AH144)</f>
        <v>0</v>
      </c>
      <c r="N144">
        <f>DS144 - IF(AV144&gt;1, M144*DM144*100.0/(AX144), 0)</f>
        <v>0</v>
      </c>
      <c r="O144">
        <f>((U144-K144/2)*N144-M144)/(U144+K144/2)</f>
        <v>0</v>
      </c>
      <c r="P144">
        <f>O144*(DZ144+EA144)/1000.0</f>
        <v>0</v>
      </c>
      <c r="Q144">
        <f>(DS144 - IF(AV144&gt;1, M144*DM144*100.0/(AX144), 0))*(DZ144+EA144)/1000.0</f>
        <v>0</v>
      </c>
      <c r="R144">
        <f>2.0/((1/T144-1/S144)+SIGN(T144)*SQRT((1/T144-1/S144)*(1/T144-1/S144) + 4*DN144/((DN144+1)*(DN144+1))*(2*1/T144*1/S144-1/S144*1/S144)))</f>
        <v>0</v>
      </c>
      <c r="S144">
        <f>IF(LEFT(DO144,1)&lt;&gt;"0",IF(LEFT(DO144,1)="1",3.0,DP144),$D$5+$E$5*(EG144*DZ144/($K$5*1000))+$F$5*(EG144*DZ144/($K$5*1000))*MAX(MIN(DM144,$J$5),$I$5)*MAX(MIN(DM144,$J$5),$I$5)+$G$5*MAX(MIN(DM144,$J$5),$I$5)*(EG144*DZ144/($K$5*1000))+$H$5*(EG144*DZ144/($K$5*1000))*(EG144*DZ144/($K$5*1000)))</f>
        <v>0</v>
      </c>
      <c r="T144">
        <f>K144*(1000-(1000*0.61365*exp(17.502*X144/(240.97+X144))/(DZ144+EA144)+DU144)/2)/(1000*0.61365*exp(17.502*X144/(240.97+X144))/(DZ144+EA144)-DU144)</f>
        <v>0</v>
      </c>
      <c r="U144">
        <f>1/((DN144+1)/(R144/1.6)+1/(S144/1.37)) + DN144/((DN144+1)/(R144/1.6) + DN144/(S144/1.37))</f>
        <v>0</v>
      </c>
      <c r="V144">
        <f>(DI144*DL144)</f>
        <v>0</v>
      </c>
      <c r="W144">
        <f>(EB144+(V144+2*0.95*5.67E-8*(((EB144+$B$7)+273)^4-(EB144+273)^4)-44100*K144)/(1.84*29.3*S144+8*0.95*5.67E-8*(EB144+273)^3))</f>
        <v>0</v>
      </c>
      <c r="X144">
        <f>($C$7*EC144+$D$7*ED144+$E$7*W144)</f>
        <v>0</v>
      </c>
      <c r="Y144">
        <f>0.61365*exp(17.502*X144/(240.97+X144))</f>
        <v>0</v>
      </c>
      <c r="Z144">
        <f>(AA144/AB144*100)</f>
        <v>0</v>
      </c>
      <c r="AA144">
        <f>DU144*(DZ144+EA144)/1000</f>
        <v>0</v>
      </c>
      <c r="AB144">
        <f>0.61365*exp(17.502*EB144/(240.97+EB144))</f>
        <v>0</v>
      </c>
      <c r="AC144">
        <f>(Y144-DU144*(DZ144+EA144)/1000)</f>
        <v>0</v>
      </c>
      <c r="AD144">
        <f>(-K144*44100)</f>
        <v>0</v>
      </c>
      <c r="AE144">
        <f>2*29.3*S144*0.92*(EB144-X144)</f>
        <v>0</v>
      </c>
      <c r="AF144">
        <f>2*0.95*5.67E-8*(((EB144+$B$7)+273)^4-(X144+273)^4)</f>
        <v>0</v>
      </c>
      <c r="AG144">
        <f>V144+AF144+AD144+AE144</f>
        <v>0</v>
      </c>
      <c r="AH144">
        <f>DY144*AV144*(DT144-DS144*(1000-AV144*DV144)/(1000-AV144*DU144))/(100*DM144)</f>
        <v>0</v>
      </c>
      <c r="AI144">
        <f>1000*DY144*AV144*(DU144-DV144)/(100*DM144*(1000-AV144*DU144))</f>
        <v>0</v>
      </c>
      <c r="AJ144">
        <f>(AK144 - AL144 - DZ144*1E3/(8.314*(EB144+273.15)) * AN144/DY144 * AM144) * DY144/(100*DM144) * (1000 - DV144)/1000</f>
        <v>0</v>
      </c>
      <c r="AK144">
        <v>-1.953063218692736</v>
      </c>
      <c r="AL144">
        <v>-1.531519090909091</v>
      </c>
      <c r="AM144">
        <v>3.644750596216326E-06</v>
      </c>
      <c r="AN144">
        <v>65.83343786014218</v>
      </c>
      <c r="AO144">
        <f>(AQ144 - AP144 + DZ144*1E3/(8.314*(EB144+273.15)) * AS144/DY144 * AR144) * DY144/(100*DM144) * 1000/(1000 - AQ144)</f>
        <v>0</v>
      </c>
      <c r="AP144">
        <v>20.77824773170398</v>
      </c>
      <c r="AQ144">
        <v>20.77450969696969</v>
      </c>
      <c r="AR144">
        <v>-1.016219433572715E-05</v>
      </c>
      <c r="AS144">
        <v>77.39234867321849</v>
      </c>
      <c r="AT144">
        <v>0</v>
      </c>
      <c r="AU144">
        <v>0</v>
      </c>
      <c r="AV144">
        <f>IF(AT144*$H$13&gt;=AX144,1.0,(AX144/(AX144-AT144*$H$13)))</f>
        <v>0</v>
      </c>
      <c r="AW144">
        <f>(AV144-1)*100</f>
        <v>0</v>
      </c>
      <c r="AX144">
        <f>MAX(0,($B$13+$C$13*EG144)/(1+$D$13*EG144)*DZ144/(EB144+273)*$E$13)</f>
        <v>0</v>
      </c>
      <c r="AY144" t="s">
        <v>436</v>
      </c>
      <c r="AZ144" t="s">
        <v>436</v>
      </c>
      <c r="BA144">
        <v>0</v>
      </c>
      <c r="BB144">
        <v>0</v>
      </c>
      <c r="BC144">
        <f>1-BA144/BB144</f>
        <v>0</v>
      </c>
      <c r="BD144">
        <v>0</v>
      </c>
      <c r="BE144" t="s">
        <v>436</v>
      </c>
      <c r="BF144" t="s">
        <v>436</v>
      </c>
      <c r="BG144">
        <v>0</v>
      </c>
      <c r="BH144">
        <v>0</v>
      </c>
      <c r="BI144">
        <f>1-BG144/BH144</f>
        <v>0</v>
      </c>
      <c r="BJ144">
        <v>0.5</v>
      </c>
      <c r="BK144">
        <f>DJ144</f>
        <v>0</v>
      </c>
      <c r="BL144">
        <f>M144</f>
        <v>0</v>
      </c>
      <c r="BM144">
        <f>BI144*BJ144*BK144</f>
        <v>0</v>
      </c>
      <c r="BN144">
        <f>(BL144-BD144)/BK144</f>
        <v>0</v>
      </c>
      <c r="BO144">
        <f>(BB144-BH144)/BH144</f>
        <v>0</v>
      </c>
      <c r="BP144">
        <f>BA144/(BC144+BA144/BH144)</f>
        <v>0</v>
      </c>
      <c r="BQ144" t="s">
        <v>436</v>
      </c>
      <c r="BR144">
        <v>0</v>
      </c>
      <c r="BS144">
        <f>IF(BR144&lt;&gt;0, BR144, BP144)</f>
        <v>0</v>
      </c>
      <c r="BT144">
        <f>1-BS144/BH144</f>
        <v>0</v>
      </c>
      <c r="BU144">
        <f>(BH144-BG144)/(BH144-BS144)</f>
        <v>0</v>
      </c>
      <c r="BV144">
        <f>(BB144-BH144)/(BB144-BS144)</f>
        <v>0</v>
      </c>
      <c r="BW144">
        <f>(BH144-BG144)/(BH144-BA144)</f>
        <v>0</v>
      </c>
      <c r="BX144">
        <f>(BB144-BH144)/(BB144-BA144)</f>
        <v>0</v>
      </c>
      <c r="BY144">
        <f>(BU144*BS144/BG144)</f>
        <v>0</v>
      </c>
      <c r="BZ144">
        <f>(1-BY144)</f>
        <v>0</v>
      </c>
      <c r="DI144">
        <f>$B$11*EH144+$C$11*EI144+$F$11*ET144*(1-EW144)</f>
        <v>0</v>
      </c>
      <c r="DJ144">
        <f>DI144*DK144</f>
        <v>0</v>
      </c>
      <c r="DK144">
        <f>($B$11*$D$9+$C$11*$D$9+$F$11*((FG144+EY144)/MAX(FG144+EY144+FH144, 0.1)*$I$9+FH144/MAX(FG144+EY144+FH144, 0.1)*$J$9))/($B$11+$C$11+$F$11)</f>
        <v>0</v>
      </c>
      <c r="DL144">
        <f>($B$11*$K$9+$C$11*$K$9+$F$11*((FG144+EY144)/MAX(FG144+EY144+FH144, 0.1)*$P$9+FH144/MAX(FG144+EY144+FH144, 0.1)*$Q$9))/($B$11+$C$11+$F$11)</f>
        <v>0</v>
      </c>
      <c r="DM144">
        <v>6</v>
      </c>
      <c r="DN144">
        <v>0.5</v>
      </c>
      <c r="DO144" t="s">
        <v>437</v>
      </c>
      <c r="DP144">
        <v>2</v>
      </c>
      <c r="DQ144" t="b">
        <v>1</v>
      </c>
      <c r="DR144">
        <v>1746733722</v>
      </c>
      <c r="DS144">
        <v>-1.51281</v>
      </c>
      <c r="DT144">
        <v>-1.88619</v>
      </c>
      <c r="DU144">
        <v>20.7741</v>
      </c>
      <c r="DV144">
        <v>20.8183</v>
      </c>
      <c r="DW144">
        <v>-1.81189</v>
      </c>
      <c r="DX144">
        <v>20.5277</v>
      </c>
      <c r="DY144">
        <v>399.919</v>
      </c>
      <c r="DZ144">
        <v>101.996</v>
      </c>
      <c r="EA144">
        <v>0.0998255</v>
      </c>
      <c r="EB144">
        <v>30.0058</v>
      </c>
      <c r="EC144">
        <v>29.7124</v>
      </c>
      <c r="ED144">
        <v>999.9</v>
      </c>
      <c r="EE144">
        <v>0</v>
      </c>
      <c r="EF144">
        <v>0</v>
      </c>
      <c r="EG144">
        <v>10059.4</v>
      </c>
      <c r="EH144">
        <v>0</v>
      </c>
      <c r="EI144">
        <v>0.221054</v>
      </c>
      <c r="EJ144">
        <v>0.373371</v>
      </c>
      <c r="EK144">
        <v>-1.54491</v>
      </c>
      <c r="EL144">
        <v>-1.92629</v>
      </c>
      <c r="EM144">
        <v>-0.0441475</v>
      </c>
      <c r="EN144">
        <v>-1.88619</v>
      </c>
      <c r="EO144">
        <v>20.8183</v>
      </c>
      <c r="EP144">
        <v>2.11888</v>
      </c>
      <c r="EQ144">
        <v>2.12339</v>
      </c>
      <c r="ER144">
        <v>18.3619</v>
      </c>
      <c r="ES144">
        <v>18.3957</v>
      </c>
      <c r="ET144">
        <v>0.0500092</v>
      </c>
      <c r="EU144">
        <v>0</v>
      </c>
      <c r="EV144">
        <v>0</v>
      </c>
      <c r="EW144">
        <v>0</v>
      </c>
      <c r="EX144">
        <v>15.73</v>
      </c>
      <c r="EY144">
        <v>0.0500092</v>
      </c>
      <c r="EZ144">
        <v>-5.91</v>
      </c>
      <c r="FA144">
        <v>0.39</v>
      </c>
      <c r="FB144">
        <v>35.437</v>
      </c>
      <c r="FC144">
        <v>40.812</v>
      </c>
      <c r="FD144">
        <v>37.812</v>
      </c>
      <c r="FE144">
        <v>41.687</v>
      </c>
      <c r="FF144">
        <v>38.562</v>
      </c>
      <c r="FG144">
        <v>0</v>
      </c>
      <c r="FH144">
        <v>0</v>
      </c>
      <c r="FI144">
        <v>0</v>
      </c>
      <c r="FJ144">
        <v>1746733795.4</v>
      </c>
      <c r="FK144">
        <v>0</v>
      </c>
      <c r="FL144">
        <v>5.066538461538461</v>
      </c>
      <c r="FM144">
        <v>18.17196579102805</v>
      </c>
      <c r="FN144">
        <v>-7.978461469674935</v>
      </c>
      <c r="FO144">
        <v>-4.674230769230769</v>
      </c>
      <c r="FP144">
        <v>15</v>
      </c>
      <c r="FQ144">
        <v>1746715409.1</v>
      </c>
      <c r="FR144" t="s">
        <v>438</v>
      </c>
      <c r="FS144">
        <v>1746715409.1</v>
      </c>
      <c r="FT144">
        <v>1746715398.6</v>
      </c>
      <c r="FU144">
        <v>2</v>
      </c>
      <c r="FV144">
        <v>-0.229</v>
      </c>
      <c r="FW144">
        <v>-0.046</v>
      </c>
      <c r="FX144">
        <v>-0.035</v>
      </c>
      <c r="FY144">
        <v>0.08699999999999999</v>
      </c>
      <c r="FZ144">
        <v>587</v>
      </c>
      <c r="GA144">
        <v>16</v>
      </c>
      <c r="GB144">
        <v>0.03</v>
      </c>
      <c r="GC144">
        <v>0.16</v>
      </c>
      <c r="GD144">
        <v>-0.2805182317330415</v>
      </c>
      <c r="GE144">
        <v>0.05132056123821946</v>
      </c>
      <c r="GF144">
        <v>0.01557310574334697</v>
      </c>
      <c r="GG144">
        <v>1</v>
      </c>
      <c r="GH144">
        <v>-3.629887590146048E-05</v>
      </c>
      <c r="GI144">
        <v>-0.000243403487807246</v>
      </c>
      <c r="GJ144">
        <v>5.050240077292329E-05</v>
      </c>
      <c r="GK144">
        <v>1</v>
      </c>
      <c r="GL144">
        <v>2</v>
      </c>
      <c r="GM144">
        <v>2</v>
      </c>
      <c r="GN144" t="s">
        <v>439</v>
      </c>
      <c r="GO144">
        <v>3.01806</v>
      </c>
      <c r="GP144">
        <v>2.77502</v>
      </c>
      <c r="GQ144">
        <v>-0.000538222</v>
      </c>
      <c r="GR144">
        <v>-0.000556256</v>
      </c>
      <c r="GS144">
        <v>0.110589</v>
      </c>
      <c r="GT144">
        <v>0.110432</v>
      </c>
      <c r="GU144">
        <v>25852.2</v>
      </c>
      <c r="GV144">
        <v>30203</v>
      </c>
      <c r="GW144">
        <v>22641.2</v>
      </c>
      <c r="GX144">
        <v>27734.8</v>
      </c>
      <c r="GY144">
        <v>29182.4</v>
      </c>
      <c r="GZ144">
        <v>35223.9</v>
      </c>
      <c r="HA144">
        <v>36292.2</v>
      </c>
      <c r="HB144">
        <v>44027.5</v>
      </c>
      <c r="HC144">
        <v>1.82502</v>
      </c>
      <c r="HD144">
        <v>2.21923</v>
      </c>
      <c r="HE144">
        <v>0.14459</v>
      </c>
      <c r="HF144">
        <v>0</v>
      </c>
      <c r="HG144">
        <v>27.3537</v>
      </c>
      <c r="HH144">
        <v>999.9</v>
      </c>
      <c r="HI144">
        <v>54.9</v>
      </c>
      <c r="HJ144">
        <v>30.2</v>
      </c>
      <c r="HK144">
        <v>23.1945</v>
      </c>
      <c r="HL144">
        <v>61.8049</v>
      </c>
      <c r="HM144">
        <v>10.7772</v>
      </c>
      <c r="HN144">
        <v>1</v>
      </c>
      <c r="HO144">
        <v>-0.192505</v>
      </c>
      <c r="HP144">
        <v>-2.17309</v>
      </c>
      <c r="HQ144">
        <v>20.2828</v>
      </c>
      <c r="HR144">
        <v>5.19842</v>
      </c>
      <c r="HS144">
        <v>11.9533</v>
      </c>
      <c r="HT144">
        <v>4.94685</v>
      </c>
      <c r="HU144">
        <v>3.3</v>
      </c>
      <c r="HV144">
        <v>9999</v>
      </c>
      <c r="HW144">
        <v>9999</v>
      </c>
      <c r="HX144">
        <v>9999</v>
      </c>
      <c r="HY144">
        <v>333.6</v>
      </c>
      <c r="HZ144">
        <v>1.8602</v>
      </c>
      <c r="IA144">
        <v>1.86081</v>
      </c>
      <c r="IB144">
        <v>1.86162</v>
      </c>
      <c r="IC144">
        <v>1.85725</v>
      </c>
      <c r="ID144">
        <v>1.85692</v>
      </c>
      <c r="IE144">
        <v>1.85794</v>
      </c>
      <c r="IF144">
        <v>1.85877</v>
      </c>
      <c r="IG144">
        <v>1.85829</v>
      </c>
      <c r="IH144">
        <v>0</v>
      </c>
      <c r="II144">
        <v>0</v>
      </c>
      <c r="IJ144">
        <v>0</v>
      </c>
      <c r="IK144">
        <v>0</v>
      </c>
      <c r="IL144" t="s">
        <v>440</v>
      </c>
      <c r="IM144" t="s">
        <v>441</v>
      </c>
      <c r="IN144" t="s">
        <v>442</v>
      </c>
      <c r="IO144" t="s">
        <v>442</v>
      </c>
      <c r="IP144" t="s">
        <v>442</v>
      </c>
      <c r="IQ144" t="s">
        <v>442</v>
      </c>
      <c r="IR144">
        <v>0</v>
      </c>
      <c r="IS144">
        <v>100</v>
      </c>
      <c r="IT144">
        <v>100</v>
      </c>
      <c r="IU144">
        <v>0.299</v>
      </c>
      <c r="IV144">
        <v>0.2464</v>
      </c>
      <c r="IW144">
        <v>0.297997702088705</v>
      </c>
      <c r="IX144">
        <v>-0.0005958199232126106</v>
      </c>
      <c r="IY144">
        <v>-6.37178337242435E-08</v>
      </c>
      <c r="IZ144">
        <v>1.993894988486917E-10</v>
      </c>
      <c r="JA144">
        <v>-0.1058024783623949</v>
      </c>
      <c r="JB144">
        <v>-0.00682890468723997</v>
      </c>
      <c r="JC144">
        <v>0.001509929528747337</v>
      </c>
      <c r="JD144">
        <v>-1.662762654557253E-05</v>
      </c>
      <c r="JE144">
        <v>17</v>
      </c>
      <c r="JF144">
        <v>1831</v>
      </c>
      <c r="JG144">
        <v>1</v>
      </c>
      <c r="JH144">
        <v>21</v>
      </c>
      <c r="JI144">
        <v>305.2</v>
      </c>
      <c r="JJ144">
        <v>305.4</v>
      </c>
      <c r="JK144">
        <v>0.0292969</v>
      </c>
      <c r="JL144">
        <v>4.99634</v>
      </c>
      <c r="JM144">
        <v>1.54663</v>
      </c>
      <c r="JN144">
        <v>2.18872</v>
      </c>
      <c r="JO144">
        <v>1.49658</v>
      </c>
      <c r="JP144">
        <v>2.48535</v>
      </c>
      <c r="JQ144">
        <v>36.2459</v>
      </c>
      <c r="JR144">
        <v>24.1926</v>
      </c>
      <c r="JS144">
        <v>18</v>
      </c>
      <c r="JT144">
        <v>384.908</v>
      </c>
      <c r="JU144">
        <v>679.102</v>
      </c>
      <c r="JV144">
        <v>30.8201</v>
      </c>
      <c r="JW144">
        <v>25.0629</v>
      </c>
      <c r="JX144">
        <v>30.0001</v>
      </c>
      <c r="JY144">
        <v>24.9529</v>
      </c>
      <c r="JZ144">
        <v>24.9314</v>
      </c>
      <c r="KA144">
        <v>0</v>
      </c>
      <c r="KB144">
        <v>20.1351</v>
      </c>
      <c r="KC144">
        <v>100</v>
      </c>
      <c r="KD144">
        <v>30.814</v>
      </c>
      <c r="KE144">
        <v>0</v>
      </c>
      <c r="KF144">
        <v>20.8698</v>
      </c>
      <c r="KG144">
        <v>100.162</v>
      </c>
      <c r="KH144">
        <v>100.784</v>
      </c>
    </row>
    <row r="145" spans="1:294">
      <c r="A145">
        <v>129</v>
      </c>
      <c r="B145">
        <v>1746733842.5</v>
      </c>
      <c r="C145">
        <v>15426.40000009537</v>
      </c>
      <c r="D145" t="s">
        <v>697</v>
      </c>
      <c r="E145" t="s">
        <v>698</v>
      </c>
      <c r="F145" t="s">
        <v>432</v>
      </c>
      <c r="G145" t="s">
        <v>433</v>
      </c>
      <c r="I145" t="s">
        <v>435</v>
      </c>
      <c r="J145">
        <v>1746733842.5</v>
      </c>
      <c r="K145">
        <f>(L145)/1000</f>
        <v>0</v>
      </c>
      <c r="L145">
        <f>IF(DQ145, AO145, AI145)</f>
        <v>0</v>
      </c>
      <c r="M145">
        <f>IF(DQ145, AJ145, AH145)</f>
        <v>0</v>
      </c>
      <c r="N145">
        <f>DS145 - IF(AV145&gt;1, M145*DM145*100.0/(AX145), 0)</f>
        <v>0</v>
      </c>
      <c r="O145">
        <f>((U145-K145/2)*N145-M145)/(U145+K145/2)</f>
        <v>0</v>
      </c>
      <c r="P145">
        <f>O145*(DZ145+EA145)/1000.0</f>
        <v>0</v>
      </c>
      <c r="Q145">
        <f>(DS145 - IF(AV145&gt;1, M145*DM145*100.0/(AX145), 0))*(DZ145+EA145)/1000.0</f>
        <v>0</v>
      </c>
      <c r="R145">
        <f>2.0/((1/T145-1/S145)+SIGN(T145)*SQRT((1/T145-1/S145)*(1/T145-1/S145) + 4*DN145/((DN145+1)*(DN145+1))*(2*1/T145*1/S145-1/S145*1/S145)))</f>
        <v>0</v>
      </c>
      <c r="S145">
        <f>IF(LEFT(DO145,1)&lt;&gt;"0",IF(LEFT(DO145,1)="1",3.0,DP145),$D$5+$E$5*(EG145*DZ145/($K$5*1000))+$F$5*(EG145*DZ145/($K$5*1000))*MAX(MIN(DM145,$J$5),$I$5)*MAX(MIN(DM145,$J$5),$I$5)+$G$5*MAX(MIN(DM145,$J$5),$I$5)*(EG145*DZ145/($K$5*1000))+$H$5*(EG145*DZ145/($K$5*1000))*(EG145*DZ145/($K$5*1000)))</f>
        <v>0</v>
      </c>
      <c r="T145">
        <f>K145*(1000-(1000*0.61365*exp(17.502*X145/(240.97+X145))/(DZ145+EA145)+DU145)/2)/(1000*0.61365*exp(17.502*X145/(240.97+X145))/(DZ145+EA145)-DU145)</f>
        <v>0</v>
      </c>
      <c r="U145">
        <f>1/((DN145+1)/(R145/1.6)+1/(S145/1.37)) + DN145/((DN145+1)/(R145/1.6) + DN145/(S145/1.37))</f>
        <v>0</v>
      </c>
      <c r="V145">
        <f>(DI145*DL145)</f>
        <v>0</v>
      </c>
      <c r="W145">
        <f>(EB145+(V145+2*0.95*5.67E-8*(((EB145+$B$7)+273)^4-(EB145+273)^4)-44100*K145)/(1.84*29.3*S145+8*0.95*5.67E-8*(EB145+273)^3))</f>
        <v>0</v>
      </c>
      <c r="X145">
        <f>($C$7*EC145+$D$7*ED145+$E$7*W145)</f>
        <v>0</v>
      </c>
      <c r="Y145">
        <f>0.61365*exp(17.502*X145/(240.97+X145))</f>
        <v>0</v>
      </c>
      <c r="Z145">
        <f>(AA145/AB145*100)</f>
        <v>0</v>
      </c>
      <c r="AA145">
        <f>DU145*(DZ145+EA145)/1000</f>
        <v>0</v>
      </c>
      <c r="AB145">
        <f>0.61365*exp(17.502*EB145/(240.97+EB145))</f>
        <v>0</v>
      </c>
      <c r="AC145">
        <f>(Y145-DU145*(DZ145+EA145)/1000)</f>
        <v>0</v>
      </c>
      <c r="AD145">
        <f>(-K145*44100)</f>
        <v>0</v>
      </c>
      <c r="AE145">
        <f>2*29.3*S145*0.92*(EB145-X145)</f>
        <v>0</v>
      </c>
      <c r="AF145">
        <f>2*0.95*5.67E-8*(((EB145+$B$7)+273)^4-(X145+273)^4)</f>
        <v>0</v>
      </c>
      <c r="AG145">
        <f>V145+AF145+AD145+AE145</f>
        <v>0</v>
      </c>
      <c r="AH145">
        <f>DY145*AV145*(DT145-DS145*(1000-AV145*DV145)/(1000-AV145*DU145))/(100*DM145)</f>
        <v>0</v>
      </c>
      <c r="AI145">
        <f>1000*DY145*AV145*(DU145-DV145)/(100*DM145*(1000-AV145*DU145))</f>
        <v>0</v>
      </c>
      <c r="AJ145">
        <f>(AK145 - AL145 - DZ145*1E3/(8.314*(EB145+273.15)) * AN145/DY145 * AM145) * DY145/(100*DM145) * (1000 - DV145)/1000</f>
        <v>0</v>
      </c>
      <c r="AK145">
        <v>51.67833922685357</v>
      </c>
      <c r="AL145">
        <v>52.13842545454548</v>
      </c>
      <c r="AM145">
        <v>-0.04255223818375137</v>
      </c>
      <c r="AN145">
        <v>65.83343786014218</v>
      </c>
      <c r="AO145">
        <f>(AQ145 - AP145 + DZ145*1E3/(8.314*(EB145+273.15)) * AS145/DY145 * AR145) * DY145/(100*DM145) * 1000/(1000 - AQ145)</f>
        <v>0</v>
      </c>
      <c r="AP145">
        <v>20.82877075951998</v>
      </c>
      <c r="AQ145">
        <v>20.80451151515151</v>
      </c>
      <c r="AR145">
        <v>1.684411130293824E-05</v>
      </c>
      <c r="AS145">
        <v>77.39234867321849</v>
      </c>
      <c r="AT145">
        <v>0</v>
      </c>
      <c r="AU145">
        <v>0</v>
      </c>
      <c r="AV145">
        <f>IF(AT145*$H$13&gt;=AX145,1.0,(AX145/(AX145-AT145*$H$13)))</f>
        <v>0</v>
      </c>
      <c r="AW145">
        <f>(AV145-1)*100</f>
        <v>0</v>
      </c>
      <c r="AX145">
        <f>MAX(0,($B$13+$C$13*EG145)/(1+$D$13*EG145)*DZ145/(EB145+273)*$E$13)</f>
        <v>0</v>
      </c>
      <c r="AY145" t="s">
        <v>436</v>
      </c>
      <c r="AZ145" t="s">
        <v>436</v>
      </c>
      <c r="BA145">
        <v>0</v>
      </c>
      <c r="BB145">
        <v>0</v>
      </c>
      <c r="BC145">
        <f>1-BA145/BB145</f>
        <v>0</v>
      </c>
      <c r="BD145">
        <v>0</v>
      </c>
      <c r="BE145" t="s">
        <v>436</v>
      </c>
      <c r="BF145" t="s">
        <v>436</v>
      </c>
      <c r="BG145">
        <v>0</v>
      </c>
      <c r="BH145">
        <v>0</v>
      </c>
      <c r="BI145">
        <f>1-BG145/BH145</f>
        <v>0</v>
      </c>
      <c r="BJ145">
        <v>0.5</v>
      </c>
      <c r="BK145">
        <f>DJ145</f>
        <v>0</v>
      </c>
      <c r="BL145">
        <f>M145</f>
        <v>0</v>
      </c>
      <c r="BM145">
        <f>BI145*BJ145*BK145</f>
        <v>0</v>
      </c>
      <c r="BN145">
        <f>(BL145-BD145)/BK145</f>
        <v>0</v>
      </c>
      <c r="BO145">
        <f>(BB145-BH145)/BH145</f>
        <v>0</v>
      </c>
      <c r="BP145">
        <f>BA145/(BC145+BA145/BH145)</f>
        <v>0</v>
      </c>
      <c r="BQ145" t="s">
        <v>436</v>
      </c>
      <c r="BR145">
        <v>0</v>
      </c>
      <c r="BS145">
        <f>IF(BR145&lt;&gt;0, BR145, BP145)</f>
        <v>0</v>
      </c>
      <c r="BT145">
        <f>1-BS145/BH145</f>
        <v>0</v>
      </c>
      <c r="BU145">
        <f>(BH145-BG145)/(BH145-BS145)</f>
        <v>0</v>
      </c>
      <c r="BV145">
        <f>(BB145-BH145)/(BB145-BS145)</f>
        <v>0</v>
      </c>
      <c r="BW145">
        <f>(BH145-BG145)/(BH145-BA145)</f>
        <v>0</v>
      </c>
      <c r="BX145">
        <f>(BB145-BH145)/(BB145-BA145)</f>
        <v>0</v>
      </c>
      <c r="BY145">
        <f>(BU145*BS145/BG145)</f>
        <v>0</v>
      </c>
      <c r="BZ145">
        <f>(1-BY145)</f>
        <v>0</v>
      </c>
      <c r="DI145">
        <f>$B$11*EH145+$C$11*EI145+$F$11*ET145*(1-EW145)</f>
        <v>0</v>
      </c>
      <c r="DJ145">
        <f>DI145*DK145</f>
        <v>0</v>
      </c>
      <c r="DK145">
        <f>($B$11*$D$9+$C$11*$D$9+$F$11*((FG145+EY145)/MAX(FG145+EY145+FH145, 0.1)*$I$9+FH145/MAX(FG145+EY145+FH145, 0.1)*$J$9))/($B$11+$C$11+$F$11)</f>
        <v>0</v>
      </c>
      <c r="DL145">
        <f>($B$11*$K$9+$C$11*$K$9+$F$11*((FG145+EY145)/MAX(FG145+EY145+FH145, 0.1)*$P$9+FH145/MAX(FG145+EY145+FH145, 0.1)*$Q$9))/($B$11+$C$11+$F$11)</f>
        <v>0</v>
      </c>
      <c r="DM145">
        <v>6</v>
      </c>
      <c r="DN145">
        <v>0.5</v>
      </c>
      <c r="DO145" t="s">
        <v>437</v>
      </c>
      <c r="DP145">
        <v>2</v>
      </c>
      <c r="DQ145" t="b">
        <v>1</v>
      </c>
      <c r="DR145">
        <v>1746733842.5</v>
      </c>
      <c r="DS145">
        <v>51.0406</v>
      </c>
      <c r="DT145">
        <v>50.5148</v>
      </c>
      <c r="DU145">
        <v>20.8051</v>
      </c>
      <c r="DV145">
        <v>20.825</v>
      </c>
      <c r="DW145">
        <v>50.773</v>
      </c>
      <c r="DX145">
        <v>20.5577</v>
      </c>
      <c r="DY145">
        <v>399.97</v>
      </c>
      <c r="DZ145">
        <v>101.994</v>
      </c>
      <c r="EA145">
        <v>0.09990309999999999</v>
      </c>
      <c r="EB145">
        <v>29.9706</v>
      </c>
      <c r="EC145">
        <v>29.6688</v>
      </c>
      <c r="ED145">
        <v>999.9</v>
      </c>
      <c r="EE145">
        <v>0</v>
      </c>
      <c r="EF145">
        <v>0</v>
      </c>
      <c r="EG145">
        <v>10059.4</v>
      </c>
      <c r="EH145">
        <v>0</v>
      </c>
      <c r="EI145">
        <v>0.221054</v>
      </c>
      <c r="EJ145">
        <v>0.525776</v>
      </c>
      <c r="EK145">
        <v>52.125</v>
      </c>
      <c r="EL145">
        <v>51.5891</v>
      </c>
      <c r="EM145">
        <v>-0.0199089</v>
      </c>
      <c r="EN145">
        <v>50.5148</v>
      </c>
      <c r="EO145">
        <v>20.825</v>
      </c>
      <c r="EP145">
        <v>2.122</v>
      </c>
      <c r="EQ145">
        <v>2.12403</v>
      </c>
      <c r="ER145">
        <v>18.3853</v>
      </c>
      <c r="ES145">
        <v>18.4006</v>
      </c>
      <c r="ET145">
        <v>0.0500092</v>
      </c>
      <c r="EU145">
        <v>0</v>
      </c>
      <c r="EV145">
        <v>0</v>
      </c>
      <c r="EW145">
        <v>0</v>
      </c>
      <c r="EX145">
        <v>4.59</v>
      </c>
      <c r="EY145">
        <v>0.0500092</v>
      </c>
      <c r="EZ145">
        <v>-1.96</v>
      </c>
      <c r="FA145">
        <v>1.25</v>
      </c>
      <c r="FB145">
        <v>34.375</v>
      </c>
      <c r="FC145">
        <v>38.187</v>
      </c>
      <c r="FD145">
        <v>36.25</v>
      </c>
      <c r="FE145">
        <v>37.812</v>
      </c>
      <c r="FF145">
        <v>37</v>
      </c>
      <c r="FG145">
        <v>0</v>
      </c>
      <c r="FH145">
        <v>0</v>
      </c>
      <c r="FI145">
        <v>0</v>
      </c>
      <c r="FJ145">
        <v>1746733915.4</v>
      </c>
      <c r="FK145">
        <v>0</v>
      </c>
      <c r="FL145">
        <v>1.165769230769231</v>
      </c>
      <c r="FM145">
        <v>-17.94837576146974</v>
      </c>
      <c r="FN145">
        <v>6.881367439317667</v>
      </c>
      <c r="FO145">
        <v>-0.7453846153846152</v>
      </c>
      <c r="FP145">
        <v>15</v>
      </c>
      <c r="FQ145">
        <v>1746715409.1</v>
      </c>
      <c r="FR145" t="s">
        <v>438</v>
      </c>
      <c r="FS145">
        <v>1746715409.1</v>
      </c>
      <c r="FT145">
        <v>1746715398.6</v>
      </c>
      <c r="FU145">
        <v>2</v>
      </c>
      <c r="FV145">
        <v>-0.229</v>
      </c>
      <c r="FW145">
        <v>-0.046</v>
      </c>
      <c r="FX145">
        <v>-0.035</v>
      </c>
      <c r="FY145">
        <v>0.08699999999999999</v>
      </c>
      <c r="FZ145">
        <v>587</v>
      </c>
      <c r="GA145">
        <v>16</v>
      </c>
      <c r="GB145">
        <v>0.03</v>
      </c>
      <c r="GC145">
        <v>0.16</v>
      </c>
      <c r="GD145">
        <v>-0.2008379348435667</v>
      </c>
      <c r="GE145">
        <v>-0.02105926274948175</v>
      </c>
      <c r="GF145">
        <v>0.03887406574869101</v>
      </c>
      <c r="GG145">
        <v>1</v>
      </c>
      <c r="GH145">
        <v>-0.0004501856834147339</v>
      </c>
      <c r="GI145">
        <v>-0.001611770152510243</v>
      </c>
      <c r="GJ145">
        <v>0.0002899807948156046</v>
      </c>
      <c r="GK145">
        <v>1</v>
      </c>
      <c r="GL145">
        <v>2</v>
      </c>
      <c r="GM145">
        <v>2</v>
      </c>
      <c r="GN145" t="s">
        <v>439</v>
      </c>
      <c r="GO145">
        <v>3.01812</v>
      </c>
      <c r="GP145">
        <v>2.77509</v>
      </c>
      <c r="GQ145">
        <v>0.0149996</v>
      </c>
      <c r="GR145">
        <v>0.0148122</v>
      </c>
      <c r="GS145">
        <v>0.110701</v>
      </c>
      <c r="GT145">
        <v>0.110455</v>
      </c>
      <c r="GU145">
        <v>25449.8</v>
      </c>
      <c r="GV145">
        <v>29737.5</v>
      </c>
      <c r="GW145">
        <v>22640.6</v>
      </c>
      <c r="GX145">
        <v>27733.7</v>
      </c>
      <c r="GY145">
        <v>29178.4</v>
      </c>
      <c r="GZ145">
        <v>35222.2</v>
      </c>
      <c r="HA145">
        <v>36291.5</v>
      </c>
      <c r="HB145">
        <v>44026</v>
      </c>
      <c r="HC145">
        <v>1.8252</v>
      </c>
      <c r="HD145">
        <v>2.21977</v>
      </c>
      <c r="HE145">
        <v>0.142619</v>
      </c>
      <c r="HF145">
        <v>0</v>
      </c>
      <c r="HG145">
        <v>27.3422</v>
      </c>
      <c r="HH145">
        <v>999.9</v>
      </c>
      <c r="HI145">
        <v>54.9</v>
      </c>
      <c r="HJ145">
        <v>30.2</v>
      </c>
      <c r="HK145">
        <v>23.1996</v>
      </c>
      <c r="HL145">
        <v>61.8949</v>
      </c>
      <c r="HM145">
        <v>10.8694</v>
      </c>
      <c r="HN145">
        <v>1</v>
      </c>
      <c r="HO145">
        <v>-0.191999</v>
      </c>
      <c r="HP145">
        <v>-2.34106</v>
      </c>
      <c r="HQ145">
        <v>20.2788</v>
      </c>
      <c r="HR145">
        <v>5.19902</v>
      </c>
      <c r="HS145">
        <v>11.952</v>
      </c>
      <c r="HT145">
        <v>4.94765</v>
      </c>
      <c r="HU145">
        <v>3.3</v>
      </c>
      <c r="HV145">
        <v>9999</v>
      </c>
      <c r="HW145">
        <v>9999</v>
      </c>
      <c r="HX145">
        <v>9999</v>
      </c>
      <c r="HY145">
        <v>333.6</v>
      </c>
      <c r="HZ145">
        <v>1.8602</v>
      </c>
      <c r="IA145">
        <v>1.86081</v>
      </c>
      <c r="IB145">
        <v>1.86157</v>
      </c>
      <c r="IC145">
        <v>1.85716</v>
      </c>
      <c r="ID145">
        <v>1.85685</v>
      </c>
      <c r="IE145">
        <v>1.85791</v>
      </c>
      <c r="IF145">
        <v>1.85869</v>
      </c>
      <c r="IG145">
        <v>1.85822</v>
      </c>
      <c r="IH145">
        <v>0</v>
      </c>
      <c r="II145">
        <v>0</v>
      </c>
      <c r="IJ145">
        <v>0</v>
      </c>
      <c r="IK145">
        <v>0</v>
      </c>
      <c r="IL145" t="s">
        <v>440</v>
      </c>
      <c r="IM145" t="s">
        <v>441</v>
      </c>
      <c r="IN145" t="s">
        <v>442</v>
      </c>
      <c r="IO145" t="s">
        <v>442</v>
      </c>
      <c r="IP145" t="s">
        <v>442</v>
      </c>
      <c r="IQ145" t="s">
        <v>442</v>
      </c>
      <c r="IR145">
        <v>0</v>
      </c>
      <c r="IS145">
        <v>100</v>
      </c>
      <c r="IT145">
        <v>100</v>
      </c>
      <c r="IU145">
        <v>0.268</v>
      </c>
      <c r="IV145">
        <v>0.2474</v>
      </c>
      <c r="IW145">
        <v>0.297997702088705</v>
      </c>
      <c r="IX145">
        <v>-0.0005958199232126106</v>
      </c>
      <c r="IY145">
        <v>-6.37178337242435E-08</v>
      </c>
      <c r="IZ145">
        <v>1.993894988486917E-10</v>
      </c>
      <c r="JA145">
        <v>-0.1058024783623949</v>
      </c>
      <c r="JB145">
        <v>-0.00682890468723997</v>
      </c>
      <c r="JC145">
        <v>0.001509929528747337</v>
      </c>
      <c r="JD145">
        <v>-1.662762654557253E-05</v>
      </c>
      <c r="JE145">
        <v>17</v>
      </c>
      <c r="JF145">
        <v>1831</v>
      </c>
      <c r="JG145">
        <v>1</v>
      </c>
      <c r="JH145">
        <v>21</v>
      </c>
      <c r="JI145">
        <v>307.2</v>
      </c>
      <c r="JJ145">
        <v>307.4</v>
      </c>
      <c r="JK145">
        <v>0.280762</v>
      </c>
      <c r="JL145">
        <v>2.62329</v>
      </c>
      <c r="JM145">
        <v>1.54663</v>
      </c>
      <c r="JN145">
        <v>2.1875</v>
      </c>
      <c r="JO145">
        <v>1.49658</v>
      </c>
      <c r="JP145">
        <v>2.48291</v>
      </c>
      <c r="JQ145">
        <v>36.2224</v>
      </c>
      <c r="JR145">
        <v>24.1926</v>
      </c>
      <c r="JS145">
        <v>18</v>
      </c>
      <c r="JT145">
        <v>384.994</v>
      </c>
      <c r="JU145">
        <v>679.5410000000001</v>
      </c>
      <c r="JV145">
        <v>30.9324</v>
      </c>
      <c r="JW145">
        <v>25.0629</v>
      </c>
      <c r="JX145">
        <v>30.0001</v>
      </c>
      <c r="JY145">
        <v>24.9529</v>
      </c>
      <c r="JZ145">
        <v>24.9293</v>
      </c>
      <c r="KA145">
        <v>5.63648</v>
      </c>
      <c r="KB145">
        <v>19.8615</v>
      </c>
      <c r="KC145">
        <v>100</v>
      </c>
      <c r="KD145">
        <v>30.9519</v>
      </c>
      <c r="KE145">
        <v>50</v>
      </c>
      <c r="KF145">
        <v>20.8641</v>
      </c>
      <c r="KG145">
        <v>100.159</v>
      </c>
      <c r="KH145">
        <v>100.78</v>
      </c>
    </row>
    <row r="146" spans="1:294">
      <c r="A146">
        <v>130</v>
      </c>
      <c r="B146">
        <v>1746733963</v>
      </c>
      <c r="C146">
        <v>15546.90000009537</v>
      </c>
      <c r="D146" t="s">
        <v>699</v>
      </c>
      <c r="E146" t="s">
        <v>700</v>
      </c>
      <c r="F146" t="s">
        <v>432</v>
      </c>
      <c r="G146" t="s">
        <v>433</v>
      </c>
      <c r="I146" t="s">
        <v>435</v>
      </c>
      <c r="J146">
        <v>1746733963</v>
      </c>
      <c r="K146">
        <f>(L146)/1000</f>
        <v>0</v>
      </c>
      <c r="L146">
        <f>IF(DQ146, AO146, AI146)</f>
        <v>0</v>
      </c>
      <c r="M146">
        <f>IF(DQ146, AJ146, AH146)</f>
        <v>0</v>
      </c>
      <c r="N146">
        <f>DS146 - IF(AV146&gt;1, M146*DM146*100.0/(AX146), 0)</f>
        <v>0</v>
      </c>
      <c r="O146">
        <f>((U146-K146/2)*N146-M146)/(U146+K146/2)</f>
        <v>0</v>
      </c>
      <c r="P146">
        <f>O146*(DZ146+EA146)/1000.0</f>
        <v>0</v>
      </c>
      <c r="Q146">
        <f>(DS146 - IF(AV146&gt;1, M146*DM146*100.0/(AX146), 0))*(DZ146+EA146)/1000.0</f>
        <v>0</v>
      </c>
      <c r="R146">
        <f>2.0/((1/T146-1/S146)+SIGN(T146)*SQRT((1/T146-1/S146)*(1/T146-1/S146) + 4*DN146/((DN146+1)*(DN146+1))*(2*1/T146*1/S146-1/S146*1/S146)))</f>
        <v>0</v>
      </c>
      <c r="S146">
        <f>IF(LEFT(DO146,1)&lt;&gt;"0",IF(LEFT(DO146,1)="1",3.0,DP146),$D$5+$E$5*(EG146*DZ146/($K$5*1000))+$F$5*(EG146*DZ146/($K$5*1000))*MAX(MIN(DM146,$J$5),$I$5)*MAX(MIN(DM146,$J$5),$I$5)+$G$5*MAX(MIN(DM146,$J$5),$I$5)*(EG146*DZ146/($K$5*1000))+$H$5*(EG146*DZ146/($K$5*1000))*(EG146*DZ146/($K$5*1000)))</f>
        <v>0</v>
      </c>
      <c r="T146">
        <f>K146*(1000-(1000*0.61365*exp(17.502*X146/(240.97+X146))/(DZ146+EA146)+DU146)/2)/(1000*0.61365*exp(17.502*X146/(240.97+X146))/(DZ146+EA146)-DU146)</f>
        <v>0</v>
      </c>
      <c r="U146">
        <f>1/((DN146+1)/(R146/1.6)+1/(S146/1.37)) + DN146/((DN146+1)/(R146/1.6) + DN146/(S146/1.37))</f>
        <v>0</v>
      </c>
      <c r="V146">
        <f>(DI146*DL146)</f>
        <v>0</v>
      </c>
      <c r="W146">
        <f>(EB146+(V146+2*0.95*5.67E-8*(((EB146+$B$7)+273)^4-(EB146+273)^4)-44100*K146)/(1.84*29.3*S146+8*0.95*5.67E-8*(EB146+273)^3))</f>
        <v>0</v>
      </c>
      <c r="X146">
        <f>($C$7*EC146+$D$7*ED146+$E$7*W146)</f>
        <v>0</v>
      </c>
      <c r="Y146">
        <f>0.61365*exp(17.502*X146/(240.97+X146))</f>
        <v>0</v>
      </c>
      <c r="Z146">
        <f>(AA146/AB146*100)</f>
        <v>0</v>
      </c>
      <c r="AA146">
        <f>DU146*(DZ146+EA146)/1000</f>
        <v>0</v>
      </c>
      <c r="AB146">
        <f>0.61365*exp(17.502*EB146/(240.97+EB146))</f>
        <v>0</v>
      </c>
      <c r="AC146">
        <f>(Y146-DU146*(DZ146+EA146)/1000)</f>
        <v>0</v>
      </c>
      <c r="AD146">
        <f>(-K146*44100)</f>
        <v>0</v>
      </c>
      <c r="AE146">
        <f>2*29.3*S146*0.92*(EB146-X146)</f>
        <v>0</v>
      </c>
      <c r="AF146">
        <f>2*0.95*5.67E-8*(((EB146+$B$7)+273)^4-(X146+273)^4)</f>
        <v>0</v>
      </c>
      <c r="AG146">
        <f>V146+AF146+AD146+AE146</f>
        <v>0</v>
      </c>
      <c r="AH146">
        <f>DY146*AV146*(DT146-DS146*(1000-AV146*DV146)/(1000-AV146*DU146))/(100*DM146)</f>
        <v>0</v>
      </c>
      <c r="AI146">
        <f>1000*DY146*AV146*(DU146-DV146)/(100*DM146*(1000-AV146*DU146))</f>
        <v>0</v>
      </c>
      <c r="AJ146">
        <f>(AK146 - AL146 - DZ146*1E3/(8.314*(EB146+273.15)) * AN146/DY146 * AM146) * DY146/(100*DM146) * (1000 - DV146)/1000</f>
        <v>0</v>
      </c>
      <c r="AK146">
        <v>102.2719995596075</v>
      </c>
      <c r="AL146">
        <v>102.3953393939394</v>
      </c>
      <c r="AM146">
        <v>-0.0001390816355200763</v>
      </c>
      <c r="AN146">
        <v>65.83343786014218</v>
      </c>
      <c r="AO146">
        <f>(AQ146 - AP146 + DZ146*1E3/(8.314*(EB146+273.15)) * AS146/DY146 * AR146) * DY146/(100*DM146) * 1000/(1000 - AQ146)</f>
        <v>0</v>
      </c>
      <c r="AP146">
        <v>20.87834958674446</v>
      </c>
      <c r="AQ146">
        <v>20.85843393939394</v>
      </c>
      <c r="AR146">
        <v>2.734575107866349E-05</v>
      </c>
      <c r="AS146">
        <v>77.39234867321849</v>
      </c>
      <c r="AT146">
        <v>0</v>
      </c>
      <c r="AU146">
        <v>0</v>
      </c>
      <c r="AV146">
        <f>IF(AT146*$H$13&gt;=AX146,1.0,(AX146/(AX146-AT146*$H$13)))</f>
        <v>0</v>
      </c>
      <c r="AW146">
        <f>(AV146-1)*100</f>
        <v>0</v>
      </c>
      <c r="AX146">
        <f>MAX(0,($B$13+$C$13*EG146)/(1+$D$13*EG146)*DZ146/(EB146+273)*$E$13)</f>
        <v>0</v>
      </c>
      <c r="AY146" t="s">
        <v>436</v>
      </c>
      <c r="AZ146" t="s">
        <v>436</v>
      </c>
      <c r="BA146">
        <v>0</v>
      </c>
      <c r="BB146">
        <v>0</v>
      </c>
      <c r="BC146">
        <f>1-BA146/BB146</f>
        <v>0</v>
      </c>
      <c r="BD146">
        <v>0</v>
      </c>
      <c r="BE146" t="s">
        <v>436</v>
      </c>
      <c r="BF146" t="s">
        <v>436</v>
      </c>
      <c r="BG146">
        <v>0</v>
      </c>
      <c r="BH146">
        <v>0</v>
      </c>
      <c r="BI146">
        <f>1-BG146/BH146</f>
        <v>0</v>
      </c>
      <c r="BJ146">
        <v>0.5</v>
      </c>
      <c r="BK146">
        <f>DJ146</f>
        <v>0</v>
      </c>
      <c r="BL146">
        <f>M146</f>
        <v>0</v>
      </c>
      <c r="BM146">
        <f>BI146*BJ146*BK146</f>
        <v>0</v>
      </c>
      <c r="BN146">
        <f>(BL146-BD146)/BK146</f>
        <v>0</v>
      </c>
      <c r="BO146">
        <f>(BB146-BH146)/BH146</f>
        <v>0</v>
      </c>
      <c r="BP146">
        <f>BA146/(BC146+BA146/BH146)</f>
        <v>0</v>
      </c>
      <c r="BQ146" t="s">
        <v>436</v>
      </c>
      <c r="BR146">
        <v>0</v>
      </c>
      <c r="BS146">
        <f>IF(BR146&lt;&gt;0, BR146, BP146)</f>
        <v>0</v>
      </c>
      <c r="BT146">
        <f>1-BS146/BH146</f>
        <v>0</v>
      </c>
      <c r="BU146">
        <f>(BH146-BG146)/(BH146-BS146)</f>
        <v>0</v>
      </c>
      <c r="BV146">
        <f>(BB146-BH146)/(BB146-BS146)</f>
        <v>0</v>
      </c>
      <c r="BW146">
        <f>(BH146-BG146)/(BH146-BA146)</f>
        <v>0</v>
      </c>
      <c r="BX146">
        <f>(BB146-BH146)/(BB146-BA146)</f>
        <v>0</v>
      </c>
      <c r="BY146">
        <f>(BU146*BS146/BG146)</f>
        <v>0</v>
      </c>
      <c r="BZ146">
        <f>(1-BY146)</f>
        <v>0</v>
      </c>
      <c r="DI146">
        <f>$B$11*EH146+$C$11*EI146+$F$11*ET146*(1-EW146)</f>
        <v>0</v>
      </c>
      <c r="DJ146">
        <f>DI146*DK146</f>
        <v>0</v>
      </c>
      <c r="DK146">
        <f>($B$11*$D$9+$C$11*$D$9+$F$11*((FG146+EY146)/MAX(FG146+EY146+FH146, 0.1)*$I$9+FH146/MAX(FG146+EY146+FH146, 0.1)*$J$9))/($B$11+$C$11+$F$11)</f>
        <v>0</v>
      </c>
      <c r="DL146">
        <f>($B$11*$K$9+$C$11*$K$9+$F$11*((FG146+EY146)/MAX(FG146+EY146+FH146, 0.1)*$P$9+FH146/MAX(FG146+EY146+FH146, 0.1)*$Q$9))/($B$11+$C$11+$F$11)</f>
        <v>0</v>
      </c>
      <c r="DM146">
        <v>6</v>
      </c>
      <c r="DN146">
        <v>0.5</v>
      </c>
      <c r="DO146" t="s">
        <v>437</v>
      </c>
      <c r="DP146">
        <v>2</v>
      </c>
      <c r="DQ146" t="b">
        <v>1</v>
      </c>
      <c r="DR146">
        <v>1746733963</v>
      </c>
      <c r="DS146">
        <v>100.257</v>
      </c>
      <c r="DT146">
        <v>100.098</v>
      </c>
      <c r="DU146">
        <v>20.8591</v>
      </c>
      <c r="DV146">
        <v>20.8768</v>
      </c>
      <c r="DW146">
        <v>100.019</v>
      </c>
      <c r="DX146">
        <v>20.6099</v>
      </c>
      <c r="DY146">
        <v>400.011</v>
      </c>
      <c r="DZ146">
        <v>101.997</v>
      </c>
      <c r="EA146">
        <v>0.099957</v>
      </c>
      <c r="EB146">
        <v>30.0042</v>
      </c>
      <c r="EC146">
        <v>29.7007</v>
      </c>
      <c r="ED146">
        <v>999.9</v>
      </c>
      <c r="EE146">
        <v>0</v>
      </c>
      <c r="EF146">
        <v>0</v>
      </c>
      <c r="EG146">
        <v>10051.2</v>
      </c>
      <c r="EH146">
        <v>0</v>
      </c>
      <c r="EI146">
        <v>0.221054</v>
      </c>
      <c r="EJ146">
        <v>0.159821</v>
      </c>
      <c r="EK146">
        <v>102.393</v>
      </c>
      <c r="EL146">
        <v>102.232</v>
      </c>
      <c r="EM146">
        <v>-0.0176582</v>
      </c>
      <c r="EN146">
        <v>100.098</v>
      </c>
      <c r="EO146">
        <v>20.8768</v>
      </c>
      <c r="EP146">
        <v>2.12756</v>
      </c>
      <c r="EQ146">
        <v>2.12936</v>
      </c>
      <c r="ER146">
        <v>18.427</v>
      </c>
      <c r="ES146">
        <v>18.4405</v>
      </c>
      <c r="ET146">
        <v>0.0500092</v>
      </c>
      <c r="EU146">
        <v>0</v>
      </c>
      <c r="EV146">
        <v>0</v>
      </c>
      <c r="EW146">
        <v>0</v>
      </c>
      <c r="EX146">
        <v>8.4</v>
      </c>
      <c r="EY146">
        <v>0.0500092</v>
      </c>
      <c r="EZ146">
        <v>-6.56</v>
      </c>
      <c r="FA146">
        <v>0.29</v>
      </c>
      <c r="FB146">
        <v>34.937</v>
      </c>
      <c r="FC146">
        <v>39.937</v>
      </c>
      <c r="FD146">
        <v>37.25</v>
      </c>
      <c r="FE146">
        <v>40.312</v>
      </c>
      <c r="FF146">
        <v>38</v>
      </c>
      <c r="FG146">
        <v>0</v>
      </c>
      <c r="FH146">
        <v>0</v>
      </c>
      <c r="FI146">
        <v>0</v>
      </c>
      <c r="FJ146">
        <v>1746734036</v>
      </c>
      <c r="FK146">
        <v>0</v>
      </c>
      <c r="FL146">
        <v>5.4864</v>
      </c>
      <c r="FM146">
        <v>-7.796923106826553</v>
      </c>
      <c r="FN146">
        <v>9.761538675071275</v>
      </c>
      <c r="FO146">
        <v>-4.670400000000001</v>
      </c>
      <c r="FP146">
        <v>15</v>
      </c>
      <c r="FQ146">
        <v>1746715409.1</v>
      </c>
      <c r="FR146" t="s">
        <v>438</v>
      </c>
      <c r="FS146">
        <v>1746715409.1</v>
      </c>
      <c r="FT146">
        <v>1746715398.6</v>
      </c>
      <c r="FU146">
        <v>2</v>
      </c>
      <c r="FV146">
        <v>-0.229</v>
      </c>
      <c r="FW146">
        <v>-0.046</v>
      </c>
      <c r="FX146">
        <v>-0.035</v>
      </c>
      <c r="FY146">
        <v>0.08699999999999999</v>
      </c>
      <c r="FZ146">
        <v>587</v>
      </c>
      <c r="GA146">
        <v>16</v>
      </c>
      <c r="GB146">
        <v>0.03</v>
      </c>
      <c r="GC146">
        <v>0.16</v>
      </c>
      <c r="GD146">
        <v>-0.07728160208605903</v>
      </c>
      <c r="GE146">
        <v>0.09409627687514403</v>
      </c>
      <c r="GF146">
        <v>0.04213370485915939</v>
      </c>
      <c r="GG146">
        <v>1</v>
      </c>
      <c r="GH146">
        <v>-0.0009419770798600784</v>
      </c>
      <c r="GI146">
        <v>0.0006294066974565044</v>
      </c>
      <c r="GJ146">
        <v>0.0003943561193013578</v>
      </c>
      <c r="GK146">
        <v>1</v>
      </c>
      <c r="GL146">
        <v>2</v>
      </c>
      <c r="GM146">
        <v>2</v>
      </c>
      <c r="GN146" t="s">
        <v>439</v>
      </c>
      <c r="GO146">
        <v>3.01817</v>
      </c>
      <c r="GP146">
        <v>2.77508</v>
      </c>
      <c r="GQ146">
        <v>0.0290745</v>
      </c>
      <c r="GR146">
        <v>0.0288748</v>
      </c>
      <c r="GS146">
        <v>0.110903</v>
      </c>
      <c r="GT146">
        <v>0.110648</v>
      </c>
      <c r="GU146">
        <v>25086.1</v>
      </c>
      <c r="GV146">
        <v>29312.3</v>
      </c>
      <c r="GW146">
        <v>22640.7</v>
      </c>
      <c r="GX146">
        <v>27733.2</v>
      </c>
      <c r="GY146">
        <v>29172.2</v>
      </c>
      <c r="GZ146">
        <v>35214.4</v>
      </c>
      <c r="HA146">
        <v>36291.8</v>
      </c>
      <c r="HB146">
        <v>44025.5</v>
      </c>
      <c r="HC146">
        <v>1.82525</v>
      </c>
      <c r="HD146">
        <v>2.22027</v>
      </c>
      <c r="HE146">
        <v>0.143949</v>
      </c>
      <c r="HF146">
        <v>0</v>
      </c>
      <c r="HG146">
        <v>27.3524</v>
      </c>
      <c r="HH146">
        <v>999.9</v>
      </c>
      <c r="HI146">
        <v>54.9</v>
      </c>
      <c r="HJ146">
        <v>30.1</v>
      </c>
      <c r="HK146">
        <v>23.0635</v>
      </c>
      <c r="HL146">
        <v>61.6749</v>
      </c>
      <c r="HM146">
        <v>10.5929</v>
      </c>
      <c r="HN146">
        <v>1</v>
      </c>
      <c r="HO146">
        <v>-0.192083</v>
      </c>
      <c r="HP146">
        <v>-2.28585</v>
      </c>
      <c r="HQ146">
        <v>20.2819</v>
      </c>
      <c r="HR146">
        <v>5.19857</v>
      </c>
      <c r="HS146">
        <v>11.9542</v>
      </c>
      <c r="HT146">
        <v>4.9462</v>
      </c>
      <c r="HU146">
        <v>3.3</v>
      </c>
      <c r="HV146">
        <v>9999</v>
      </c>
      <c r="HW146">
        <v>9999</v>
      </c>
      <c r="HX146">
        <v>9999</v>
      </c>
      <c r="HY146">
        <v>333.7</v>
      </c>
      <c r="HZ146">
        <v>1.8602</v>
      </c>
      <c r="IA146">
        <v>1.86081</v>
      </c>
      <c r="IB146">
        <v>1.86157</v>
      </c>
      <c r="IC146">
        <v>1.85718</v>
      </c>
      <c r="ID146">
        <v>1.85685</v>
      </c>
      <c r="IE146">
        <v>1.85791</v>
      </c>
      <c r="IF146">
        <v>1.85869</v>
      </c>
      <c r="IG146">
        <v>1.85824</v>
      </c>
      <c r="IH146">
        <v>0</v>
      </c>
      <c r="II146">
        <v>0</v>
      </c>
      <c r="IJ146">
        <v>0</v>
      </c>
      <c r="IK146">
        <v>0</v>
      </c>
      <c r="IL146" t="s">
        <v>440</v>
      </c>
      <c r="IM146" t="s">
        <v>441</v>
      </c>
      <c r="IN146" t="s">
        <v>442</v>
      </c>
      <c r="IO146" t="s">
        <v>442</v>
      </c>
      <c r="IP146" t="s">
        <v>442</v>
      </c>
      <c r="IQ146" t="s">
        <v>442</v>
      </c>
      <c r="IR146">
        <v>0</v>
      </c>
      <c r="IS146">
        <v>100</v>
      </c>
      <c r="IT146">
        <v>100</v>
      </c>
      <c r="IU146">
        <v>0.238</v>
      </c>
      <c r="IV146">
        <v>0.2492</v>
      </c>
      <c r="IW146">
        <v>0.297997702088705</v>
      </c>
      <c r="IX146">
        <v>-0.0005958199232126106</v>
      </c>
      <c r="IY146">
        <v>-6.37178337242435E-08</v>
      </c>
      <c r="IZ146">
        <v>1.993894988486917E-10</v>
      </c>
      <c r="JA146">
        <v>-0.1058024783623949</v>
      </c>
      <c r="JB146">
        <v>-0.00682890468723997</v>
      </c>
      <c r="JC146">
        <v>0.001509929528747337</v>
      </c>
      <c r="JD146">
        <v>-1.662762654557253E-05</v>
      </c>
      <c r="JE146">
        <v>17</v>
      </c>
      <c r="JF146">
        <v>1831</v>
      </c>
      <c r="JG146">
        <v>1</v>
      </c>
      <c r="JH146">
        <v>21</v>
      </c>
      <c r="JI146">
        <v>309.2</v>
      </c>
      <c r="JJ146">
        <v>309.4</v>
      </c>
      <c r="JK146">
        <v>0.383301</v>
      </c>
      <c r="JL146">
        <v>2.62085</v>
      </c>
      <c r="JM146">
        <v>1.54663</v>
      </c>
      <c r="JN146">
        <v>2.18872</v>
      </c>
      <c r="JO146">
        <v>1.49658</v>
      </c>
      <c r="JP146">
        <v>2.41211</v>
      </c>
      <c r="JQ146">
        <v>36.1754</v>
      </c>
      <c r="JR146">
        <v>24.2013</v>
      </c>
      <c r="JS146">
        <v>18</v>
      </c>
      <c r="JT146">
        <v>385.033</v>
      </c>
      <c r="JU146">
        <v>679.991</v>
      </c>
      <c r="JV146">
        <v>30.9969</v>
      </c>
      <c r="JW146">
        <v>25.0629</v>
      </c>
      <c r="JX146">
        <v>30.0002</v>
      </c>
      <c r="JY146">
        <v>24.955</v>
      </c>
      <c r="JZ146">
        <v>24.9314</v>
      </c>
      <c r="KA146">
        <v>7.70622</v>
      </c>
      <c r="KB146">
        <v>19.5788</v>
      </c>
      <c r="KC146">
        <v>100</v>
      </c>
      <c r="KD146">
        <v>30.9913</v>
      </c>
      <c r="KE146">
        <v>100</v>
      </c>
      <c r="KF146">
        <v>20.8595</v>
      </c>
      <c r="KG146">
        <v>100.16</v>
      </c>
      <c r="KH146">
        <v>100.779</v>
      </c>
    </row>
    <row r="147" spans="1:294">
      <c r="A147">
        <v>131</v>
      </c>
      <c r="B147">
        <v>1746734083.5</v>
      </c>
      <c r="C147">
        <v>15667.40000009537</v>
      </c>
      <c r="D147" t="s">
        <v>701</v>
      </c>
      <c r="E147" t="s">
        <v>702</v>
      </c>
      <c r="F147" t="s">
        <v>432</v>
      </c>
      <c r="G147" t="s">
        <v>433</v>
      </c>
      <c r="I147" t="s">
        <v>435</v>
      </c>
      <c r="J147">
        <v>1746734083.5</v>
      </c>
      <c r="K147">
        <f>(L147)/1000</f>
        <v>0</v>
      </c>
      <c r="L147">
        <f>IF(DQ147, AO147, AI147)</f>
        <v>0</v>
      </c>
      <c r="M147">
        <f>IF(DQ147, AJ147, AH147)</f>
        <v>0</v>
      </c>
      <c r="N147">
        <f>DS147 - IF(AV147&gt;1, M147*DM147*100.0/(AX147), 0)</f>
        <v>0</v>
      </c>
      <c r="O147">
        <f>((U147-K147/2)*N147-M147)/(U147+K147/2)</f>
        <v>0</v>
      </c>
      <c r="P147">
        <f>O147*(DZ147+EA147)/1000.0</f>
        <v>0</v>
      </c>
      <c r="Q147">
        <f>(DS147 - IF(AV147&gt;1, M147*DM147*100.0/(AX147), 0))*(DZ147+EA147)/1000.0</f>
        <v>0</v>
      </c>
      <c r="R147">
        <f>2.0/((1/T147-1/S147)+SIGN(T147)*SQRT((1/T147-1/S147)*(1/T147-1/S147) + 4*DN147/((DN147+1)*(DN147+1))*(2*1/T147*1/S147-1/S147*1/S147)))</f>
        <v>0</v>
      </c>
      <c r="S147">
        <f>IF(LEFT(DO147,1)&lt;&gt;"0",IF(LEFT(DO147,1)="1",3.0,DP147),$D$5+$E$5*(EG147*DZ147/($K$5*1000))+$F$5*(EG147*DZ147/($K$5*1000))*MAX(MIN(DM147,$J$5),$I$5)*MAX(MIN(DM147,$J$5),$I$5)+$G$5*MAX(MIN(DM147,$J$5),$I$5)*(EG147*DZ147/($K$5*1000))+$H$5*(EG147*DZ147/($K$5*1000))*(EG147*DZ147/($K$5*1000)))</f>
        <v>0</v>
      </c>
      <c r="T147">
        <f>K147*(1000-(1000*0.61365*exp(17.502*X147/(240.97+X147))/(DZ147+EA147)+DU147)/2)/(1000*0.61365*exp(17.502*X147/(240.97+X147))/(DZ147+EA147)-DU147)</f>
        <v>0</v>
      </c>
      <c r="U147">
        <f>1/((DN147+1)/(R147/1.6)+1/(S147/1.37)) + DN147/((DN147+1)/(R147/1.6) + DN147/(S147/1.37))</f>
        <v>0</v>
      </c>
      <c r="V147">
        <f>(DI147*DL147)</f>
        <v>0</v>
      </c>
      <c r="W147">
        <f>(EB147+(V147+2*0.95*5.67E-8*(((EB147+$B$7)+273)^4-(EB147+273)^4)-44100*K147)/(1.84*29.3*S147+8*0.95*5.67E-8*(EB147+273)^3))</f>
        <v>0</v>
      </c>
      <c r="X147">
        <f>($C$7*EC147+$D$7*ED147+$E$7*W147)</f>
        <v>0</v>
      </c>
      <c r="Y147">
        <f>0.61365*exp(17.502*X147/(240.97+X147))</f>
        <v>0</v>
      </c>
      <c r="Z147">
        <f>(AA147/AB147*100)</f>
        <v>0</v>
      </c>
      <c r="AA147">
        <f>DU147*(DZ147+EA147)/1000</f>
        <v>0</v>
      </c>
      <c r="AB147">
        <f>0.61365*exp(17.502*EB147/(240.97+EB147))</f>
        <v>0</v>
      </c>
      <c r="AC147">
        <f>(Y147-DU147*(DZ147+EA147)/1000)</f>
        <v>0</v>
      </c>
      <c r="AD147">
        <f>(-K147*44100)</f>
        <v>0</v>
      </c>
      <c r="AE147">
        <f>2*29.3*S147*0.92*(EB147-X147)</f>
        <v>0</v>
      </c>
      <c r="AF147">
        <f>2*0.95*5.67E-8*(((EB147+$B$7)+273)^4-(X147+273)^4)</f>
        <v>0</v>
      </c>
      <c r="AG147">
        <f>V147+AF147+AD147+AE147</f>
        <v>0</v>
      </c>
      <c r="AH147">
        <f>DY147*AV147*(DT147-DS147*(1000-AV147*DV147)/(1000-AV147*DU147))/(100*DM147)</f>
        <v>0</v>
      </c>
      <c r="AI147">
        <f>1000*DY147*AV147*(DU147-DV147)/(100*DM147*(1000-AV147*DU147))</f>
        <v>0</v>
      </c>
      <c r="AJ147">
        <f>(AK147 - AL147 - DZ147*1E3/(8.314*(EB147+273.15)) * AN147/DY147 * AM147) * DY147/(100*DM147) * (1000 - DV147)/1000</f>
        <v>0</v>
      </c>
      <c r="AK147">
        <v>204.2927747108134</v>
      </c>
      <c r="AL147">
        <v>204.329109090909</v>
      </c>
      <c r="AM147">
        <v>-0.0002055858454500545</v>
      </c>
      <c r="AN147">
        <v>65.83343786014218</v>
      </c>
      <c r="AO147">
        <f>(AQ147 - AP147 + DZ147*1E3/(8.314*(EB147+273.15)) * AS147/DY147 * AR147) * DY147/(100*DM147) * 1000/(1000 - AQ147)</f>
        <v>0</v>
      </c>
      <c r="AP147">
        <v>20.83926717041916</v>
      </c>
      <c r="AQ147">
        <v>20.82898181818181</v>
      </c>
      <c r="AR147">
        <v>-8.18751826652943E-06</v>
      </c>
      <c r="AS147">
        <v>77.39234867321849</v>
      </c>
      <c r="AT147">
        <v>0</v>
      </c>
      <c r="AU147">
        <v>0</v>
      </c>
      <c r="AV147">
        <f>IF(AT147*$H$13&gt;=AX147,1.0,(AX147/(AX147-AT147*$H$13)))</f>
        <v>0</v>
      </c>
      <c r="AW147">
        <f>(AV147-1)*100</f>
        <v>0</v>
      </c>
      <c r="AX147">
        <f>MAX(0,($B$13+$C$13*EG147)/(1+$D$13*EG147)*DZ147/(EB147+273)*$E$13)</f>
        <v>0</v>
      </c>
      <c r="AY147" t="s">
        <v>436</v>
      </c>
      <c r="AZ147" t="s">
        <v>436</v>
      </c>
      <c r="BA147">
        <v>0</v>
      </c>
      <c r="BB147">
        <v>0</v>
      </c>
      <c r="BC147">
        <f>1-BA147/BB147</f>
        <v>0</v>
      </c>
      <c r="BD147">
        <v>0</v>
      </c>
      <c r="BE147" t="s">
        <v>436</v>
      </c>
      <c r="BF147" t="s">
        <v>436</v>
      </c>
      <c r="BG147">
        <v>0</v>
      </c>
      <c r="BH147">
        <v>0</v>
      </c>
      <c r="BI147">
        <f>1-BG147/BH147</f>
        <v>0</v>
      </c>
      <c r="BJ147">
        <v>0.5</v>
      </c>
      <c r="BK147">
        <f>DJ147</f>
        <v>0</v>
      </c>
      <c r="BL147">
        <f>M147</f>
        <v>0</v>
      </c>
      <c r="BM147">
        <f>BI147*BJ147*BK147</f>
        <v>0</v>
      </c>
      <c r="BN147">
        <f>(BL147-BD147)/BK147</f>
        <v>0</v>
      </c>
      <c r="BO147">
        <f>(BB147-BH147)/BH147</f>
        <v>0</v>
      </c>
      <c r="BP147">
        <f>BA147/(BC147+BA147/BH147)</f>
        <v>0</v>
      </c>
      <c r="BQ147" t="s">
        <v>436</v>
      </c>
      <c r="BR147">
        <v>0</v>
      </c>
      <c r="BS147">
        <f>IF(BR147&lt;&gt;0, BR147, BP147)</f>
        <v>0</v>
      </c>
      <c r="BT147">
        <f>1-BS147/BH147</f>
        <v>0</v>
      </c>
      <c r="BU147">
        <f>(BH147-BG147)/(BH147-BS147)</f>
        <v>0</v>
      </c>
      <c r="BV147">
        <f>(BB147-BH147)/(BB147-BS147)</f>
        <v>0</v>
      </c>
      <c r="BW147">
        <f>(BH147-BG147)/(BH147-BA147)</f>
        <v>0</v>
      </c>
      <c r="BX147">
        <f>(BB147-BH147)/(BB147-BA147)</f>
        <v>0</v>
      </c>
      <c r="BY147">
        <f>(BU147*BS147/BG147)</f>
        <v>0</v>
      </c>
      <c r="BZ147">
        <f>(1-BY147)</f>
        <v>0</v>
      </c>
      <c r="DI147">
        <f>$B$11*EH147+$C$11*EI147+$F$11*ET147*(1-EW147)</f>
        <v>0</v>
      </c>
      <c r="DJ147">
        <f>DI147*DK147</f>
        <v>0</v>
      </c>
      <c r="DK147">
        <f>($B$11*$D$9+$C$11*$D$9+$F$11*((FG147+EY147)/MAX(FG147+EY147+FH147, 0.1)*$I$9+FH147/MAX(FG147+EY147+FH147, 0.1)*$J$9))/($B$11+$C$11+$F$11)</f>
        <v>0</v>
      </c>
      <c r="DL147">
        <f>($B$11*$K$9+$C$11*$K$9+$F$11*((FG147+EY147)/MAX(FG147+EY147+FH147, 0.1)*$P$9+FH147/MAX(FG147+EY147+FH147, 0.1)*$Q$9))/($B$11+$C$11+$F$11)</f>
        <v>0</v>
      </c>
      <c r="DM147">
        <v>6</v>
      </c>
      <c r="DN147">
        <v>0.5</v>
      </c>
      <c r="DO147" t="s">
        <v>437</v>
      </c>
      <c r="DP147">
        <v>2</v>
      </c>
      <c r="DQ147" t="b">
        <v>1</v>
      </c>
      <c r="DR147">
        <v>1746734083.5</v>
      </c>
      <c r="DS147">
        <v>200.069</v>
      </c>
      <c r="DT147">
        <v>200.081</v>
      </c>
      <c r="DU147">
        <v>20.8288</v>
      </c>
      <c r="DV147">
        <v>20.8382</v>
      </c>
      <c r="DW147">
        <v>199.891</v>
      </c>
      <c r="DX147">
        <v>20.5806</v>
      </c>
      <c r="DY147">
        <v>400.075</v>
      </c>
      <c r="DZ147">
        <v>101.99</v>
      </c>
      <c r="EA147">
        <v>0.100014</v>
      </c>
      <c r="EB147">
        <v>29.9982</v>
      </c>
      <c r="EC147">
        <v>29.6953</v>
      </c>
      <c r="ED147">
        <v>999.9</v>
      </c>
      <c r="EE147">
        <v>0</v>
      </c>
      <c r="EF147">
        <v>0</v>
      </c>
      <c r="EG147">
        <v>10053.8</v>
      </c>
      <c r="EH147">
        <v>0</v>
      </c>
      <c r="EI147">
        <v>0.23487</v>
      </c>
      <c r="EJ147">
        <v>-0.0118256</v>
      </c>
      <c r="EK147">
        <v>204.325</v>
      </c>
      <c r="EL147">
        <v>204.339</v>
      </c>
      <c r="EM147">
        <v>-0.00935364</v>
      </c>
      <c r="EN147">
        <v>200.081</v>
      </c>
      <c r="EO147">
        <v>20.8382</v>
      </c>
      <c r="EP147">
        <v>2.12434</v>
      </c>
      <c r="EQ147">
        <v>2.12529</v>
      </c>
      <c r="ER147">
        <v>18.4028</v>
      </c>
      <c r="ES147">
        <v>18.41</v>
      </c>
      <c r="ET147">
        <v>0.0500092</v>
      </c>
      <c r="EU147">
        <v>0</v>
      </c>
      <c r="EV147">
        <v>0</v>
      </c>
      <c r="EW147">
        <v>0</v>
      </c>
      <c r="EX147">
        <v>-0.64</v>
      </c>
      <c r="EY147">
        <v>0.0500092</v>
      </c>
      <c r="EZ147">
        <v>-3.45</v>
      </c>
      <c r="FA147">
        <v>0.13</v>
      </c>
      <c r="FB147">
        <v>35.437</v>
      </c>
      <c r="FC147">
        <v>40.437</v>
      </c>
      <c r="FD147">
        <v>37.75</v>
      </c>
      <c r="FE147">
        <v>41</v>
      </c>
      <c r="FF147">
        <v>38.312</v>
      </c>
      <c r="FG147">
        <v>0</v>
      </c>
      <c r="FH147">
        <v>0</v>
      </c>
      <c r="FI147">
        <v>0</v>
      </c>
      <c r="FJ147">
        <v>1746734156.6</v>
      </c>
      <c r="FK147">
        <v>0</v>
      </c>
      <c r="FL147">
        <v>4.067307692307693</v>
      </c>
      <c r="FM147">
        <v>16.4468373026107</v>
      </c>
      <c r="FN147">
        <v>-13.50427312405778</v>
      </c>
      <c r="FO147">
        <v>-4.455384615384616</v>
      </c>
      <c r="FP147">
        <v>15</v>
      </c>
      <c r="FQ147">
        <v>1746715409.1</v>
      </c>
      <c r="FR147" t="s">
        <v>438</v>
      </c>
      <c r="FS147">
        <v>1746715409.1</v>
      </c>
      <c r="FT147">
        <v>1746715398.6</v>
      </c>
      <c r="FU147">
        <v>2</v>
      </c>
      <c r="FV147">
        <v>-0.229</v>
      </c>
      <c r="FW147">
        <v>-0.046</v>
      </c>
      <c r="FX147">
        <v>-0.035</v>
      </c>
      <c r="FY147">
        <v>0.08699999999999999</v>
      </c>
      <c r="FZ147">
        <v>587</v>
      </c>
      <c r="GA147">
        <v>16</v>
      </c>
      <c r="GB147">
        <v>0.03</v>
      </c>
      <c r="GC147">
        <v>0.16</v>
      </c>
      <c r="GD147">
        <v>-0.01999172894762878</v>
      </c>
      <c r="GE147">
        <v>-0.02707589316969642</v>
      </c>
      <c r="GF147">
        <v>0.01548028670543734</v>
      </c>
      <c r="GG147">
        <v>1</v>
      </c>
      <c r="GH147">
        <v>-0.0003339073172982527</v>
      </c>
      <c r="GI147">
        <v>-2.614625342837956E-05</v>
      </c>
      <c r="GJ147">
        <v>4.049571793729156E-05</v>
      </c>
      <c r="GK147">
        <v>1</v>
      </c>
      <c r="GL147">
        <v>2</v>
      </c>
      <c r="GM147">
        <v>2</v>
      </c>
      <c r="GN147" t="s">
        <v>439</v>
      </c>
      <c r="GO147">
        <v>3.01824</v>
      </c>
      <c r="GP147">
        <v>2.77515</v>
      </c>
      <c r="GQ147">
        <v>0.0551732</v>
      </c>
      <c r="GR147">
        <v>0.054806</v>
      </c>
      <c r="GS147">
        <v>0.110783</v>
      </c>
      <c r="GT147">
        <v>0.110498</v>
      </c>
      <c r="GU147">
        <v>24410.7</v>
      </c>
      <c r="GV147">
        <v>28529.4</v>
      </c>
      <c r="GW147">
        <v>22639.8</v>
      </c>
      <c r="GX147">
        <v>27733.3</v>
      </c>
      <c r="GY147">
        <v>29175.9</v>
      </c>
      <c r="GZ147">
        <v>35221.3</v>
      </c>
      <c r="HA147">
        <v>36290.5</v>
      </c>
      <c r="HB147">
        <v>44025.5</v>
      </c>
      <c r="HC147">
        <v>1.82518</v>
      </c>
      <c r="HD147">
        <v>2.22075</v>
      </c>
      <c r="HE147">
        <v>0.143901</v>
      </c>
      <c r="HF147">
        <v>0</v>
      </c>
      <c r="HG147">
        <v>27.3478</v>
      </c>
      <c r="HH147">
        <v>999.9</v>
      </c>
      <c r="HI147">
        <v>55</v>
      </c>
      <c r="HJ147">
        <v>30.1</v>
      </c>
      <c r="HK147">
        <v>23.108</v>
      </c>
      <c r="HL147">
        <v>61.8249</v>
      </c>
      <c r="HM147">
        <v>10.617</v>
      </c>
      <c r="HN147">
        <v>1</v>
      </c>
      <c r="HO147">
        <v>-0.191738</v>
      </c>
      <c r="HP147">
        <v>-2.34988</v>
      </c>
      <c r="HQ147">
        <v>20.2787</v>
      </c>
      <c r="HR147">
        <v>5.19782</v>
      </c>
      <c r="HS147">
        <v>11.9523</v>
      </c>
      <c r="HT147">
        <v>4.94745</v>
      </c>
      <c r="HU147">
        <v>3.3</v>
      </c>
      <c r="HV147">
        <v>9999</v>
      </c>
      <c r="HW147">
        <v>9999</v>
      </c>
      <c r="HX147">
        <v>9999</v>
      </c>
      <c r="HY147">
        <v>333.7</v>
      </c>
      <c r="HZ147">
        <v>1.8602</v>
      </c>
      <c r="IA147">
        <v>1.86081</v>
      </c>
      <c r="IB147">
        <v>1.86157</v>
      </c>
      <c r="IC147">
        <v>1.85718</v>
      </c>
      <c r="ID147">
        <v>1.85686</v>
      </c>
      <c r="IE147">
        <v>1.85791</v>
      </c>
      <c r="IF147">
        <v>1.85869</v>
      </c>
      <c r="IG147">
        <v>1.85822</v>
      </c>
      <c r="IH147">
        <v>0</v>
      </c>
      <c r="II147">
        <v>0</v>
      </c>
      <c r="IJ147">
        <v>0</v>
      </c>
      <c r="IK147">
        <v>0</v>
      </c>
      <c r="IL147" t="s">
        <v>440</v>
      </c>
      <c r="IM147" t="s">
        <v>441</v>
      </c>
      <c r="IN147" t="s">
        <v>442</v>
      </c>
      <c r="IO147" t="s">
        <v>442</v>
      </c>
      <c r="IP147" t="s">
        <v>442</v>
      </c>
      <c r="IQ147" t="s">
        <v>442</v>
      </c>
      <c r="IR147">
        <v>0</v>
      </c>
      <c r="IS147">
        <v>100</v>
      </c>
      <c r="IT147">
        <v>100</v>
      </c>
      <c r="IU147">
        <v>0.178</v>
      </c>
      <c r="IV147">
        <v>0.2482</v>
      </c>
      <c r="IW147">
        <v>0.297997702088705</v>
      </c>
      <c r="IX147">
        <v>-0.0005958199232126106</v>
      </c>
      <c r="IY147">
        <v>-6.37178337242435E-08</v>
      </c>
      <c r="IZ147">
        <v>1.993894988486917E-10</v>
      </c>
      <c r="JA147">
        <v>-0.1058024783623949</v>
      </c>
      <c r="JB147">
        <v>-0.00682890468723997</v>
      </c>
      <c r="JC147">
        <v>0.001509929528747337</v>
      </c>
      <c r="JD147">
        <v>-1.662762654557253E-05</v>
      </c>
      <c r="JE147">
        <v>17</v>
      </c>
      <c r="JF147">
        <v>1831</v>
      </c>
      <c r="JG147">
        <v>1</v>
      </c>
      <c r="JH147">
        <v>21</v>
      </c>
      <c r="JI147">
        <v>311.2</v>
      </c>
      <c r="JJ147">
        <v>311.4</v>
      </c>
      <c r="JK147">
        <v>0.611572</v>
      </c>
      <c r="JL147">
        <v>2.60742</v>
      </c>
      <c r="JM147">
        <v>1.54663</v>
      </c>
      <c r="JN147">
        <v>2.18872</v>
      </c>
      <c r="JO147">
        <v>1.49658</v>
      </c>
      <c r="JP147">
        <v>2.42676</v>
      </c>
      <c r="JQ147">
        <v>36.105</v>
      </c>
      <c r="JR147">
        <v>24.1926</v>
      </c>
      <c r="JS147">
        <v>18</v>
      </c>
      <c r="JT147">
        <v>385.023</v>
      </c>
      <c r="JU147">
        <v>680.447</v>
      </c>
      <c r="JV147">
        <v>30.8474</v>
      </c>
      <c r="JW147">
        <v>25.0692</v>
      </c>
      <c r="JX147">
        <v>30.0002</v>
      </c>
      <c r="JY147">
        <v>24.9592</v>
      </c>
      <c r="JZ147">
        <v>24.9355</v>
      </c>
      <c r="KA147">
        <v>12.2737</v>
      </c>
      <c r="KB147">
        <v>19.5788</v>
      </c>
      <c r="KC147">
        <v>100</v>
      </c>
      <c r="KD147">
        <v>30.9236</v>
      </c>
      <c r="KE147">
        <v>200</v>
      </c>
      <c r="KF147">
        <v>20.8564</v>
      </c>
      <c r="KG147">
        <v>100.156</v>
      </c>
      <c r="KH147">
        <v>100.779</v>
      </c>
    </row>
    <row r="148" spans="1:294">
      <c r="A148">
        <v>132</v>
      </c>
      <c r="B148">
        <v>1746734204</v>
      </c>
      <c r="C148">
        <v>15787.90000009537</v>
      </c>
      <c r="D148" t="s">
        <v>703</v>
      </c>
      <c r="E148" t="s">
        <v>704</v>
      </c>
      <c r="F148" t="s">
        <v>432</v>
      </c>
      <c r="G148" t="s">
        <v>433</v>
      </c>
      <c r="I148" t="s">
        <v>435</v>
      </c>
      <c r="J148">
        <v>1746734204</v>
      </c>
      <c r="K148">
        <f>(L148)/1000</f>
        <v>0</v>
      </c>
      <c r="L148">
        <f>IF(DQ148, AO148, AI148)</f>
        <v>0</v>
      </c>
      <c r="M148">
        <f>IF(DQ148, AJ148, AH148)</f>
        <v>0</v>
      </c>
      <c r="N148">
        <f>DS148 - IF(AV148&gt;1, M148*DM148*100.0/(AX148), 0)</f>
        <v>0</v>
      </c>
      <c r="O148">
        <f>((U148-K148/2)*N148-M148)/(U148+K148/2)</f>
        <v>0</v>
      </c>
      <c r="P148">
        <f>O148*(DZ148+EA148)/1000.0</f>
        <v>0</v>
      </c>
      <c r="Q148">
        <f>(DS148 - IF(AV148&gt;1, M148*DM148*100.0/(AX148), 0))*(DZ148+EA148)/1000.0</f>
        <v>0</v>
      </c>
      <c r="R148">
        <f>2.0/((1/T148-1/S148)+SIGN(T148)*SQRT((1/T148-1/S148)*(1/T148-1/S148) + 4*DN148/((DN148+1)*(DN148+1))*(2*1/T148*1/S148-1/S148*1/S148)))</f>
        <v>0</v>
      </c>
      <c r="S148">
        <f>IF(LEFT(DO148,1)&lt;&gt;"0",IF(LEFT(DO148,1)="1",3.0,DP148),$D$5+$E$5*(EG148*DZ148/($K$5*1000))+$F$5*(EG148*DZ148/($K$5*1000))*MAX(MIN(DM148,$J$5),$I$5)*MAX(MIN(DM148,$J$5),$I$5)+$G$5*MAX(MIN(DM148,$J$5),$I$5)*(EG148*DZ148/($K$5*1000))+$H$5*(EG148*DZ148/($K$5*1000))*(EG148*DZ148/($K$5*1000)))</f>
        <v>0</v>
      </c>
      <c r="T148">
        <f>K148*(1000-(1000*0.61365*exp(17.502*X148/(240.97+X148))/(DZ148+EA148)+DU148)/2)/(1000*0.61365*exp(17.502*X148/(240.97+X148))/(DZ148+EA148)-DU148)</f>
        <v>0</v>
      </c>
      <c r="U148">
        <f>1/((DN148+1)/(R148/1.6)+1/(S148/1.37)) + DN148/((DN148+1)/(R148/1.6) + DN148/(S148/1.37))</f>
        <v>0</v>
      </c>
      <c r="V148">
        <f>(DI148*DL148)</f>
        <v>0</v>
      </c>
      <c r="W148">
        <f>(EB148+(V148+2*0.95*5.67E-8*(((EB148+$B$7)+273)^4-(EB148+273)^4)-44100*K148)/(1.84*29.3*S148+8*0.95*5.67E-8*(EB148+273)^3))</f>
        <v>0</v>
      </c>
      <c r="X148">
        <f>($C$7*EC148+$D$7*ED148+$E$7*W148)</f>
        <v>0</v>
      </c>
      <c r="Y148">
        <f>0.61365*exp(17.502*X148/(240.97+X148))</f>
        <v>0</v>
      </c>
      <c r="Z148">
        <f>(AA148/AB148*100)</f>
        <v>0</v>
      </c>
      <c r="AA148">
        <f>DU148*(DZ148+EA148)/1000</f>
        <v>0</v>
      </c>
      <c r="AB148">
        <f>0.61365*exp(17.502*EB148/(240.97+EB148))</f>
        <v>0</v>
      </c>
      <c r="AC148">
        <f>(Y148-DU148*(DZ148+EA148)/1000)</f>
        <v>0</v>
      </c>
      <c r="AD148">
        <f>(-K148*44100)</f>
        <v>0</v>
      </c>
      <c r="AE148">
        <f>2*29.3*S148*0.92*(EB148-X148)</f>
        <v>0</v>
      </c>
      <c r="AF148">
        <f>2*0.95*5.67E-8*(((EB148+$B$7)+273)^4-(X148+273)^4)</f>
        <v>0</v>
      </c>
      <c r="AG148">
        <f>V148+AF148+AD148+AE148</f>
        <v>0</v>
      </c>
      <c r="AH148">
        <f>DY148*AV148*(DT148-DS148*(1000-AV148*DV148)/(1000-AV148*DU148))/(100*DM148)</f>
        <v>0</v>
      </c>
      <c r="AI148">
        <f>1000*DY148*AV148*(DU148-DV148)/(100*DM148*(1000-AV148*DU148))</f>
        <v>0</v>
      </c>
      <c r="AJ148">
        <f>(AK148 - AL148 - DZ148*1E3/(8.314*(EB148+273.15)) * AN148/DY148 * AM148) * DY148/(100*DM148) * (1000 - DV148)/1000</f>
        <v>0</v>
      </c>
      <c r="AK148">
        <v>306.3827882959464</v>
      </c>
      <c r="AL148">
        <v>306.2504242424241</v>
      </c>
      <c r="AM148">
        <v>9.160928038723334E-05</v>
      </c>
      <c r="AN148">
        <v>65.83343786014218</v>
      </c>
      <c r="AO148">
        <f>(AQ148 - AP148 + DZ148*1E3/(8.314*(EB148+273.15)) * AS148/DY148 * AR148) * DY148/(100*DM148) * 1000/(1000 - AQ148)</f>
        <v>0</v>
      </c>
      <c r="AP148">
        <v>20.80327793427401</v>
      </c>
      <c r="AQ148">
        <v>20.79769696969696</v>
      </c>
      <c r="AR148">
        <v>5.009820941101399E-06</v>
      </c>
      <c r="AS148">
        <v>77.39234867321849</v>
      </c>
      <c r="AT148">
        <v>0</v>
      </c>
      <c r="AU148">
        <v>0</v>
      </c>
      <c r="AV148">
        <f>IF(AT148*$H$13&gt;=AX148,1.0,(AX148/(AX148-AT148*$H$13)))</f>
        <v>0</v>
      </c>
      <c r="AW148">
        <f>(AV148-1)*100</f>
        <v>0</v>
      </c>
      <c r="AX148">
        <f>MAX(0,($B$13+$C$13*EG148)/(1+$D$13*EG148)*DZ148/(EB148+273)*$E$13)</f>
        <v>0</v>
      </c>
      <c r="AY148" t="s">
        <v>436</v>
      </c>
      <c r="AZ148" t="s">
        <v>436</v>
      </c>
      <c r="BA148">
        <v>0</v>
      </c>
      <c r="BB148">
        <v>0</v>
      </c>
      <c r="BC148">
        <f>1-BA148/BB148</f>
        <v>0</v>
      </c>
      <c r="BD148">
        <v>0</v>
      </c>
      <c r="BE148" t="s">
        <v>436</v>
      </c>
      <c r="BF148" t="s">
        <v>436</v>
      </c>
      <c r="BG148">
        <v>0</v>
      </c>
      <c r="BH148">
        <v>0</v>
      </c>
      <c r="BI148">
        <f>1-BG148/BH148</f>
        <v>0</v>
      </c>
      <c r="BJ148">
        <v>0.5</v>
      </c>
      <c r="BK148">
        <f>DJ148</f>
        <v>0</v>
      </c>
      <c r="BL148">
        <f>M148</f>
        <v>0</v>
      </c>
      <c r="BM148">
        <f>BI148*BJ148*BK148</f>
        <v>0</v>
      </c>
      <c r="BN148">
        <f>(BL148-BD148)/BK148</f>
        <v>0</v>
      </c>
      <c r="BO148">
        <f>(BB148-BH148)/BH148</f>
        <v>0</v>
      </c>
      <c r="BP148">
        <f>BA148/(BC148+BA148/BH148)</f>
        <v>0</v>
      </c>
      <c r="BQ148" t="s">
        <v>436</v>
      </c>
      <c r="BR148">
        <v>0</v>
      </c>
      <c r="BS148">
        <f>IF(BR148&lt;&gt;0, BR148, BP148)</f>
        <v>0</v>
      </c>
      <c r="BT148">
        <f>1-BS148/BH148</f>
        <v>0</v>
      </c>
      <c r="BU148">
        <f>(BH148-BG148)/(BH148-BS148)</f>
        <v>0</v>
      </c>
      <c r="BV148">
        <f>(BB148-BH148)/(BB148-BS148)</f>
        <v>0</v>
      </c>
      <c r="BW148">
        <f>(BH148-BG148)/(BH148-BA148)</f>
        <v>0</v>
      </c>
      <c r="BX148">
        <f>(BB148-BH148)/(BB148-BA148)</f>
        <v>0</v>
      </c>
      <c r="BY148">
        <f>(BU148*BS148/BG148)</f>
        <v>0</v>
      </c>
      <c r="BZ148">
        <f>(1-BY148)</f>
        <v>0</v>
      </c>
      <c r="DI148">
        <f>$B$11*EH148+$C$11*EI148+$F$11*ET148*(1-EW148)</f>
        <v>0</v>
      </c>
      <c r="DJ148">
        <f>DI148*DK148</f>
        <v>0</v>
      </c>
      <c r="DK148">
        <f>($B$11*$D$9+$C$11*$D$9+$F$11*((FG148+EY148)/MAX(FG148+EY148+FH148, 0.1)*$I$9+FH148/MAX(FG148+EY148+FH148, 0.1)*$J$9))/($B$11+$C$11+$F$11)</f>
        <v>0</v>
      </c>
      <c r="DL148">
        <f>($B$11*$K$9+$C$11*$K$9+$F$11*((FG148+EY148)/MAX(FG148+EY148+FH148, 0.1)*$P$9+FH148/MAX(FG148+EY148+FH148, 0.1)*$Q$9))/($B$11+$C$11+$F$11)</f>
        <v>0</v>
      </c>
      <c r="DM148">
        <v>6</v>
      </c>
      <c r="DN148">
        <v>0.5</v>
      </c>
      <c r="DO148" t="s">
        <v>437</v>
      </c>
      <c r="DP148">
        <v>2</v>
      </c>
      <c r="DQ148" t="b">
        <v>1</v>
      </c>
      <c r="DR148">
        <v>1746734204</v>
      </c>
      <c r="DS148">
        <v>299.873</v>
      </c>
      <c r="DT148">
        <v>299.984</v>
      </c>
      <c r="DU148">
        <v>20.7979</v>
      </c>
      <c r="DV148">
        <v>20.8013</v>
      </c>
      <c r="DW148">
        <v>299.754</v>
      </c>
      <c r="DX148">
        <v>20.5506</v>
      </c>
      <c r="DY148">
        <v>399.95</v>
      </c>
      <c r="DZ148">
        <v>101.993</v>
      </c>
      <c r="EA148">
        <v>0.0997465</v>
      </c>
      <c r="EB148">
        <v>29.9868</v>
      </c>
      <c r="EC148">
        <v>29.6952</v>
      </c>
      <c r="ED148">
        <v>999.9</v>
      </c>
      <c r="EE148">
        <v>0</v>
      </c>
      <c r="EF148">
        <v>0</v>
      </c>
      <c r="EG148">
        <v>10074.4</v>
      </c>
      <c r="EH148">
        <v>0</v>
      </c>
      <c r="EI148">
        <v>0.23487</v>
      </c>
      <c r="EJ148">
        <v>-0.111115</v>
      </c>
      <c r="EK148">
        <v>306.242</v>
      </c>
      <c r="EL148">
        <v>306.357</v>
      </c>
      <c r="EM148">
        <v>-0.0034256</v>
      </c>
      <c r="EN148">
        <v>299.984</v>
      </c>
      <c r="EO148">
        <v>20.8013</v>
      </c>
      <c r="EP148">
        <v>2.12124</v>
      </c>
      <c r="EQ148">
        <v>2.12159</v>
      </c>
      <c r="ER148">
        <v>18.3796</v>
      </c>
      <c r="ES148">
        <v>18.3822</v>
      </c>
      <c r="ET148">
        <v>0.0500092</v>
      </c>
      <c r="EU148">
        <v>0</v>
      </c>
      <c r="EV148">
        <v>0</v>
      </c>
      <c r="EW148">
        <v>0</v>
      </c>
      <c r="EX148">
        <v>7.46</v>
      </c>
      <c r="EY148">
        <v>0.0500092</v>
      </c>
      <c r="EZ148">
        <v>0.08</v>
      </c>
      <c r="FA148">
        <v>0.37</v>
      </c>
      <c r="FB148">
        <v>34.375</v>
      </c>
      <c r="FC148">
        <v>38.625</v>
      </c>
      <c r="FD148">
        <v>36.5</v>
      </c>
      <c r="FE148">
        <v>38.312</v>
      </c>
      <c r="FF148">
        <v>37.187</v>
      </c>
      <c r="FG148">
        <v>0</v>
      </c>
      <c r="FH148">
        <v>0</v>
      </c>
      <c r="FI148">
        <v>0</v>
      </c>
      <c r="FJ148">
        <v>1746734277.2</v>
      </c>
      <c r="FK148">
        <v>0</v>
      </c>
      <c r="FL148">
        <v>3.4332</v>
      </c>
      <c r="FM148">
        <v>18.50461536126258</v>
      </c>
      <c r="FN148">
        <v>3.423846228917444</v>
      </c>
      <c r="FO148">
        <v>-4.0004</v>
      </c>
      <c r="FP148">
        <v>15</v>
      </c>
      <c r="FQ148">
        <v>1746715409.1</v>
      </c>
      <c r="FR148" t="s">
        <v>438</v>
      </c>
      <c r="FS148">
        <v>1746715409.1</v>
      </c>
      <c r="FT148">
        <v>1746715398.6</v>
      </c>
      <c r="FU148">
        <v>2</v>
      </c>
      <c r="FV148">
        <v>-0.229</v>
      </c>
      <c r="FW148">
        <v>-0.046</v>
      </c>
      <c r="FX148">
        <v>-0.035</v>
      </c>
      <c r="FY148">
        <v>0.08699999999999999</v>
      </c>
      <c r="FZ148">
        <v>587</v>
      </c>
      <c r="GA148">
        <v>16</v>
      </c>
      <c r="GB148">
        <v>0.03</v>
      </c>
      <c r="GC148">
        <v>0.16</v>
      </c>
      <c r="GD148">
        <v>0.1007257484647799</v>
      </c>
      <c r="GE148">
        <v>0.03057069799442088</v>
      </c>
      <c r="GF148">
        <v>0.01630319290421095</v>
      </c>
      <c r="GG148">
        <v>1</v>
      </c>
      <c r="GH148">
        <v>-0.0002202382555697057</v>
      </c>
      <c r="GI148">
        <v>2.138426838734141E-05</v>
      </c>
      <c r="GJ148">
        <v>3.992121486334356E-05</v>
      </c>
      <c r="GK148">
        <v>1</v>
      </c>
      <c r="GL148">
        <v>2</v>
      </c>
      <c r="GM148">
        <v>2</v>
      </c>
      <c r="GN148" t="s">
        <v>439</v>
      </c>
      <c r="GO148">
        <v>3.01809</v>
      </c>
      <c r="GP148">
        <v>2.77507</v>
      </c>
      <c r="GQ148">
        <v>0.0778771</v>
      </c>
      <c r="GR148">
        <v>0.0773628</v>
      </c>
      <c r="GS148">
        <v>0.11067</v>
      </c>
      <c r="GT148">
        <v>0.110363</v>
      </c>
      <c r="GU148">
        <v>23824.6</v>
      </c>
      <c r="GV148">
        <v>27847.7</v>
      </c>
      <c r="GW148">
        <v>22640.2</v>
      </c>
      <c r="GX148">
        <v>27732.3</v>
      </c>
      <c r="GY148">
        <v>29181.4</v>
      </c>
      <c r="GZ148">
        <v>35226.3</v>
      </c>
      <c r="HA148">
        <v>36291.9</v>
      </c>
      <c r="HB148">
        <v>44024.2</v>
      </c>
      <c r="HC148">
        <v>1.82502</v>
      </c>
      <c r="HD148">
        <v>2.22105</v>
      </c>
      <c r="HE148">
        <v>0.144105</v>
      </c>
      <c r="HF148">
        <v>0</v>
      </c>
      <c r="HG148">
        <v>27.3444</v>
      </c>
      <c r="HH148">
        <v>999.9</v>
      </c>
      <c r="HI148">
        <v>55</v>
      </c>
      <c r="HJ148">
        <v>30</v>
      </c>
      <c r="HK148">
        <v>22.9714</v>
      </c>
      <c r="HL148">
        <v>61.6649</v>
      </c>
      <c r="HM148">
        <v>10.7332</v>
      </c>
      <c r="HN148">
        <v>1</v>
      </c>
      <c r="HO148">
        <v>-0.191204</v>
      </c>
      <c r="HP148">
        <v>-2.37187</v>
      </c>
      <c r="HQ148">
        <v>20.2806</v>
      </c>
      <c r="HR148">
        <v>5.19797</v>
      </c>
      <c r="HS148">
        <v>11.9517</v>
      </c>
      <c r="HT148">
        <v>4.9468</v>
      </c>
      <c r="HU148">
        <v>3.29998</v>
      </c>
      <c r="HV148">
        <v>9999</v>
      </c>
      <c r="HW148">
        <v>9999</v>
      </c>
      <c r="HX148">
        <v>9999</v>
      </c>
      <c r="HY148">
        <v>333.7</v>
      </c>
      <c r="HZ148">
        <v>1.8602</v>
      </c>
      <c r="IA148">
        <v>1.86081</v>
      </c>
      <c r="IB148">
        <v>1.86159</v>
      </c>
      <c r="IC148">
        <v>1.85719</v>
      </c>
      <c r="ID148">
        <v>1.85686</v>
      </c>
      <c r="IE148">
        <v>1.85792</v>
      </c>
      <c r="IF148">
        <v>1.85872</v>
      </c>
      <c r="IG148">
        <v>1.85822</v>
      </c>
      <c r="IH148">
        <v>0</v>
      </c>
      <c r="II148">
        <v>0</v>
      </c>
      <c r="IJ148">
        <v>0</v>
      </c>
      <c r="IK148">
        <v>0</v>
      </c>
      <c r="IL148" t="s">
        <v>440</v>
      </c>
      <c r="IM148" t="s">
        <v>441</v>
      </c>
      <c r="IN148" t="s">
        <v>442</v>
      </c>
      <c r="IO148" t="s">
        <v>442</v>
      </c>
      <c r="IP148" t="s">
        <v>442</v>
      </c>
      <c r="IQ148" t="s">
        <v>442</v>
      </c>
      <c r="IR148">
        <v>0</v>
      </c>
      <c r="IS148">
        <v>100</v>
      </c>
      <c r="IT148">
        <v>100</v>
      </c>
      <c r="IU148">
        <v>0.119</v>
      </c>
      <c r="IV148">
        <v>0.2473</v>
      </c>
      <c r="IW148">
        <v>0.297997702088705</v>
      </c>
      <c r="IX148">
        <v>-0.0005958199232126106</v>
      </c>
      <c r="IY148">
        <v>-6.37178337242435E-08</v>
      </c>
      <c r="IZ148">
        <v>1.993894988486917E-10</v>
      </c>
      <c r="JA148">
        <v>-0.1058024783623949</v>
      </c>
      <c r="JB148">
        <v>-0.00682890468723997</v>
      </c>
      <c r="JC148">
        <v>0.001509929528747337</v>
      </c>
      <c r="JD148">
        <v>-1.662762654557253E-05</v>
      </c>
      <c r="JE148">
        <v>17</v>
      </c>
      <c r="JF148">
        <v>1831</v>
      </c>
      <c r="JG148">
        <v>1</v>
      </c>
      <c r="JH148">
        <v>21</v>
      </c>
      <c r="JI148">
        <v>313.2</v>
      </c>
      <c r="JJ148">
        <v>313.4</v>
      </c>
      <c r="JK148">
        <v>0.834961</v>
      </c>
      <c r="JL148">
        <v>2.58789</v>
      </c>
      <c r="JM148">
        <v>1.54663</v>
      </c>
      <c r="JN148">
        <v>2.18872</v>
      </c>
      <c r="JO148">
        <v>1.49658</v>
      </c>
      <c r="JP148">
        <v>2.48779</v>
      </c>
      <c r="JQ148">
        <v>36.0816</v>
      </c>
      <c r="JR148">
        <v>24.2013</v>
      </c>
      <c r="JS148">
        <v>18</v>
      </c>
      <c r="JT148">
        <v>384.963</v>
      </c>
      <c r="JU148">
        <v>680.729</v>
      </c>
      <c r="JV148">
        <v>31.0278</v>
      </c>
      <c r="JW148">
        <v>25.0713</v>
      </c>
      <c r="JX148">
        <v>30.0001</v>
      </c>
      <c r="JY148">
        <v>24.9613</v>
      </c>
      <c r="JZ148">
        <v>24.9376</v>
      </c>
      <c r="KA148">
        <v>16.7413</v>
      </c>
      <c r="KB148">
        <v>19.5788</v>
      </c>
      <c r="KC148">
        <v>100</v>
      </c>
      <c r="KD148">
        <v>31.0345</v>
      </c>
      <c r="KE148">
        <v>300</v>
      </c>
      <c r="KF148">
        <v>20.8574</v>
      </c>
      <c r="KG148">
        <v>100.159</v>
      </c>
      <c r="KH148">
        <v>100.776</v>
      </c>
    </row>
    <row r="149" spans="1:294">
      <c r="A149">
        <v>133</v>
      </c>
      <c r="B149">
        <v>1746734324.5</v>
      </c>
      <c r="C149">
        <v>15908.40000009537</v>
      </c>
      <c r="D149" t="s">
        <v>705</v>
      </c>
      <c r="E149" t="s">
        <v>706</v>
      </c>
      <c r="F149" t="s">
        <v>432</v>
      </c>
      <c r="G149" t="s">
        <v>433</v>
      </c>
      <c r="I149" t="s">
        <v>435</v>
      </c>
      <c r="J149">
        <v>1746734324.5</v>
      </c>
      <c r="K149">
        <f>(L149)/1000</f>
        <v>0</v>
      </c>
      <c r="L149">
        <f>IF(DQ149, AO149, AI149)</f>
        <v>0</v>
      </c>
      <c r="M149">
        <f>IF(DQ149, AJ149, AH149)</f>
        <v>0</v>
      </c>
      <c r="N149">
        <f>DS149 - IF(AV149&gt;1, M149*DM149*100.0/(AX149), 0)</f>
        <v>0</v>
      </c>
      <c r="O149">
        <f>((U149-K149/2)*N149-M149)/(U149+K149/2)</f>
        <v>0</v>
      </c>
      <c r="P149">
        <f>O149*(DZ149+EA149)/1000.0</f>
        <v>0</v>
      </c>
      <c r="Q149">
        <f>(DS149 - IF(AV149&gt;1, M149*DM149*100.0/(AX149), 0))*(DZ149+EA149)/1000.0</f>
        <v>0</v>
      </c>
      <c r="R149">
        <f>2.0/((1/T149-1/S149)+SIGN(T149)*SQRT((1/T149-1/S149)*(1/T149-1/S149) + 4*DN149/((DN149+1)*(DN149+1))*(2*1/T149*1/S149-1/S149*1/S149)))</f>
        <v>0</v>
      </c>
      <c r="S149">
        <f>IF(LEFT(DO149,1)&lt;&gt;"0",IF(LEFT(DO149,1)="1",3.0,DP149),$D$5+$E$5*(EG149*DZ149/($K$5*1000))+$F$5*(EG149*DZ149/($K$5*1000))*MAX(MIN(DM149,$J$5),$I$5)*MAX(MIN(DM149,$J$5),$I$5)+$G$5*MAX(MIN(DM149,$J$5),$I$5)*(EG149*DZ149/($K$5*1000))+$H$5*(EG149*DZ149/($K$5*1000))*(EG149*DZ149/($K$5*1000)))</f>
        <v>0</v>
      </c>
      <c r="T149">
        <f>K149*(1000-(1000*0.61365*exp(17.502*X149/(240.97+X149))/(DZ149+EA149)+DU149)/2)/(1000*0.61365*exp(17.502*X149/(240.97+X149))/(DZ149+EA149)-DU149)</f>
        <v>0</v>
      </c>
      <c r="U149">
        <f>1/((DN149+1)/(R149/1.6)+1/(S149/1.37)) + DN149/((DN149+1)/(R149/1.6) + DN149/(S149/1.37))</f>
        <v>0</v>
      </c>
      <c r="V149">
        <f>(DI149*DL149)</f>
        <v>0</v>
      </c>
      <c r="W149">
        <f>(EB149+(V149+2*0.95*5.67E-8*(((EB149+$B$7)+273)^4-(EB149+273)^4)-44100*K149)/(1.84*29.3*S149+8*0.95*5.67E-8*(EB149+273)^3))</f>
        <v>0</v>
      </c>
      <c r="X149">
        <f>($C$7*EC149+$D$7*ED149+$E$7*W149)</f>
        <v>0</v>
      </c>
      <c r="Y149">
        <f>0.61365*exp(17.502*X149/(240.97+X149))</f>
        <v>0</v>
      </c>
      <c r="Z149">
        <f>(AA149/AB149*100)</f>
        <v>0</v>
      </c>
      <c r="AA149">
        <f>DU149*(DZ149+EA149)/1000</f>
        <v>0</v>
      </c>
      <c r="AB149">
        <f>0.61365*exp(17.502*EB149/(240.97+EB149))</f>
        <v>0</v>
      </c>
      <c r="AC149">
        <f>(Y149-DU149*(DZ149+EA149)/1000)</f>
        <v>0</v>
      </c>
      <c r="AD149">
        <f>(-K149*44100)</f>
        <v>0</v>
      </c>
      <c r="AE149">
        <f>2*29.3*S149*0.92*(EB149-X149)</f>
        <v>0</v>
      </c>
      <c r="AF149">
        <f>2*0.95*5.67E-8*(((EB149+$B$7)+273)^4-(X149+273)^4)</f>
        <v>0</v>
      </c>
      <c r="AG149">
        <f>V149+AF149+AD149+AE149</f>
        <v>0</v>
      </c>
      <c r="AH149">
        <f>DY149*AV149*(DT149-DS149*(1000-AV149*DV149)/(1000-AV149*DU149))/(100*DM149)</f>
        <v>0</v>
      </c>
      <c r="AI149">
        <f>1000*DY149*AV149*(DU149-DV149)/(100*DM149*(1000-AV149*DU149))</f>
        <v>0</v>
      </c>
      <c r="AJ149">
        <f>(AK149 - AL149 - DZ149*1E3/(8.314*(EB149+273.15)) * AN149/DY149 * AM149) * DY149/(100*DM149) * (1000 - DV149)/1000</f>
        <v>0</v>
      </c>
      <c r="AK149">
        <v>408.5316225601611</v>
      </c>
      <c r="AL149">
        <v>408.473915151515</v>
      </c>
      <c r="AM149">
        <v>0.005048221751416666</v>
      </c>
      <c r="AN149">
        <v>65.83343786014218</v>
      </c>
      <c r="AO149">
        <f>(AQ149 - AP149 + DZ149*1E3/(8.314*(EB149+273.15)) * AS149/DY149 * AR149) * DY149/(100*DM149) * 1000/(1000 - AQ149)</f>
        <v>0</v>
      </c>
      <c r="AP149">
        <v>20.8255535943905</v>
      </c>
      <c r="AQ149">
        <v>20.81237939393939</v>
      </c>
      <c r="AR149">
        <v>2.842536612887895E-06</v>
      </c>
      <c r="AS149">
        <v>77.39234867321849</v>
      </c>
      <c r="AT149">
        <v>0</v>
      </c>
      <c r="AU149">
        <v>0</v>
      </c>
      <c r="AV149">
        <f>IF(AT149*$H$13&gt;=AX149,1.0,(AX149/(AX149-AT149*$H$13)))</f>
        <v>0</v>
      </c>
      <c r="AW149">
        <f>(AV149-1)*100</f>
        <v>0</v>
      </c>
      <c r="AX149">
        <f>MAX(0,($B$13+$C$13*EG149)/(1+$D$13*EG149)*DZ149/(EB149+273)*$E$13)</f>
        <v>0</v>
      </c>
      <c r="AY149" t="s">
        <v>436</v>
      </c>
      <c r="AZ149" t="s">
        <v>436</v>
      </c>
      <c r="BA149">
        <v>0</v>
      </c>
      <c r="BB149">
        <v>0</v>
      </c>
      <c r="BC149">
        <f>1-BA149/BB149</f>
        <v>0</v>
      </c>
      <c r="BD149">
        <v>0</v>
      </c>
      <c r="BE149" t="s">
        <v>436</v>
      </c>
      <c r="BF149" t="s">
        <v>436</v>
      </c>
      <c r="BG149">
        <v>0</v>
      </c>
      <c r="BH149">
        <v>0</v>
      </c>
      <c r="BI149">
        <f>1-BG149/BH149</f>
        <v>0</v>
      </c>
      <c r="BJ149">
        <v>0.5</v>
      </c>
      <c r="BK149">
        <f>DJ149</f>
        <v>0</v>
      </c>
      <c r="BL149">
        <f>M149</f>
        <v>0</v>
      </c>
      <c r="BM149">
        <f>BI149*BJ149*BK149</f>
        <v>0</v>
      </c>
      <c r="BN149">
        <f>(BL149-BD149)/BK149</f>
        <v>0</v>
      </c>
      <c r="BO149">
        <f>(BB149-BH149)/BH149</f>
        <v>0</v>
      </c>
      <c r="BP149">
        <f>BA149/(BC149+BA149/BH149)</f>
        <v>0</v>
      </c>
      <c r="BQ149" t="s">
        <v>436</v>
      </c>
      <c r="BR149">
        <v>0</v>
      </c>
      <c r="BS149">
        <f>IF(BR149&lt;&gt;0, BR149, BP149)</f>
        <v>0</v>
      </c>
      <c r="BT149">
        <f>1-BS149/BH149</f>
        <v>0</v>
      </c>
      <c r="BU149">
        <f>(BH149-BG149)/(BH149-BS149)</f>
        <v>0</v>
      </c>
      <c r="BV149">
        <f>(BB149-BH149)/(BB149-BS149)</f>
        <v>0</v>
      </c>
      <c r="BW149">
        <f>(BH149-BG149)/(BH149-BA149)</f>
        <v>0</v>
      </c>
      <c r="BX149">
        <f>(BB149-BH149)/(BB149-BA149)</f>
        <v>0</v>
      </c>
      <c r="BY149">
        <f>(BU149*BS149/BG149)</f>
        <v>0</v>
      </c>
      <c r="BZ149">
        <f>(1-BY149)</f>
        <v>0</v>
      </c>
      <c r="DI149">
        <f>$B$11*EH149+$C$11*EI149+$F$11*ET149*(1-EW149)</f>
        <v>0</v>
      </c>
      <c r="DJ149">
        <f>DI149*DK149</f>
        <v>0</v>
      </c>
      <c r="DK149">
        <f>($B$11*$D$9+$C$11*$D$9+$F$11*((FG149+EY149)/MAX(FG149+EY149+FH149, 0.1)*$I$9+FH149/MAX(FG149+EY149+FH149, 0.1)*$J$9))/($B$11+$C$11+$F$11)</f>
        <v>0</v>
      </c>
      <c r="DL149">
        <f>($B$11*$K$9+$C$11*$K$9+$F$11*((FG149+EY149)/MAX(FG149+EY149+FH149, 0.1)*$P$9+FH149/MAX(FG149+EY149+FH149, 0.1)*$Q$9))/($B$11+$C$11+$F$11)</f>
        <v>0</v>
      </c>
      <c r="DM149">
        <v>6</v>
      </c>
      <c r="DN149">
        <v>0.5</v>
      </c>
      <c r="DO149" t="s">
        <v>437</v>
      </c>
      <c r="DP149">
        <v>2</v>
      </c>
      <c r="DQ149" t="b">
        <v>1</v>
      </c>
      <c r="DR149">
        <v>1746734324.5</v>
      </c>
      <c r="DS149">
        <v>399.971</v>
      </c>
      <c r="DT149">
        <v>399.999</v>
      </c>
      <c r="DU149">
        <v>20.8116</v>
      </c>
      <c r="DV149">
        <v>20.8237</v>
      </c>
      <c r="DW149">
        <v>399.909</v>
      </c>
      <c r="DX149">
        <v>20.5639</v>
      </c>
      <c r="DY149">
        <v>399.919</v>
      </c>
      <c r="DZ149">
        <v>101.999</v>
      </c>
      <c r="EA149">
        <v>0.0997952</v>
      </c>
      <c r="EB149">
        <v>30.0044</v>
      </c>
      <c r="EC149">
        <v>29.7065</v>
      </c>
      <c r="ED149">
        <v>999.9</v>
      </c>
      <c r="EE149">
        <v>0</v>
      </c>
      <c r="EF149">
        <v>0</v>
      </c>
      <c r="EG149">
        <v>10063.8</v>
      </c>
      <c r="EH149">
        <v>0</v>
      </c>
      <c r="EI149">
        <v>0.227962</v>
      </c>
      <c r="EJ149">
        <v>-0.0276489</v>
      </c>
      <c r="EK149">
        <v>408.472</v>
      </c>
      <c r="EL149">
        <v>408.505</v>
      </c>
      <c r="EM149">
        <v>-0.0120926</v>
      </c>
      <c r="EN149">
        <v>399.999</v>
      </c>
      <c r="EO149">
        <v>20.8237</v>
      </c>
      <c r="EP149">
        <v>2.12276</v>
      </c>
      <c r="EQ149">
        <v>2.12399</v>
      </c>
      <c r="ER149">
        <v>18.391</v>
      </c>
      <c r="ES149">
        <v>18.4003</v>
      </c>
      <c r="ET149">
        <v>0.0500092</v>
      </c>
      <c r="EU149">
        <v>0</v>
      </c>
      <c r="EV149">
        <v>0</v>
      </c>
      <c r="EW149">
        <v>0</v>
      </c>
      <c r="EX149">
        <v>-12.11</v>
      </c>
      <c r="EY149">
        <v>0.0500092</v>
      </c>
      <c r="EZ149">
        <v>-0.07000000000000001</v>
      </c>
      <c r="FA149">
        <v>0.58</v>
      </c>
      <c r="FB149">
        <v>35.125</v>
      </c>
      <c r="FC149">
        <v>40.437</v>
      </c>
      <c r="FD149">
        <v>37.562</v>
      </c>
      <c r="FE149">
        <v>41.062</v>
      </c>
      <c r="FF149">
        <v>38.25</v>
      </c>
      <c r="FG149">
        <v>0</v>
      </c>
      <c r="FH149">
        <v>0</v>
      </c>
      <c r="FI149">
        <v>0</v>
      </c>
      <c r="FJ149">
        <v>1746734397.8</v>
      </c>
      <c r="FK149">
        <v>0</v>
      </c>
      <c r="FL149">
        <v>4.146153846153846</v>
      </c>
      <c r="FM149">
        <v>10.7582907798187</v>
      </c>
      <c r="FN149">
        <v>2.716239046983732</v>
      </c>
      <c r="FO149">
        <v>-5.528846153846152</v>
      </c>
      <c r="FP149">
        <v>15</v>
      </c>
      <c r="FQ149">
        <v>1746715409.1</v>
      </c>
      <c r="FR149" t="s">
        <v>438</v>
      </c>
      <c r="FS149">
        <v>1746715409.1</v>
      </c>
      <c r="FT149">
        <v>1746715398.6</v>
      </c>
      <c r="FU149">
        <v>2</v>
      </c>
      <c r="FV149">
        <v>-0.229</v>
      </c>
      <c r="FW149">
        <v>-0.046</v>
      </c>
      <c r="FX149">
        <v>-0.035</v>
      </c>
      <c r="FY149">
        <v>0.08699999999999999</v>
      </c>
      <c r="FZ149">
        <v>587</v>
      </c>
      <c r="GA149">
        <v>16</v>
      </c>
      <c r="GB149">
        <v>0.03</v>
      </c>
      <c r="GC149">
        <v>0.16</v>
      </c>
      <c r="GD149">
        <v>0.03294555714962157</v>
      </c>
      <c r="GE149">
        <v>0.1110090183426717</v>
      </c>
      <c r="GF149">
        <v>0.05697297557399907</v>
      </c>
      <c r="GG149">
        <v>1</v>
      </c>
      <c r="GH149">
        <v>-0.0004299289318874163</v>
      </c>
      <c r="GI149">
        <v>0.0001391512016795599</v>
      </c>
      <c r="GJ149">
        <v>4.637404740833712E-05</v>
      </c>
      <c r="GK149">
        <v>1</v>
      </c>
      <c r="GL149">
        <v>2</v>
      </c>
      <c r="GM149">
        <v>2</v>
      </c>
      <c r="GN149" t="s">
        <v>439</v>
      </c>
      <c r="GO149">
        <v>3.01806</v>
      </c>
      <c r="GP149">
        <v>2.77502</v>
      </c>
      <c r="GQ149">
        <v>0.09785190000000001</v>
      </c>
      <c r="GR149">
        <v>0.0971856</v>
      </c>
      <c r="GS149">
        <v>0.110727</v>
      </c>
      <c r="GT149">
        <v>0.110452</v>
      </c>
      <c r="GU149">
        <v>23308.6</v>
      </c>
      <c r="GV149">
        <v>27249.4</v>
      </c>
      <c r="GW149">
        <v>22640.1</v>
      </c>
      <c r="GX149">
        <v>27732</v>
      </c>
      <c r="GY149">
        <v>29179.2</v>
      </c>
      <c r="GZ149">
        <v>35222.9</v>
      </c>
      <c r="HA149">
        <v>36290.9</v>
      </c>
      <c r="HB149">
        <v>44023.6</v>
      </c>
      <c r="HC149">
        <v>1.82465</v>
      </c>
      <c r="HD149">
        <v>2.22183</v>
      </c>
      <c r="HE149">
        <v>0.144023</v>
      </c>
      <c r="HF149">
        <v>0</v>
      </c>
      <c r="HG149">
        <v>27.3571</v>
      </c>
      <c r="HH149">
        <v>999.9</v>
      </c>
      <c r="HI149">
        <v>55.1</v>
      </c>
      <c r="HJ149">
        <v>30</v>
      </c>
      <c r="HK149">
        <v>23.016</v>
      </c>
      <c r="HL149">
        <v>61.9949</v>
      </c>
      <c r="HM149">
        <v>10.5769</v>
      </c>
      <c r="HN149">
        <v>1</v>
      </c>
      <c r="HO149">
        <v>-0.191341</v>
      </c>
      <c r="HP149">
        <v>-2.22519</v>
      </c>
      <c r="HQ149">
        <v>20.2824</v>
      </c>
      <c r="HR149">
        <v>5.19737</v>
      </c>
      <c r="HS149">
        <v>11.9532</v>
      </c>
      <c r="HT149">
        <v>4.94715</v>
      </c>
      <c r="HU149">
        <v>3.3</v>
      </c>
      <c r="HV149">
        <v>9999</v>
      </c>
      <c r="HW149">
        <v>9999</v>
      </c>
      <c r="HX149">
        <v>9999</v>
      </c>
      <c r="HY149">
        <v>333.8</v>
      </c>
      <c r="HZ149">
        <v>1.86019</v>
      </c>
      <c r="IA149">
        <v>1.86081</v>
      </c>
      <c r="IB149">
        <v>1.8616</v>
      </c>
      <c r="IC149">
        <v>1.85715</v>
      </c>
      <c r="ID149">
        <v>1.85685</v>
      </c>
      <c r="IE149">
        <v>1.85791</v>
      </c>
      <c r="IF149">
        <v>1.85873</v>
      </c>
      <c r="IG149">
        <v>1.85822</v>
      </c>
      <c r="IH149">
        <v>0</v>
      </c>
      <c r="II149">
        <v>0</v>
      </c>
      <c r="IJ149">
        <v>0</v>
      </c>
      <c r="IK149">
        <v>0</v>
      </c>
      <c r="IL149" t="s">
        <v>440</v>
      </c>
      <c r="IM149" t="s">
        <v>441</v>
      </c>
      <c r="IN149" t="s">
        <v>442</v>
      </c>
      <c r="IO149" t="s">
        <v>442</v>
      </c>
      <c r="IP149" t="s">
        <v>442</v>
      </c>
      <c r="IQ149" t="s">
        <v>442</v>
      </c>
      <c r="IR149">
        <v>0</v>
      </c>
      <c r="IS149">
        <v>100</v>
      </c>
      <c r="IT149">
        <v>100</v>
      </c>
      <c r="IU149">
        <v>0.062</v>
      </c>
      <c r="IV149">
        <v>0.2477</v>
      </c>
      <c r="IW149">
        <v>0.297997702088705</v>
      </c>
      <c r="IX149">
        <v>-0.0005958199232126106</v>
      </c>
      <c r="IY149">
        <v>-6.37178337242435E-08</v>
      </c>
      <c r="IZ149">
        <v>1.993894988486917E-10</v>
      </c>
      <c r="JA149">
        <v>-0.1058024783623949</v>
      </c>
      <c r="JB149">
        <v>-0.00682890468723997</v>
      </c>
      <c r="JC149">
        <v>0.001509929528747337</v>
      </c>
      <c r="JD149">
        <v>-1.662762654557253E-05</v>
      </c>
      <c r="JE149">
        <v>17</v>
      </c>
      <c r="JF149">
        <v>1831</v>
      </c>
      <c r="JG149">
        <v>1</v>
      </c>
      <c r="JH149">
        <v>21</v>
      </c>
      <c r="JI149">
        <v>315.3</v>
      </c>
      <c r="JJ149">
        <v>315.4</v>
      </c>
      <c r="JK149">
        <v>1.05103</v>
      </c>
      <c r="JL149">
        <v>2.58423</v>
      </c>
      <c r="JM149">
        <v>1.54663</v>
      </c>
      <c r="JN149">
        <v>2.18872</v>
      </c>
      <c r="JO149">
        <v>1.49658</v>
      </c>
      <c r="JP149">
        <v>2.41821</v>
      </c>
      <c r="JQ149">
        <v>36.0347</v>
      </c>
      <c r="JR149">
        <v>24.1926</v>
      </c>
      <c r="JS149">
        <v>18</v>
      </c>
      <c r="JT149">
        <v>384.792</v>
      </c>
      <c r="JU149">
        <v>681.414</v>
      </c>
      <c r="JV149">
        <v>30.9194</v>
      </c>
      <c r="JW149">
        <v>25.075</v>
      </c>
      <c r="JX149">
        <v>30.0001</v>
      </c>
      <c r="JY149">
        <v>24.9634</v>
      </c>
      <c r="JZ149">
        <v>24.9397</v>
      </c>
      <c r="KA149">
        <v>21.0593</v>
      </c>
      <c r="KB149">
        <v>19.3064</v>
      </c>
      <c r="KC149">
        <v>100</v>
      </c>
      <c r="KD149">
        <v>30.9166</v>
      </c>
      <c r="KE149">
        <v>400</v>
      </c>
      <c r="KF149">
        <v>20.8634</v>
      </c>
      <c r="KG149">
        <v>100.157</v>
      </c>
      <c r="KH149">
        <v>100.774</v>
      </c>
    </row>
    <row r="150" spans="1:294">
      <c r="A150">
        <v>134</v>
      </c>
      <c r="B150">
        <v>1746734445</v>
      </c>
      <c r="C150">
        <v>16028.90000009537</v>
      </c>
      <c r="D150" t="s">
        <v>707</v>
      </c>
      <c r="E150" t="s">
        <v>708</v>
      </c>
      <c r="F150" t="s">
        <v>432</v>
      </c>
      <c r="G150" t="s">
        <v>433</v>
      </c>
      <c r="I150" t="s">
        <v>435</v>
      </c>
      <c r="J150">
        <v>1746734445</v>
      </c>
      <c r="K150">
        <f>(L150)/1000</f>
        <v>0</v>
      </c>
      <c r="L150">
        <f>IF(DQ150, AO150, AI150)</f>
        <v>0</v>
      </c>
      <c r="M150">
        <f>IF(DQ150, AJ150, AH150)</f>
        <v>0</v>
      </c>
      <c r="N150">
        <f>DS150 - IF(AV150&gt;1, M150*DM150*100.0/(AX150), 0)</f>
        <v>0</v>
      </c>
      <c r="O150">
        <f>((U150-K150/2)*N150-M150)/(U150+K150/2)</f>
        <v>0</v>
      </c>
      <c r="P150">
        <f>O150*(DZ150+EA150)/1000.0</f>
        <v>0</v>
      </c>
      <c r="Q150">
        <f>(DS150 - IF(AV150&gt;1, M150*DM150*100.0/(AX150), 0))*(DZ150+EA150)/1000.0</f>
        <v>0</v>
      </c>
      <c r="R150">
        <f>2.0/((1/T150-1/S150)+SIGN(T150)*SQRT((1/T150-1/S150)*(1/T150-1/S150) + 4*DN150/((DN150+1)*(DN150+1))*(2*1/T150*1/S150-1/S150*1/S150)))</f>
        <v>0</v>
      </c>
      <c r="S150">
        <f>IF(LEFT(DO150,1)&lt;&gt;"0",IF(LEFT(DO150,1)="1",3.0,DP150),$D$5+$E$5*(EG150*DZ150/($K$5*1000))+$F$5*(EG150*DZ150/($K$5*1000))*MAX(MIN(DM150,$J$5),$I$5)*MAX(MIN(DM150,$J$5),$I$5)+$G$5*MAX(MIN(DM150,$J$5),$I$5)*(EG150*DZ150/($K$5*1000))+$H$5*(EG150*DZ150/($K$5*1000))*(EG150*DZ150/($K$5*1000)))</f>
        <v>0</v>
      </c>
      <c r="T150">
        <f>K150*(1000-(1000*0.61365*exp(17.502*X150/(240.97+X150))/(DZ150+EA150)+DU150)/2)/(1000*0.61365*exp(17.502*X150/(240.97+X150))/(DZ150+EA150)-DU150)</f>
        <v>0</v>
      </c>
      <c r="U150">
        <f>1/((DN150+1)/(R150/1.6)+1/(S150/1.37)) + DN150/((DN150+1)/(R150/1.6) + DN150/(S150/1.37))</f>
        <v>0</v>
      </c>
      <c r="V150">
        <f>(DI150*DL150)</f>
        <v>0</v>
      </c>
      <c r="W150">
        <f>(EB150+(V150+2*0.95*5.67E-8*(((EB150+$B$7)+273)^4-(EB150+273)^4)-44100*K150)/(1.84*29.3*S150+8*0.95*5.67E-8*(EB150+273)^3))</f>
        <v>0</v>
      </c>
      <c r="X150">
        <f>($C$7*EC150+$D$7*ED150+$E$7*W150)</f>
        <v>0</v>
      </c>
      <c r="Y150">
        <f>0.61365*exp(17.502*X150/(240.97+X150))</f>
        <v>0</v>
      </c>
      <c r="Z150">
        <f>(AA150/AB150*100)</f>
        <v>0</v>
      </c>
      <c r="AA150">
        <f>DU150*(DZ150+EA150)/1000</f>
        <v>0</v>
      </c>
      <c r="AB150">
        <f>0.61365*exp(17.502*EB150/(240.97+EB150))</f>
        <v>0</v>
      </c>
      <c r="AC150">
        <f>(Y150-DU150*(DZ150+EA150)/1000)</f>
        <v>0</v>
      </c>
      <c r="AD150">
        <f>(-K150*44100)</f>
        <v>0</v>
      </c>
      <c r="AE150">
        <f>2*29.3*S150*0.92*(EB150-X150)</f>
        <v>0</v>
      </c>
      <c r="AF150">
        <f>2*0.95*5.67E-8*(((EB150+$B$7)+273)^4-(X150+273)^4)</f>
        <v>0</v>
      </c>
      <c r="AG150">
        <f>V150+AF150+AD150+AE150</f>
        <v>0</v>
      </c>
      <c r="AH150">
        <f>DY150*AV150*(DT150-DS150*(1000-AV150*DV150)/(1000-AV150*DU150))/(100*DM150)</f>
        <v>0</v>
      </c>
      <c r="AI150">
        <f>1000*DY150*AV150*(DU150-DV150)/(100*DM150*(1000-AV150*DU150))</f>
        <v>0</v>
      </c>
      <c r="AJ150">
        <f>(AK150 - AL150 - DZ150*1E3/(8.314*(EB150+273.15)) * AN150/DY150 * AM150) * DY150/(100*DM150) * (1000 - DV150)/1000</f>
        <v>0</v>
      </c>
      <c r="AK150">
        <v>510.7286641074339</v>
      </c>
      <c r="AL150">
        <v>510.5701878787879</v>
      </c>
      <c r="AM150">
        <v>0.001307165745316377</v>
      </c>
      <c r="AN150">
        <v>65.79024612153766</v>
      </c>
      <c r="AO150">
        <f>(AQ150 - AP150 + DZ150*1E3/(8.314*(EB150+273.15)) * AS150/DY150 * AR150) * DY150/(100*DM150) * 1000/(1000 - AQ150)</f>
        <v>0</v>
      </c>
      <c r="AP150">
        <v>20.88059281366358</v>
      </c>
      <c r="AQ150">
        <v>20.85721454545454</v>
      </c>
      <c r="AR150">
        <v>3.316415082543361E-05</v>
      </c>
      <c r="AS150">
        <v>77.20900830329752</v>
      </c>
      <c r="AT150">
        <v>0</v>
      </c>
      <c r="AU150">
        <v>0</v>
      </c>
      <c r="AV150">
        <f>IF(AT150*$H$13&gt;=AX150,1.0,(AX150/(AX150-AT150*$H$13)))</f>
        <v>0</v>
      </c>
      <c r="AW150">
        <f>(AV150-1)*100</f>
        <v>0</v>
      </c>
      <c r="AX150">
        <f>MAX(0,($B$13+$C$13*EG150)/(1+$D$13*EG150)*DZ150/(EB150+273)*$E$13)</f>
        <v>0</v>
      </c>
      <c r="AY150" t="s">
        <v>436</v>
      </c>
      <c r="AZ150" t="s">
        <v>436</v>
      </c>
      <c r="BA150">
        <v>0</v>
      </c>
      <c r="BB150">
        <v>0</v>
      </c>
      <c r="BC150">
        <f>1-BA150/BB150</f>
        <v>0</v>
      </c>
      <c r="BD150">
        <v>0</v>
      </c>
      <c r="BE150" t="s">
        <v>436</v>
      </c>
      <c r="BF150" t="s">
        <v>436</v>
      </c>
      <c r="BG150">
        <v>0</v>
      </c>
      <c r="BH150">
        <v>0</v>
      </c>
      <c r="BI150">
        <f>1-BG150/BH150</f>
        <v>0</v>
      </c>
      <c r="BJ150">
        <v>0.5</v>
      </c>
      <c r="BK150">
        <f>DJ150</f>
        <v>0</v>
      </c>
      <c r="BL150">
        <f>M150</f>
        <v>0</v>
      </c>
      <c r="BM150">
        <f>BI150*BJ150*BK150</f>
        <v>0</v>
      </c>
      <c r="BN150">
        <f>(BL150-BD150)/BK150</f>
        <v>0</v>
      </c>
      <c r="BO150">
        <f>(BB150-BH150)/BH150</f>
        <v>0</v>
      </c>
      <c r="BP150">
        <f>BA150/(BC150+BA150/BH150)</f>
        <v>0</v>
      </c>
      <c r="BQ150" t="s">
        <v>436</v>
      </c>
      <c r="BR150">
        <v>0</v>
      </c>
      <c r="BS150">
        <f>IF(BR150&lt;&gt;0, BR150, BP150)</f>
        <v>0</v>
      </c>
      <c r="BT150">
        <f>1-BS150/BH150</f>
        <v>0</v>
      </c>
      <c r="BU150">
        <f>(BH150-BG150)/(BH150-BS150)</f>
        <v>0</v>
      </c>
      <c r="BV150">
        <f>(BB150-BH150)/(BB150-BS150)</f>
        <v>0</v>
      </c>
      <c r="BW150">
        <f>(BH150-BG150)/(BH150-BA150)</f>
        <v>0</v>
      </c>
      <c r="BX150">
        <f>(BB150-BH150)/(BB150-BA150)</f>
        <v>0</v>
      </c>
      <c r="BY150">
        <f>(BU150*BS150/BG150)</f>
        <v>0</v>
      </c>
      <c r="BZ150">
        <f>(1-BY150)</f>
        <v>0</v>
      </c>
      <c r="DI150">
        <f>$B$11*EH150+$C$11*EI150+$F$11*ET150*(1-EW150)</f>
        <v>0</v>
      </c>
      <c r="DJ150">
        <f>DI150*DK150</f>
        <v>0</v>
      </c>
      <c r="DK150">
        <f>($B$11*$D$9+$C$11*$D$9+$F$11*((FG150+EY150)/MAX(FG150+EY150+FH150, 0.1)*$I$9+FH150/MAX(FG150+EY150+FH150, 0.1)*$J$9))/($B$11+$C$11+$F$11)</f>
        <v>0</v>
      </c>
      <c r="DL150">
        <f>($B$11*$K$9+$C$11*$K$9+$F$11*((FG150+EY150)/MAX(FG150+EY150+FH150, 0.1)*$P$9+FH150/MAX(FG150+EY150+FH150, 0.1)*$Q$9))/($B$11+$C$11+$F$11)</f>
        <v>0</v>
      </c>
      <c r="DM150">
        <v>6</v>
      </c>
      <c r="DN150">
        <v>0.5</v>
      </c>
      <c r="DO150" t="s">
        <v>437</v>
      </c>
      <c r="DP150">
        <v>2</v>
      </c>
      <c r="DQ150" t="b">
        <v>1</v>
      </c>
      <c r="DR150">
        <v>1746734445</v>
      </c>
      <c r="DS150">
        <v>499.892</v>
      </c>
      <c r="DT150">
        <v>500.014</v>
      </c>
      <c r="DU150">
        <v>20.8573</v>
      </c>
      <c r="DV150">
        <v>20.8801</v>
      </c>
      <c r="DW150">
        <v>499.883</v>
      </c>
      <c r="DX150">
        <v>20.6081</v>
      </c>
      <c r="DY150">
        <v>399.996</v>
      </c>
      <c r="DZ150">
        <v>101.985</v>
      </c>
      <c r="EA150">
        <v>0.0998199</v>
      </c>
      <c r="EB150">
        <v>29.9906</v>
      </c>
      <c r="EC150">
        <v>29.7006</v>
      </c>
      <c r="ED150">
        <v>999.9</v>
      </c>
      <c r="EE150">
        <v>0</v>
      </c>
      <c r="EF150">
        <v>0</v>
      </c>
      <c r="EG150">
        <v>10066.9</v>
      </c>
      <c r="EH150">
        <v>0</v>
      </c>
      <c r="EI150">
        <v>0.23487</v>
      </c>
      <c r="EJ150">
        <v>-0.121796</v>
      </c>
      <c r="EK150">
        <v>510.54</v>
      </c>
      <c r="EL150">
        <v>510.677</v>
      </c>
      <c r="EM150">
        <v>-0.0227489</v>
      </c>
      <c r="EN150">
        <v>500.014</v>
      </c>
      <c r="EO150">
        <v>20.8801</v>
      </c>
      <c r="EP150">
        <v>2.12713</v>
      </c>
      <c r="EQ150">
        <v>2.12945</v>
      </c>
      <c r="ER150">
        <v>18.4238</v>
      </c>
      <c r="ES150">
        <v>18.4412</v>
      </c>
      <c r="ET150">
        <v>0.0500092</v>
      </c>
      <c r="EU150">
        <v>0</v>
      </c>
      <c r="EV150">
        <v>0</v>
      </c>
      <c r="EW150">
        <v>0</v>
      </c>
      <c r="EX150">
        <v>8.300000000000001</v>
      </c>
      <c r="EY150">
        <v>0.0500092</v>
      </c>
      <c r="EZ150">
        <v>-8.279999999999999</v>
      </c>
      <c r="FA150">
        <v>0.06</v>
      </c>
      <c r="FB150">
        <v>34.875</v>
      </c>
      <c r="FC150">
        <v>39.062</v>
      </c>
      <c r="FD150">
        <v>36.875</v>
      </c>
      <c r="FE150">
        <v>39</v>
      </c>
      <c r="FF150">
        <v>37.562</v>
      </c>
      <c r="FG150">
        <v>0</v>
      </c>
      <c r="FH150">
        <v>0</v>
      </c>
      <c r="FI150">
        <v>0</v>
      </c>
      <c r="FJ150">
        <v>1746734518.4</v>
      </c>
      <c r="FK150">
        <v>0</v>
      </c>
      <c r="FL150">
        <v>4.2112</v>
      </c>
      <c r="FM150">
        <v>-31.17692256696124</v>
      </c>
      <c r="FN150">
        <v>29.33923074227346</v>
      </c>
      <c r="FO150">
        <v>-3.2028</v>
      </c>
      <c r="FP150">
        <v>15</v>
      </c>
      <c r="FQ150">
        <v>1746715409.1</v>
      </c>
      <c r="FR150" t="s">
        <v>438</v>
      </c>
      <c r="FS150">
        <v>1746715409.1</v>
      </c>
      <c r="FT150">
        <v>1746715398.6</v>
      </c>
      <c r="FU150">
        <v>2</v>
      </c>
      <c r="FV150">
        <v>-0.229</v>
      </c>
      <c r="FW150">
        <v>-0.046</v>
      </c>
      <c r="FX150">
        <v>-0.035</v>
      </c>
      <c r="FY150">
        <v>0.08699999999999999</v>
      </c>
      <c r="FZ150">
        <v>587</v>
      </c>
      <c r="GA150">
        <v>16</v>
      </c>
      <c r="GB150">
        <v>0.03</v>
      </c>
      <c r="GC150">
        <v>0.16</v>
      </c>
      <c r="GD150">
        <v>0.111880099640026</v>
      </c>
      <c r="GE150">
        <v>0.1013134049926174</v>
      </c>
      <c r="GF150">
        <v>0.06348031875665991</v>
      </c>
      <c r="GG150">
        <v>1</v>
      </c>
      <c r="GH150">
        <v>-0.0009653712713222449</v>
      </c>
      <c r="GI150">
        <v>0.0002168362934567242</v>
      </c>
      <c r="GJ150">
        <v>0.0002629275764532813</v>
      </c>
      <c r="GK150">
        <v>1</v>
      </c>
      <c r="GL150">
        <v>2</v>
      </c>
      <c r="GM150">
        <v>2</v>
      </c>
      <c r="GN150" t="s">
        <v>439</v>
      </c>
      <c r="GO150">
        <v>3.01816</v>
      </c>
      <c r="GP150">
        <v>2.77508</v>
      </c>
      <c r="GQ150">
        <v>0.115628</v>
      </c>
      <c r="GR150">
        <v>0.114866</v>
      </c>
      <c r="GS150">
        <v>0.11088</v>
      </c>
      <c r="GT150">
        <v>0.110644</v>
      </c>
      <c r="GU150">
        <v>22850.1</v>
      </c>
      <c r="GV150">
        <v>26715.8</v>
      </c>
      <c r="GW150">
        <v>22640.4</v>
      </c>
      <c r="GX150">
        <v>27731.6</v>
      </c>
      <c r="GY150">
        <v>29175</v>
      </c>
      <c r="GZ150">
        <v>35215.5</v>
      </c>
      <c r="HA150">
        <v>36291.6</v>
      </c>
      <c r="HB150">
        <v>44023.5</v>
      </c>
      <c r="HC150">
        <v>1.8253</v>
      </c>
      <c r="HD150">
        <v>2.22222</v>
      </c>
      <c r="HE150">
        <v>0.143945</v>
      </c>
      <c r="HF150">
        <v>0</v>
      </c>
      <c r="HG150">
        <v>27.3524</v>
      </c>
      <c r="HH150">
        <v>999.9</v>
      </c>
      <c r="HI150">
        <v>55.1</v>
      </c>
      <c r="HJ150">
        <v>29.9</v>
      </c>
      <c r="HK150">
        <v>22.8849</v>
      </c>
      <c r="HL150">
        <v>61.685</v>
      </c>
      <c r="HM150">
        <v>10.617</v>
      </c>
      <c r="HN150">
        <v>1</v>
      </c>
      <c r="HO150">
        <v>-0.190709</v>
      </c>
      <c r="HP150">
        <v>-2.32922</v>
      </c>
      <c r="HQ150">
        <v>20.2781</v>
      </c>
      <c r="HR150">
        <v>5.19378</v>
      </c>
      <c r="HS150">
        <v>11.9532</v>
      </c>
      <c r="HT150">
        <v>4.94695</v>
      </c>
      <c r="HU150">
        <v>3.29933</v>
      </c>
      <c r="HV150">
        <v>9999</v>
      </c>
      <c r="HW150">
        <v>9999</v>
      </c>
      <c r="HX150">
        <v>9999</v>
      </c>
      <c r="HY150">
        <v>333.8</v>
      </c>
      <c r="HZ150">
        <v>1.8602</v>
      </c>
      <c r="IA150">
        <v>1.8608</v>
      </c>
      <c r="IB150">
        <v>1.86157</v>
      </c>
      <c r="IC150">
        <v>1.85716</v>
      </c>
      <c r="ID150">
        <v>1.85684</v>
      </c>
      <c r="IE150">
        <v>1.85791</v>
      </c>
      <c r="IF150">
        <v>1.85868</v>
      </c>
      <c r="IG150">
        <v>1.85822</v>
      </c>
      <c r="IH150">
        <v>0</v>
      </c>
      <c r="II150">
        <v>0</v>
      </c>
      <c r="IJ150">
        <v>0</v>
      </c>
      <c r="IK150">
        <v>0</v>
      </c>
      <c r="IL150" t="s">
        <v>440</v>
      </c>
      <c r="IM150" t="s">
        <v>441</v>
      </c>
      <c r="IN150" t="s">
        <v>442</v>
      </c>
      <c r="IO150" t="s">
        <v>442</v>
      </c>
      <c r="IP150" t="s">
        <v>442</v>
      </c>
      <c r="IQ150" t="s">
        <v>442</v>
      </c>
      <c r="IR150">
        <v>0</v>
      </c>
      <c r="IS150">
        <v>100</v>
      </c>
      <c r="IT150">
        <v>100</v>
      </c>
      <c r="IU150">
        <v>0.008999999999999999</v>
      </c>
      <c r="IV150">
        <v>0.2492</v>
      </c>
      <c r="IW150">
        <v>0.297997702088705</v>
      </c>
      <c r="IX150">
        <v>-0.0005958199232126106</v>
      </c>
      <c r="IY150">
        <v>-6.37178337242435E-08</v>
      </c>
      <c r="IZ150">
        <v>1.993894988486917E-10</v>
      </c>
      <c r="JA150">
        <v>-0.1058024783623949</v>
      </c>
      <c r="JB150">
        <v>-0.00682890468723997</v>
      </c>
      <c r="JC150">
        <v>0.001509929528747337</v>
      </c>
      <c r="JD150">
        <v>-1.662762654557253E-05</v>
      </c>
      <c r="JE150">
        <v>17</v>
      </c>
      <c r="JF150">
        <v>1831</v>
      </c>
      <c r="JG150">
        <v>1</v>
      </c>
      <c r="JH150">
        <v>21</v>
      </c>
      <c r="JI150">
        <v>317.3</v>
      </c>
      <c r="JJ150">
        <v>317.4</v>
      </c>
      <c r="JK150">
        <v>1.25732</v>
      </c>
      <c r="JL150">
        <v>2.57202</v>
      </c>
      <c r="JM150">
        <v>1.54663</v>
      </c>
      <c r="JN150">
        <v>2.18872</v>
      </c>
      <c r="JO150">
        <v>1.49658</v>
      </c>
      <c r="JP150">
        <v>2.45239</v>
      </c>
      <c r="JQ150">
        <v>35.9645</v>
      </c>
      <c r="JR150">
        <v>24.1926</v>
      </c>
      <c r="JS150">
        <v>18</v>
      </c>
      <c r="JT150">
        <v>385.14</v>
      </c>
      <c r="JU150">
        <v>681.807</v>
      </c>
      <c r="JV150">
        <v>30.8894</v>
      </c>
      <c r="JW150">
        <v>25.0776</v>
      </c>
      <c r="JX150">
        <v>30.0002</v>
      </c>
      <c r="JY150">
        <v>24.9676</v>
      </c>
      <c r="JZ150">
        <v>24.9439</v>
      </c>
      <c r="KA150">
        <v>25.1907</v>
      </c>
      <c r="KB150">
        <v>19.034</v>
      </c>
      <c r="KC150">
        <v>100</v>
      </c>
      <c r="KD150">
        <v>30.8906</v>
      </c>
      <c r="KE150">
        <v>500</v>
      </c>
      <c r="KF150">
        <v>20.8667</v>
      </c>
      <c r="KG150">
        <v>100.159</v>
      </c>
      <c r="KH150">
        <v>100.774</v>
      </c>
    </row>
    <row r="151" spans="1:294">
      <c r="A151">
        <v>135</v>
      </c>
      <c r="B151">
        <v>1746734565.5</v>
      </c>
      <c r="C151">
        <v>16149.40000009537</v>
      </c>
      <c r="D151" t="s">
        <v>709</v>
      </c>
      <c r="E151" t="s">
        <v>710</v>
      </c>
      <c r="F151" t="s">
        <v>432</v>
      </c>
      <c r="G151" t="s">
        <v>433</v>
      </c>
      <c r="I151" t="s">
        <v>435</v>
      </c>
      <c r="J151">
        <v>1746734565.5</v>
      </c>
      <c r="K151">
        <f>(L151)/1000</f>
        <v>0</v>
      </c>
      <c r="L151">
        <f>IF(DQ151, AO151, AI151)</f>
        <v>0</v>
      </c>
      <c r="M151">
        <f>IF(DQ151, AJ151, AH151)</f>
        <v>0</v>
      </c>
      <c r="N151">
        <f>DS151 - IF(AV151&gt;1, M151*DM151*100.0/(AX151), 0)</f>
        <v>0</v>
      </c>
      <c r="O151">
        <f>((U151-K151/2)*N151-M151)/(U151+K151/2)</f>
        <v>0</v>
      </c>
      <c r="P151">
        <f>O151*(DZ151+EA151)/1000.0</f>
        <v>0</v>
      </c>
      <c r="Q151">
        <f>(DS151 - IF(AV151&gt;1, M151*DM151*100.0/(AX151), 0))*(DZ151+EA151)/1000.0</f>
        <v>0</v>
      </c>
      <c r="R151">
        <f>2.0/((1/T151-1/S151)+SIGN(T151)*SQRT((1/T151-1/S151)*(1/T151-1/S151) + 4*DN151/((DN151+1)*(DN151+1))*(2*1/T151*1/S151-1/S151*1/S151)))</f>
        <v>0</v>
      </c>
      <c r="S151">
        <f>IF(LEFT(DO151,1)&lt;&gt;"0",IF(LEFT(DO151,1)="1",3.0,DP151),$D$5+$E$5*(EG151*DZ151/($K$5*1000))+$F$5*(EG151*DZ151/($K$5*1000))*MAX(MIN(DM151,$J$5),$I$5)*MAX(MIN(DM151,$J$5),$I$5)+$G$5*MAX(MIN(DM151,$J$5),$I$5)*(EG151*DZ151/($K$5*1000))+$H$5*(EG151*DZ151/($K$5*1000))*(EG151*DZ151/($K$5*1000)))</f>
        <v>0</v>
      </c>
      <c r="T151">
        <f>K151*(1000-(1000*0.61365*exp(17.502*X151/(240.97+X151))/(DZ151+EA151)+DU151)/2)/(1000*0.61365*exp(17.502*X151/(240.97+X151))/(DZ151+EA151)-DU151)</f>
        <v>0</v>
      </c>
      <c r="U151">
        <f>1/((DN151+1)/(R151/1.6)+1/(S151/1.37)) + DN151/((DN151+1)/(R151/1.6) + DN151/(S151/1.37))</f>
        <v>0</v>
      </c>
      <c r="V151">
        <f>(DI151*DL151)</f>
        <v>0</v>
      </c>
      <c r="W151">
        <f>(EB151+(V151+2*0.95*5.67E-8*(((EB151+$B$7)+273)^4-(EB151+273)^4)-44100*K151)/(1.84*29.3*S151+8*0.95*5.67E-8*(EB151+273)^3))</f>
        <v>0</v>
      </c>
      <c r="X151">
        <f>($C$7*EC151+$D$7*ED151+$E$7*W151)</f>
        <v>0</v>
      </c>
      <c r="Y151">
        <f>0.61365*exp(17.502*X151/(240.97+X151))</f>
        <v>0</v>
      </c>
      <c r="Z151">
        <f>(AA151/AB151*100)</f>
        <v>0</v>
      </c>
      <c r="AA151">
        <f>DU151*(DZ151+EA151)/1000</f>
        <v>0</v>
      </c>
      <c r="AB151">
        <f>0.61365*exp(17.502*EB151/(240.97+EB151))</f>
        <v>0</v>
      </c>
      <c r="AC151">
        <f>(Y151-DU151*(DZ151+EA151)/1000)</f>
        <v>0</v>
      </c>
      <c r="AD151">
        <f>(-K151*44100)</f>
        <v>0</v>
      </c>
      <c r="AE151">
        <f>2*29.3*S151*0.92*(EB151-X151)</f>
        <v>0</v>
      </c>
      <c r="AF151">
        <f>2*0.95*5.67E-8*(((EB151+$B$7)+273)^4-(X151+273)^4)</f>
        <v>0</v>
      </c>
      <c r="AG151">
        <f>V151+AF151+AD151+AE151</f>
        <v>0</v>
      </c>
      <c r="AH151">
        <f>DY151*AV151*(DT151-DS151*(1000-AV151*DV151)/(1000-AV151*DU151))/(100*DM151)</f>
        <v>0</v>
      </c>
      <c r="AI151">
        <f>1000*DY151*AV151*(DU151-DV151)/(100*DM151*(1000-AV151*DU151))</f>
        <v>0</v>
      </c>
      <c r="AJ151">
        <f>(AK151 - AL151 - DZ151*1E3/(8.314*(EB151+273.15)) * AN151/DY151 * AM151) * DY151/(100*DM151) * (1000 - DV151)/1000</f>
        <v>0</v>
      </c>
      <c r="AK151">
        <v>612.7628695921399</v>
      </c>
      <c r="AL151">
        <v>612.6729999999999</v>
      </c>
      <c r="AM151">
        <v>0.02842795046271603</v>
      </c>
      <c r="AN151">
        <v>65.79024612153766</v>
      </c>
      <c r="AO151">
        <f>(AQ151 - AP151 + DZ151*1E3/(8.314*(EB151+273.15)) * AS151/DY151 * AR151) * DY151/(100*DM151) * 1000/(1000 - AQ151)</f>
        <v>0</v>
      </c>
      <c r="AP151">
        <v>20.84941946914195</v>
      </c>
      <c r="AQ151">
        <v>20.8406406060606</v>
      </c>
      <c r="AR151">
        <v>3.107664365264987E-06</v>
      </c>
      <c r="AS151">
        <v>77.20900830329752</v>
      </c>
      <c r="AT151">
        <v>0</v>
      </c>
      <c r="AU151">
        <v>0</v>
      </c>
      <c r="AV151">
        <f>IF(AT151*$H$13&gt;=AX151,1.0,(AX151/(AX151-AT151*$H$13)))</f>
        <v>0</v>
      </c>
      <c r="AW151">
        <f>(AV151-1)*100</f>
        <v>0</v>
      </c>
      <c r="AX151">
        <f>MAX(0,($B$13+$C$13*EG151)/(1+$D$13*EG151)*DZ151/(EB151+273)*$E$13)</f>
        <v>0</v>
      </c>
      <c r="AY151" t="s">
        <v>436</v>
      </c>
      <c r="AZ151" t="s">
        <v>436</v>
      </c>
      <c r="BA151">
        <v>0</v>
      </c>
      <c r="BB151">
        <v>0</v>
      </c>
      <c r="BC151">
        <f>1-BA151/BB151</f>
        <v>0</v>
      </c>
      <c r="BD151">
        <v>0</v>
      </c>
      <c r="BE151" t="s">
        <v>436</v>
      </c>
      <c r="BF151" t="s">
        <v>436</v>
      </c>
      <c r="BG151">
        <v>0</v>
      </c>
      <c r="BH151">
        <v>0</v>
      </c>
      <c r="BI151">
        <f>1-BG151/BH151</f>
        <v>0</v>
      </c>
      <c r="BJ151">
        <v>0.5</v>
      </c>
      <c r="BK151">
        <f>DJ151</f>
        <v>0</v>
      </c>
      <c r="BL151">
        <f>M151</f>
        <v>0</v>
      </c>
      <c r="BM151">
        <f>BI151*BJ151*BK151</f>
        <v>0</v>
      </c>
      <c r="BN151">
        <f>(BL151-BD151)/BK151</f>
        <v>0</v>
      </c>
      <c r="BO151">
        <f>(BB151-BH151)/BH151</f>
        <v>0</v>
      </c>
      <c r="BP151">
        <f>BA151/(BC151+BA151/BH151)</f>
        <v>0</v>
      </c>
      <c r="BQ151" t="s">
        <v>436</v>
      </c>
      <c r="BR151">
        <v>0</v>
      </c>
      <c r="BS151">
        <f>IF(BR151&lt;&gt;0, BR151, BP151)</f>
        <v>0</v>
      </c>
      <c r="BT151">
        <f>1-BS151/BH151</f>
        <v>0</v>
      </c>
      <c r="BU151">
        <f>(BH151-BG151)/(BH151-BS151)</f>
        <v>0</v>
      </c>
      <c r="BV151">
        <f>(BB151-BH151)/(BB151-BS151)</f>
        <v>0</v>
      </c>
      <c r="BW151">
        <f>(BH151-BG151)/(BH151-BA151)</f>
        <v>0</v>
      </c>
      <c r="BX151">
        <f>(BB151-BH151)/(BB151-BA151)</f>
        <v>0</v>
      </c>
      <c r="BY151">
        <f>(BU151*BS151/BG151)</f>
        <v>0</v>
      </c>
      <c r="BZ151">
        <f>(1-BY151)</f>
        <v>0</v>
      </c>
      <c r="DI151">
        <f>$B$11*EH151+$C$11*EI151+$F$11*ET151*(1-EW151)</f>
        <v>0</v>
      </c>
      <c r="DJ151">
        <f>DI151*DK151</f>
        <v>0</v>
      </c>
      <c r="DK151">
        <f>($B$11*$D$9+$C$11*$D$9+$F$11*((FG151+EY151)/MAX(FG151+EY151+FH151, 0.1)*$I$9+FH151/MAX(FG151+EY151+FH151, 0.1)*$J$9))/($B$11+$C$11+$F$11)</f>
        <v>0</v>
      </c>
      <c r="DL151">
        <f>($B$11*$K$9+$C$11*$K$9+$F$11*((FG151+EY151)/MAX(FG151+EY151+FH151, 0.1)*$P$9+FH151/MAX(FG151+EY151+FH151, 0.1)*$Q$9))/($B$11+$C$11+$F$11)</f>
        <v>0</v>
      </c>
      <c r="DM151">
        <v>6</v>
      </c>
      <c r="DN151">
        <v>0.5</v>
      </c>
      <c r="DO151" t="s">
        <v>437</v>
      </c>
      <c r="DP151">
        <v>2</v>
      </c>
      <c r="DQ151" t="b">
        <v>1</v>
      </c>
      <c r="DR151">
        <v>1746734565.5</v>
      </c>
      <c r="DS151">
        <v>599.905</v>
      </c>
      <c r="DT151">
        <v>600.034</v>
      </c>
      <c r="DU151">
        <v>20.8408</v>
      </c>
      <c r="DV151">
        <v>20.8506</v>
      </c>
      <c r="DW151">
        <v>599.944</v>
      </c>
      <c r="DX151">
        <v>20.5921</v>
      </c>
      <c r="DY151">
        <v>399.887</v>
      </c>
      <c r="DZ151">
        <v>101.992</v>
      </c>
      <c r="EA151">
        <v>0.0998961</v>
      </c>
      <c r="EB151">
        <v>30.0077</v>
      </c>
      <c r="EC151">
        <v>29.712</v>
      </c>
      <c r="ED151">
        <v>999.9</v>
      </c>
      <c r="EE151">
        <v>0</v>
      </c>
      <c r="EF151">
        <v>0</v>
      </c>
      <c r="EG151">
        <v>10047.5</v>
      </c>
      <c r="EH151">
        <v>0</v>
      </c>
      <c r="EI151">
        <v>0.221054</v>
      </c>
      <c r="EJ151">
        <v>-0.12915</v>
      </c>
      <c r="EK151">
        <v>612.673</v>
      </c>
      <c r="EL151">
        <v>612.811</v>
      </c>
      <c r="EM151">
        <v>-0.0098362</v>
      </c>
      <c r="EN151">
        <v>600.034</v>
      </c>
      <c r="EO151">
        <v>20.8506</v>
      </c>
      <c r="EP151">
        <v>2.12559</v>
      </c>
      <c r="EQ151">
        <v>2.12659</v>
      </c>
      <c r="ER151">
        <v>18.4123</v>
      </c>
      <c r="ES151">
        <v>18.4198</v>
      </c>
      <c r="ET151">
        <v>0.0500092</v>
      </c>
      <c r="EU151">
        <v>0</v>
      </c>
      <c r="EV151">
        <v>0</v>
      </c>
      <c r="EW151">
        <v>0</v>
      </c>
      <c r="EX151">
        <v>-12.05</v>
      </c>
      <c r="EY151">
        <v>0.0500092</v>
      </c>
      <c r="EZ151">
        <v>-1.42</v>
      </c>
      <c r="FA151">
        <v>0.88</v>
      </c>
      <c r="FB151">
        <v>34.687</v>
      </c>
      <c r="FC151">
        <v>39.375</v>
      </c>
      <c r="FD151">
        <v>36.875</v>
      </c>
      <c r="FE151">
        <v>39.375</v>
      </c>
      <c r="FF151">
        <v>37.625</v>
      </c>
      <c r="FG151">
        <v>0</v>
      </c>
      <c r="FH151">
        <v>0</v>
      </c>
      <c r="FI151">
        <v>0</v>
      </c>
      <c r="FJ151">
        <v>1746734638.4</v>
      </c>
      <c r="FK151">
        <v>0</v>
      </c>
      <c r="FL151">
        <v>1.314</v>
      </c>
      <c r="FM151">
        <v>-16.57307745532169</v>
      </c>
      <c r="FN151">
        <v>10.59615415097457</v>
      </c>
      <c r="FO151">
        <v>-3.9596</v>
      </c>
      <c r="FP151">
        <v>15</v>
      </c>
      <c r="FQ151">
        <v>1746715409.1</v>
      </c>
      <c r="FR151" t="s">
        <v>438</v>
      </c>
      <c r="FS151">
        <v>1746715409.1</v>
      </c>
      <c r="FT151">
        <v>1746715398.6</v>
      </c>
      <c r="FU151">
        <v>2</v>
      </c>
      <c r="FV151">
        <v>-0.229</v>
      </c>
      <c r="FW151">
        <v>-0.046</v>
      </c>
      <c r="FX151">
        <v>-0.035</v>
      </c>
      <c r="FY151">
        <v>0.08699999999999999</v>
      </c>
      <c r="FZ151">
        <v>587</v>
      </c>
      <c r="GA151">
        <v>16</v>
      </c>
      <c r="GB151">
        <v>0.03</v>
      </c>
      <c r="GC151">
        <v>0.16</v>
      </c>
      <c r="GD151">
        <v>0.07250552832278431</v>
      </c>
      <c r="GE151">
        <v>0.02827642876517398</v>
      </c>
      <c r="GF151">
        <v>0.04504524549225814</v>
      </c>
      <c r="GG151">
        <v>1</v>
      </c>
      <c r="GH151">
        <v>-0.0004191737905778373</v>
      </c>
      <c r="GI151">
        <v>0.000140031967712217</v>
      </c>
      <c r="GJ151">
        <v>4.846053698835844E-05</v>
      </c>
      <c r="GK151">
        <v>1</v>
      </c>
      <c r="GL151">
        <v>2</v>
      </c>
      <c r="GM151">
        <v>2</v>
      </c>
      <c r="GN151" t="s">
        <v>439</v>
      </c>
      <c r="GO151">
        <v>3.01803</v>
      </c>
      <c r="GP151">
        <v>2.77498</v>
      </c>
      <c r="GQ151">
        <v>0.131795</v>
      </c>
      <c r="GR151">
        <v>0.130936</v>
      </c>
      <c r="GS151">
        <v>0.110826</v>
      </c>
      <c r="GT151">
        <v>0.110543</v>
      </c>
      <c r="GU151">
        <v>22432.3</v>
      </c>
      <c r="GV151">
        <v>26231.4</v>
      </c>
      <c r="GW151">
        <v>22639.9</v>
      </c>
      <c r="GX151">
        <v>27731.8</v>
      </c>
      <c r="GY151">
        <v>29176.6</v>
      </c>
      <c r="GZ151">
        <v>35220.5</v>
      </c>
      <c r="HA151">
        <v>36290.8</v>
      </c>
      <c r="HB151">
        <v>44024</v>
      </c>
      <c r="HC151">
        <v>1.82483</v>
      </c>
      <c r="HD151">
        <v>2.22298</v>
      </c>
      <c r="HE151">
        <v>0.14507</v>
      </c>
      <c r="HF151">
        <v>0</v>
      </c>
      <c r="HG151">
        <v>27.3455</v>
      </c>
      <c r="HH151">
        <v>999.9</v>
      </c>
      <c r="HI151">
        <v>55.2</v>
      </c>
      <c r="HJ151">
        <v>29.9</v>
      </c>
      <c r="HK151">
        <v>22.9269</v>
      </c>
      <c r="HL151">
        <v>61.925</v>
      </c>
      <c r="HM151">
        <v>10.637</v>
      </c>
      <c r="HN151">
        <v>1</v>
      </c>
      <c r="HO151">
        <v>-0.190396</v>
      </c>
      <c r="HP151">
        <v>-2.40672</v>
      </c>
      <c r="HQ151">
        <v>20.2801</v>
      </c>
      <c r="HR151">
        <v>5.19782</v>
      </c>
      <c r="HS151">
        <v>11.9526</v>
      </c>
      <c r="HT151">
        <v>4.9473</v>
      </c>
      <c r="HU151">
        <v>3.3</v>
      </c>
      <c r="HV151">
        <v>9999</v>
      </c>
      <c r="HW151">
        <v>9999</v>
      </c>
      <c r="HX151">
        <v>9999</v>
      </c>
      <c r="HY151">
        <v>333.8</v>
      </c>
      <c r="HZ151">
        <v>1.86019</v>
      </c>
      <c r="IA151">
        <v>1.86081</v>
      </c>
      <c r="IB151">
        <v>1.86157</v>
      </c>
      <c r="IC151">
        <v>1.85715</v>
      </c>
      <c r="ID151">
        <v>1.85684</v>
      </c>
      <c r="IE151">
        <v>1.85791</v>
      </c>
      <c r="IF151">
        <v>1.85868</v>
      </c>
      <c r="IG151">
        <v>1.85822</v>
      </c>
      <c r="IH151">
        <v>0</v>
      </c>
      <c r="II151">
        <v>0</v>
      </c>
      <c r="IJ151">
        <v>0</v>
      </c>
      <c r="IK151">
        <v>0</v>
      </c>
      <c r="IL151" t="s">
        <v>440</v>
      </c>
      <c r="IM151" t="s">
        <v>441</v>
      </c>
      <c r="IN151" t="s">
        <v>442</v>
      </c>
      <c r="IO151" t="s">
        <v>442</v>
      </c>
      <c r="IP151" t="s">
        <v>442</v>
      </c>
      <c r="IQ151" t="s">
        <v>442</v>
      </c>
      <c r="IR151">
        <v>0</v>
      </c>
      <c r="IS151">
        <v>100</v>
      </c>
      <c r="IT151">
        <v>100</v>
      </c>
      <c r="IU151">
        <v>-0.039</v>
      </c>
      <c r="IV151">
        <v>0.2487</v>
      </c>
      <c r="IW151">
        <v>0.297997702088705</v>
      </c>
      <c r="IX151">
        <v>-0.0005958199232126106</v>
      </c>
      <c r="IY151">
        <v>-6.37178337242435E-08</v>
      </c>
      <c r="IZ151">
        <v>1.993894988486917E-10</v>
      </c>
      <c r="JA151">
        <v>-0.1058024783623949</v>
      </c>
      <c r="JB151">
        <v>-0.00682890468723997</v>
      </c>
      <c r="JC151">
        <v>0.001509929528747337</v>
      </c>
      <c r="JD151">
        <v>-1.662762654557253E-05</v>
      </c>
      <c r="JE151">
        <v>17</v>
      </c>
      <c r="JF151">
        <v>1831</v>
      </c>
      <c r="JG151">
        <v>1</v>
      </c>
      <c r="JH151">
        <v>21</v>
      </c>
      <c r="JI151">
        <v>319.3</v>
      </c>
      <c r="JJ151">
        <v>319.4</v>
      </c>
      <c r="JK151">
        <v>1.45874</v>
      </c>
      <c r="JL151">
        <v>2.55981</v>
      </c>
      <c r="JM151">
        <v>1.54663</v>
      </c>
      <c r="JN151">
        <v>2.18872</v>
      </c>
      <c r="JO151">
        <v>1.49658</v>
      </c>
      <c r="JP151">
        <v>2.45483</v>
      </c>
      <c r="JQ151">
        <v>35.9412</v>
      </c>
      <c r="JR151">
        <v>24.1926</v>
      </c>
      <c r="JS151">
        <v>18</v>
      </c>
      <c r="JT151">
        <v>384.919</v>
      </c>
      <c r="JU151">
        <v>682.472</v>
      </c>
      <c r="JV151">
        <v>31.1705</v>
      </c>
      <c r="JW151">
        <v>25.0797</v>
      </c>
      <c r="JX151">
        <v>30</v>
      </c>
      <c r="JY151">
        <v>24.9696</v>
      </c>
      <c r="JZ151">
        <v>24.9459</v>
      </c>
      <c r="KA151">
        <v>29.2088</v>
      </c>
      <c r="KB151">
        <v>19.034</v>
      </c>
      <c r="KC151">
        <v>100</v>
      </c>
      <c r="KD151">
        <v>31.1685</v>
      </c>
      <c r="KE151">
        <v>600</v>
      </c>
      <c r="KF151">
        <v>20.8647</v>
      </c>
      <c r="KG151">
        <v>100.157</v>
      </c>
      <c r="KH151">
        <v>100.775</v>
      </c>
    </row>
    <row r="152" spans="1:294">
      <c r="A152">
        <v>136</v>
      </c>
      <c r="B152">
        <v>1746734686</v>
      </c>
      <c r="C152">
        <v>16269.90000009537</v>
      </c>
      <c r="D152" t="s">
        <v>711</v>
      </c>
      <c r="E152" t="s">
        <v>712</v>
      </c>
      <c r="F152" t="s">
        <v>432</v>
      </c>
      <c r="G152" t="s">
        <v>433</v>
      </c>
      <c r="I152" t="s">
        <v>435</v>
      </c>
      <c r="J152">
        <v>1746734686</v>
      </c>
      <c r="K152">
        <f>(L152)/1000</f>
        <v>0</v>
      </c>
      <c r="L152">
        <f>IF(DQ152, AO152, AI152)</f>
        <v>0</v>
      </c>
      <c r="M152">
        <f>IF(DQ152, AJ152, AH152)</f>
        <v>0</v>
      </c>
      <c r="N152">
        <f>DS152 - IF(AV152&gt;1, M152*DM152*100.0/(AX152), 0)</f>
        <v>0</v>
      </c>
      <c r="O152">
        <f>((U152-K152/2)*N152-M152)/(U152+K152/2)</f>
        <v>0</v>
      </c>
      <c r="P152">
        <f>O152*(DZ152+EA152)/1000.0</f>
        <v>0</v>
      </c>
      <c r="Q152">
        <f>(DS152 - IF(AV152&gt;1, M152*DM152*100.0/(AX152), 0))*(DZ152+EA152)/1000.0</f>
        <v>0</v>
      </c>
      <c r="R152">
        <f>2.0/((1/T152-1/S152)+SIGN(T152)*SQRT((1/T152-1/S152)*(1/T152-1/S152) + 4*DN152/((DN152+1)*(DN152+1))*(2*1/T152*1/S152-1/S152*1/S152)))</f>
        <v>0</v>
      </c>
      <c r="S152">
        <f>IF(LEFT(DO152,1)&lt;&gt;"0",IF(LEFT(DO152,1)="1",3.0,DP152),$D$5+$E$5*(EG152*DZ152/($K$5*1000))+$F$5*(EG152*DZ152/($K$5*1000))*MAX(MIN(DM152,$J$5),$I$5)*MAX(MIN(DM152,$J$5),$I$5)+$G$5*MAX(MIN(DM152,$J$5),$I$5)*(EG152*DZ152/($K$5*1000))+$H$5*(EG152*DZ152/($K$5*1000))*(EG152*DZ152/($K$5*1000)))</f>
        <v>0</v>
      </c>
      <c r="T152">
        <f>K152*(1000-(1000*0.61365*exp(17.502*X152/(240.97+X152))/(DZ152+EA152)+DU152)/2)/(1000*0.61365*exp(17.502*X152/(240.97+X152))/(DZ152+EA152)-DU152)</f>
        <v>0</v>
      </c>
      <c r="U152">
        <f>1/((DN152+1)/(R152/1.6)+1/(S152/1.37)) + DN152/((DN152+1)/(R152/1.6) + DN152/(S152/1.37))</f>
        <v>0</v>
      </c>
      <c r="V152">
        <f>(DI152*DL152)</f>
        <v>0</v>
      </c>
      <c r="W152">
        <f>(EB152+(V152+2*0.95*5.67E-8*(((EB152+$B$7)+273)^4-(EB152+273)^4)-44100*K152)/(1.84*29.3*S152+8*0.95*5.67E-8*(EB152+273)^3))</f>
        <v>0</v>
      </c>
      <c r="X152">
        <f>($C$7*EC152+$D$7*ED152+$E$7*W152)</f>
        <v>0</v>
      </c>
      <c r="Y152">
        <f>0.61365*exp(17.502*X152/(240.97+X152))</f>
        <v>0</v>
      </c>
      <c r="Z152">
        <f>(AA152/AB152*100)</f>
        <v>0</v>
      </c>
      <c r="AA152">
        <f>DU152*(DZ152+EA152)/1000</f>
        <v>0</v>
      </c>
      <c r="AB152">
        <f>0.61365*exp(17.502*EB152/(240.97+EB152))</f>
        <v>0</v>
      </c>
      <c r="AC152">
        <f>(Y152-DU152*(DZ152+EA152)/1000)</f>
        <v>0</v>
      </c>
      <c r="AD152">
        <f>(-K152*44100)</f>
        <v>0</v>
      </c>
      <c r="AE152">
        <f>2*29.3*S152*0.92*(EB152-X152)</f>
        <v>0</v>
      </c>
      <c r="AF152">
        <f>2*0.95*5.67E-8*(((EB152+$B$7)+273)^4-(X152+273)^4)</f>
        <v>0</v>
      </c>
      <c r="AG152">
        <f>V152+AF152+AD152+AE152</f>
        <v>0</v>
      </c>
      <c r="AH152">
        <f>DY152*AV152*(DT152-DS152*(1000-AV152*DV152)/(1000-AV152*DU152))/(100*DM152)</f>
        <v>0</v>
      </c>
      <c r="AI152">
        <f>1000*DY152*AV152*(DU152-DV152)/(100*DM152*(1000-AV152*DU152))</f>
        <v>0</v>
      </c>
      <c r="AJ152">
        <f>(AK152 - AL152 - DZ152*1E3/(8.314*(EB152+273.15)) * AN152/DY152 * AM152) * DY152/(100*DM152) * (1000 - DV152)/1000</f>
        <v>0</v>
      </c>
      <c r="AK152">
        <v>510.668268227047</v>
      </c>
      <c r="AL152">
        <v>510.6841696969695</v>
      </c>
      <c r="AM152">
        <v>0.001827327198593391</v>
      </c>
      <c r="AN152">
        <v>65.79024612153766</v>
      </c>
      <c r="AO152">
        <f>(AQ152 - AP152 + DZ152*1E3/(8.314*(EB152+273.15)) * AS152/DY152 * AR152) * DY152/(100*DM152) * 1000/(1000 - AQ152)</f>
        <v>0</v>
      </c>
      <c r="AP152">
        <v>20.81068059893575</v>
      </c>
      <c r="AQ152">
        <v>20.79927272727272</v>
      </c>
      <c r="AR152">
        <v>-7.581402554087707E-06</v>
      </c>
      <c r="AS152">
        <v>77.20900830329752</v>
      </c>
      <c r="AT152">
        <v>0</v>
      </c>
      <c r="AU152">
        <v>0</v>
      </c>
      <c r="AV152">
        <f>IF(AT152*$H$13&gt;=AX152,1.0,(AX152/(AX152-AT152*$H$13)))</f>
        <v>0</v>
      </c>
      <c r="AW152">
        <f>(AV152-1)*100</f>
        <v>0</v>
      </c>
      <c r="AX152">
        <f>MAX(0,($B$13+$C$13*EG152)/(1+$D$13*EG152)*DZ152/(EB152+273)*$E$13)</f>
        <v>0</v>
      </c>
      <c r="AY152" t="s">
        <v>436</v>
      </c>
      <c r="AZ152" t="s">
        <v>436</v>
      </c>
      <c r="BA152">
        <v>0</v>
      </c>
      <c r="BB152">
        <v>0</v>
      </c>
      <c r="BC152">
        <f>1-BA152/BB152</f>
        <v>0</v>
      </c>
      <c r="BD152">
        <v>0</v>
      </c>
      <c r="BE152" t="s">
        <v>436</v>
      </c>
      <c r="BF152" t="s">
        <v>436</v>
      </c>
      <c r="BG152">
        <v>0</v>
      </c>
      <c r="BH152">
        <v>0</v>
      </c>
      <c r="BI152">
        <f>1-BG152/BH152</f>
        <v>0</v>
      </c>
      <c r="BJ152">
        <v>0.5</v>
      </c>
      <c r="BK152">
        <f>DJ152</f>
        <v>0</v>
      </c>
      <c r="BL152">
        <f>M152</f>
        <v>0</v>
      </c>
      <c r="BM152">
        <f>BI152*BJ152*BK152</f>
        <v>0</v>
      </c>
      <c r="BN152">
        <f>(BL152-BD152)/BK152</f>
        <v>0</v>
      </c>
      <c r="BO152">
        <f>(BB152-BH152)/BH152</f>
        <v>0</v>
      </c>
      <c r="BP152">
        <f>BA152/(BC152+BA152/BH152)</f>
        <v>0</v>
      </c>
      <c r="BQ152" t="s">
        <v>436</v>
      </c>
      <c r="BR152">
        <v>0</v>
      </c>
      <c r="BS152">
        <f>IF(BR152&lt;&gt;0, BR152, BP152)</f>
        <v>0</v>
      </c>
      <c r="BT152">
        <f>1-BS152/BH152</f>
        <v>0</v>
      </c>
      <c r="BU152">
        <f>(BH152-BG152)/(BH152-BS152)</f>
        <v>0</v>
      </c>
      <c r="BV152">
        <f>(BB152-BH152)/(BB152-BS152)</f>
        <v>0</v>
      </c>
      <c r="BW152">
        <f>(BH152-BG152)/(BH152-BA152)</f>
        <v>0</v>
      </c>
      <c r="BX152">
        <f>(BB152-BH152)/(BB152-BA152)</f>
        <v>0</v>
      </c>
      <c r="BY152">
        <f>(BU152*BS152/BG152)</f>
        <v>0</v>
      </c>
      <c r="BZ152">
        <f>(1-BY152)</f>
        <v>0</v>
      </c>
      <c r="DI152">
        <f>$B$11*EH152+$C$11*EI152+$F$11*ET152*(1-EW152)</f>
        <v>0</v>
      </c>
      <c r="DJ152">
        <f>DI152*DK152</f>
        <v>0</v>
      </c>
      <c r="DK152">
        <f>($B$11*$D$9+$C$11*$D$9+$F$11*((FG152+EY152)/MAX(FG152+EY152+FH152, 0.1)*$I$9+FH152/MAX(FG152+EY152+FH152, 0.1)*$J$9))/($B$11+$C$11+$F$11)</f>
        <v>0</v>
      </c>
      <c r="DL152">
        <f>($B$11*$K$9+$C$11*$K$9+$F$11*((FG152+EY152)/MAX(FG152+EY152+FH152, 0.1)*$P$9+FH152/MAX(FG152+EY152+FH152, 0.1)*$Q$9))/($B$11+$C$11+$F$11)</f>
        <v>0</v>
      </c>
      <c r="DM152">
        <v>6</v>
      </c>
      <c r="DN152">
        <v>0.5</v>
      </c>
      <c r="DO152" t="s">
        <v>437</v>
      </c>
      <c r="DP152">
        <v>2</v>
      </c>
      <c r="DQ152" t="b">
        <v>1</v>
      </c>
      <c r="DR152">
        <v>1746734686</v>
      </c>
      <c r="DS152">
        <v>500.078</v>
      </c>
      <c r="DT152">
        <v>499.936</v>
      </c>
      <c r="DU152">
        <v>20.7994</v>
      </c>
      <c r="DV152">
        <v>20.8106</v>
      </c>
      <c r="DW152">
        <v>500.069</v>
      </c>
      <c r="DX152">
        <v>20.5521</v>
      </c>
      <c r="DY152">
        <v>400.02</v>
      </c>
      <c r="DZ152">
        <v>101.997</v>
      </c>
      <c r="EA152">
        <v>0.09970370000000001</v>
      </c>
      <c r="EB152">
        <v>30.0081</v>
      </c>
      <c r="EC152">
        <v>29.7073</v>
      </c>
      <c r="ED152">
        <v>999.9</v>
      </c>
      <c r="EE152">
        <v>0</v>
      </c>
      <c r="EF152">
        <v>0</v>
      </c>
      <c r="EG152">
        <v>10053.8</v>
      </c>
      <c r="EH152">
        <v>0</v>
      </c>
      <c r="EI152">
        <v>0.221054</v>
      </c>
      <c r="EJ152">
        <v>0.141846</v>
      </c>
      <c r="EK152">
        <v>510.7</v>
      </c>
      <c r="EL152">
        <v>510.561</v>
      </c>
      <c r="EM152">
        <v>-0.0112095</v>
      </c>
      <c r="EN152">
        <v>499.936</v>
      </c>
      <c r="EO152">
        <v>20.8106</v>
      </c>
      <c r="EP152">
        <v>2.12146</v>
      </c>
      <c r="EQ152">
        <v>2.12261</v>
      </c>
      <c r="ER152">
        <v>18.3813</v>
      </c>
      <c r="ES152">
        <v>18.3898</v>
      </c>
      <c r="ET152">
        <v>0.0500092</v>
      </c>
      <c r="EU152">
        <v>0</v>
      </c>
      <c r="EV152">
        <v>0</v>
      </c>
      <c r="EW152">
        <v>0</v>
      </c>
      <c r="EX152">
        <v>5.36</v>
      </c>
      <c r="EY152">
        <v>0.0500092</v>
      </c>
      <c r="EZ152">
        <v>0.48</v>
      </c>
      <c r="FA152">
        <v>0.28</v>
      </c>
      <c r="FB152">
        <v>35.437</v>
      </c>
      <c r="FC152">
        <v>40.812</v>
      </c>
      <c r="FD152">
        <v>37.875</v>
      </c>
      <c r="FE152">
        <v>41.687</v>
      </c>
      <c r="FF152">
        <v>38.562</v>
      </c>
      <c r="FG152">
        <v>0</v>
      </c>
      <c r="FH152">
        <v>0</v>
      </c>
      <c r="FI152">
        <v>0</v>
      </c>
      <c r="FJ152">
        <v>1746734759</v>
      </c>
      <c r="FK152">
        <v>0</v>
      </c>
      <c r="FL152">
        <v>2.326538461538461</v>
      </c>
      <c r="FM152">
        <v>11.70085501575509</v>
      </c>
      <c r="FN152">
        <v>4.942563662182388</v>
      </c>
      <c r="FO152">
        <v>-3.764230769230769</v>
      </c>
      <c r="FP152">
        <v>15</v>
      </c>
      <c r="FQ152">
        <v>1746715409.1</v>
      </c>
      <c r="FR152" t="s">
        <v>438</v>
      </c>
      <c r="FS152">
        <v>1746715409.1</v>
      </c>
      <c r="FT152">
        <v>1746715398.6</v>
      </c>
      <c r="FU152">
        <v>2</v>
      </c>
      <c r="FV152">
        <v>-0.229</v>
      </c>
      <c r="FW152">
        <v>-0.046</v>
      </c>
      <c r="FX152">
        <v>-0.035</v>
      </c>
      <c r="FY152">
        <v>0.08699999999999999</v>
      </c>
      <c r="FZ152">
        <v>587</v>
      </c>
      <c r="GA152">
        <v>16</v>
      </c>
      <c r="GB152">
        <v>0.03</v>
      </c>
      <c r="GC152">
        <v>0.16</v>
      </c>
      <c r="GD152">
        <v>0.01764566802105943</v>
      </c>
      <c r="GE152">
        <v>-0.05406891125165145</v>
      </c>
      <c r="GF152">
        <v>0.03785480240216562</v>
      </c>
      <c r="GG152">
        <v>1</v>
      </c>
      <c r="GH152">
        <v>-0.0003595810822860583</v>
      </c>
      <c r="GI152">
        <v>0.000144234564468353</v>
      </c>
      <c r="GJ152">
        <v>4.992974364038513E-05</v>
      </c>
      <c r="GK152">
        <v>1</v>
      </c>
      <c r="GL152">
        <v>2</v>
      </c>
      <c r="GM152">
        <v>2</v>
      </c>
      <c r="GN152" t="s">
        <v>439</v>
      </c>
      <c r="GO152">
        <v>3.01817</v>
      </c>
      <c r="GP152">
        <v>2.77484</v>
      </c>
      <c r="GQ152">
        <v>0.11567</v>
      </c>
      <c r="GR152">
        <v>0.114863</v>
      </c>
      <c r="GS152">
        <v>0.110677</v>
      </c>
      <c r="GT152">
        <v>0.110399</v>
      </c>
      <c r="GU152">
        <v>22848.8</v>
      </c>
      <c r="GV152">
        <v>26715.6</v>
      </c>
      <c r="GW152">
        <v>22640.2</v>
      </c>
      <c r="GX152">
        <v>27731.4</v>
      </c>
      <c r="GY152">
        <v>29181.8</v>
      </c>
      <c r="GZ152">
        <v>35225.1</v>
      </c>
      <c r="HA152">
        <v>36291.4</v>
      </c>
      <c r="HB152">
        <v>44023</v>
      </c>
      <c r="HC152">
        <v>1.8252</v>
      </c>
      <c r="HD152">
        <v>2.2226</v>
      </c>
      <c r="HE152">
        <v>0.144355</v>
      </c>
      <c r="HF152">
        <v>0</v>
      </c>
      <c r="HG152">
        <v>27.3524</v>
      </c>
      <c r="HH152">
        <v>999.9</v>
      </c>
      <c r="HI152">
        <v>55.3</v>
      </c>
      <c r="HJ152">
        <v>29.8</v>
      </c>
      <c r="HK152">
        <v>22.8373</v>
      </c>
      <c r="HL152">
        <v>61.795</v>
      </c>
      <c r="HM152">
        <v>10.5288</v>
      </c>
      <c r="HN152">
        <v>1</v>
      </c>
      <c r="HO152">
        <v>-0.19064</v>
      </c>
      <c r="HP152">
        <v>-2.23344</v>
      </c>
      <c r="HQ152">
        <v>20.2824</v>
      </c>
      <c r="HR152">
        <v>5.19378</v>
      </c>
      <c r="HS152">
        <v>11.952</v>
      </c>
      <c r="HT152">
        <v>4.9474</v>
      </c>
      <c r="HU152">
        <v>3.3</v>
      </c>
      <c r="HV152">
        <v>9999</v>
      </c>
      <c r="HW152">
        <v>9999</v>
      </c>
      <c r="HX152">
        <v>9999</v>
      </c>
      <c r="HY152">
        <v>333.9</v>
      </c>
      <c r="HZ152">
        <v>1.86018</v>
      </c>
      <c r="IA152">
        <v>1.86081</v>
      </c>
      <c r="IB152">
        <v>1.86157</v>
      </c>
      <c r="IC152">
        <v>1.85716</v>
      </c>
      <c r="ID152">
        <v>1.85684</v>
      </c>
      <c r="IE152">
        <v>1.85791</v>
      </c>
      <c r="IF152">
        <v>1.8587</v>
      </c>
      <c r="IG152">
        <v>1.85822</v>
      </c>
      <c r="IH152">
        <v>0</v>
      </c>
      <c r="II152">
        <v>0</v>
      </c>
      <c r="IJ152">
        <v>0</v>
      </c>
      <c r="IK152">
        <v>0</v>
      </c>
      <c r="IL152" t="s">
        <v>440</v>
      </c>
      <c r="IM152" t="s">
        <v>441</v>
      </c>
      <c r="IN152" t="s">
        <v>442</v>
      </c>
      <c r="IO152" t="s">
        <v>442</v>
      </c>
      <c r="IP152" t="s">
        <v>442</v>
      </c>
      <c r="IQ152" t="s">
        <v>442</v>
      </c>
      <c r="IR152">
        <v>0</v>
      </c>
      <c r="IS152">
        <v>100</v>
      </c>
      <c r="IT152">
        <v>100</v>
      </c>
      <c r="IU152">
        <v>0.008999999999999999</v>
      </c>
      <c r="IV152">
        <v>0.2473</v>
      </c>
      <c r="IW152">
        <v>0.297997702088705</v>
      </c>
      <c r="IX152">
        <v>-0.0005958199232126106</v>
      </c>
      <c r="IY152">
        <v>-6.37178337242435E-08</v>
      </c>
      <c r="IZ152">
        <v>1.993894988486917E-10</v>
      </c>
      <c r="JA152">
        <v>-0.1058024783623949</v>
      </c>
      <c r="JB152">
        <v>-0.00682890468723997</v>
      </c>
      <c r="JC152">
        <v>0.001509929528747337</v>
      </c>
      <c r="JD152">
        <v>-1.662762654557253E-05</v>
      </c>
      <c r="JE152">
        <v>17</v>
      </c>
      <c r="JF152">
        <v>1831</v>
      </c>
      <c r="JG152">
        <v>1</v>
      </c>
      <c r="JH152">
        <v>21</v>
      </c>
      <c r="JI152">
        <v>321.3</v>
      </c>
      <c r="JJ152">
        <v>321.5</v>
      </c>
      <c r="JK152">
        <v>1.25732</v>
      </c>
      <c r="JL152">
        <v>2.55005</v>
      </c>
      <c r="JM152">
        <v>1.54663</v>
      </c>
      <c r="JN152">
        <v>2.18872</v>
      </c>
      <c r="JO152">
        <v>1.49658</v>
      </c>
      <c r="JP152">
        <v>2.4292</v>
      </c>
      <c r="JQ152">
        <v>35.8711</v>
      </c>
      <c r="JR152">
        <v>24.1926</v>
      </c>
      <c r="JS152">
        <v>18</v>
      </c>
      <c r="JT152">
        <v>385.132</v>
      </c>
      <c r="JU152">
        <v>682.207</v>
      </c>
      <c r="JV152">
        <v>30.8939</v>
      </c>
      <c r="JW152">
        <v>25.084</v>
      </c>
      <c r="JX152">
        <v>30.0001</v>
      </c>
      <c r="JY152">
        <v>24.9739</v>
      </c>
      <c r="JZ152">
        <v>24.9501</v>
      </c>
      <c r="KA152">
        <v>25.1845</v>
      </c>
      <c r="KB152">
        <v>19.034</v>
      </c>
      <c r="KC152">
        <v>100</v>
      </c>
      <c r="KD152">
        <v>30.894</v>
      </c>
      <c r="KE152">
        <v>500</v>
      </c>
      <c r="KF152">
        <v>20.8647</v>
      </c>
      <c r="KG152">
        <v>100.158</v>
      </c>
      <c r="KH152">
        <v>100.773</v>
      </c>
    </row>
    <row r="153" spans="1:294">
      <c r="A153">
        <v>137</v>
      </c>
      <c r="B153">
        <v>1746734806.5</v>
      </c>
      <c r="C153">
        <v>16390.40000009537</v>
      </c>
      <c r="D153" t="s">
        <v>713</v>
      </c>
      <c r="E153" t="s">
        <v>714</v>
      </c>
      <c r="F153" t="s">
        <v>432</v>
      </c>
      <c r="G153" t="s">
        <v>433</v>
      </c>
      <c r="I153" t="s">
        <v>435</v>
      </c>
      <c r="J153">
        <v>1746734806.5</v>
      </c>
      <c r="K153">
        <f>(L153)/1000</f>
        <v>0</v>
      </c>
      <c r="L153">
        <f>IF(DQ153, AO153, AI153)</f>
        <v>0</v>
      </c>
      <c r="M153">
        <f>IF(DQ153, AJ153, AH153)</f>
        <v>0</v>
      </c>
      <c r="N153">
        <f>DS153 - IF(AV153&gt;1, M153*DM153*100.0/(AX153), 0)</f>
        <v>0</v>
      </c>
      <c r="O153">
        <f>((U153-K153/2)*N153-M153)/(U153+K153/2)</f>
        <v>0</v>
      </c>
      <c r="P153">
        <f>O153*(DZ153+EA153)/1000.0</f>
        <v>0</v>
      </c>
      <c r="Q153">
        <f>(DS153 - IF(AV153&gt;1, M153*DM153*100.0/(AX153), 0))*(DZ153+EA153)/1000.0</f>
        <v>0</v>
      </c>
      <c r="R153">
        <f>2.0/((1/T153-1/S153)+SIGN(T153)*SQRT((1/T153-1/S153)*(1/T153-1/S153) + 4*DN153/((DN153+1)*(DN153+1))*(2*1/T153*1/S153-1/S153*1/S153)))</f>
        <v>0</v>
      </c>
      <c r="S153">
        <f>IF(LEFT(DO153,1)&lt;&gt;"0",IF(LEFT(DO153,1)="1",3.0,DP153),$D$5+$E$5*(EG153*DZ153/($K$5*1000))+$F$5*(EG153*DZ153/($K$5*1000))*MAX(MIN(DM153,$J$5),$I$5)*MAX(MIN(DM153,$J$5),$I$5)+$G$5*MAX(MIN(DM153,$J$5),$I$5)*(EG153*DZ153/($K$5*1000))+$H$5*(EG153*DZ153/($K$5*1000))*(EG153*DZ153/($K$5*1000)))</f>
        <v>0</v>
      </c>
      <c r="T153">
        <f>K153*(1000-(1000*0.61365*exp(17.502*X153/(240.97+X153))/(DZ153+EA153)+DU153)/2)/(1000*0.61365*exp(17.502*X153/(240.97+X153))/(DZ153+EA153)-DU153)</f>
        <v>0</v>
      </c>
      <c r="U153">
        <f>1/((DN153+1)/(R153/1.6)+1/(S153/1.37)) + DN153/((DN153+1)/(R153/1.6) + DN153/(S153/1.37))</f>
        <v>0</v>
      </c>
      <c r="V153">
        <f>(DI153*DL153)</f>
        <v>0</v>
      </c>
      <c r="W153">
        <f>(EB153+(V153+2*0.95*5.67E-8*(((EB153+$B$7)+273)^4-(EB153+273)^4)-44100*K153)/(1.84*29.3*S153+8*0.95*5.67E-8*(EB153+273)^3))</f>
        <v>0</v>
      </c>
      <c r="X153">
        <f>($C$7*EC153+$D$7*ED153+$E$7*W153)</f>
        <v>0</v>
      </c>
      <c r="Y153">
        <f>0.61365*exp(17.502*X153/(240.97+X153))</f>
        <v>0</v>
      </c>
      <c r="Z153">
        <f>(AA153/AB153*100)</f>
        <v>0</v>
      </c>
      <c r="AA153">
        <f>DU153*(DZ153+EA153)/1000</f>
        <v>0</v>
      </c>
      <c r="AB153">
        <f>0.61365*exp(17.502*EB153/(240.97+EB153))</f>
        <v>0</v>
      </c>
      <c r="AC153">
        <f>(Y153-DU153*(DZ153+EA153)/1000)</f>
        <v>0</v>
      </c>
      <c r="AD153">
        <f>(-K153*44100)</f>
        <v>0</v>
      </c>
      <c r="AE153">
        <f>2*29.3*S153*0.92*(EB153-X153)</f>
        <v>0</v>
      </c>
      <c r="AF153">
        <f>2*0.95*5.67E-8*(((EB153+$B$7)+273)^4-(X153+273)^4)</f>
        <v>0</v>
      </c>
      <c r="AG153">
        <f>V153+AF153+AD153+AE153</f>
        <v>0</v>
      </c>
      <c r="AH153">
        <f>DY153*AV153*(DT153-DS153*(1000-AV153*DV153)/(1000-AV153*DU153))/(100*DM153)</f>
        <v>0</v>
      </c>
      <c r="AI153">
        <f>1000*DY153*AV153*(DU153-DV153)/(100*DM153*(1000-AV153*DU153))</f>
        <v>0</v>
      </c>
      <c r="AJ153">
        <f>(AK153 - AL153 - DZ153*1E3/(8.314*(EB153+273.15)) * AN153/DY153 * AM153) * DY153/(100*DM153) * (1000 - DV153)/1000</f>
        <v>0</v>
      </c>
      <c r="AK153">
        <v>408.5103844305482</v>
      </c>
      <c r="AL153">
        <v>408.6366363636363</v>
      </c>
      <c r="AM153">
        <v>-0.0004729115083605494</v>
      </c>
      <c r="AN153">
        <v>65.79024612153766</v>
      </c>
      <c r="AO153">
        <f>(AQ153 - AP153 + DZ153*1E3/(8.314*(EB153+273.15)) * AS153/DY153 * AR153) * DY153/(100*DM153) * 1000/(1000 - AQ153)</f>
        <v>0</v>
      </c>
      <c r="AP153">
        <v>20.88121135593523</v>
      </c>
      <c r="AQ153">
        <v>20.82598545454545</v>
      </c>
      <c r="AR153">
        <v>0.006346192742572587</v>
      </c>
      <c r="AS153">
        <v>77.20900830329752</v>
      </c>
      <c r="AT153">
        <v>0</v>
      </c>
      <c r="AU153">
        <v>0</v>
      </c>
      <c r="AV153">
        <f>IF(AT153*$H$13&gt;=AX153,1.0,(AX153/(AX153-AT153*$H$13)))</f>
        <v>0</v>
      </c>
      <c r="AW153">
        <f>(AV153-1)*100</f>
        <v>0</v>
      </c>
      <c r="AX153">
        <f>MAX(0,($B$13+$C$13*EG153)/(1+$D$13*EG153)*DZ153/(EB153+273)*$E$13)</f>
        <v>0</v>
      </c>
      <c r="AY153" t="s">
        <v>436</v>
      </c>
      <c r="AZ153" t="s">
        <v>436</v>
      </c>
      <c r="BA153">
        <v>0</v>
      </c>
      <c r="BB153">
        <v>0</v>
      </c>
      <c r="BC153">
        <f>1-BA153/BB153</f>
        <v>0</v>
      </c>
      <c r="BD153">
        <v>0</v>
      </c>
      <c r="BE153" t="s">
        <v>436</v>
      </c>
      <c r="BF153" t="s">
        <v>436</v>
      </c>
      <c r="BG153">
        <v>0</v>
      </c>
      <c r="BH153">
        <v>0</v>
      </c>
      <c r="BI153">
        <f>1-BG153/BH153</f>
        <v>0</v>
      </c>
      <c r="BJ153">
        <v>0.5</v>
      </c>
      <c r="BK153">
        <f>DJ153</f>
        <v>0</v>
      </c>
      <c r="BL153">
        <f>M153</f>
        <v>0</v>
      </c>
      <c r="BM153">
        <f>BI153*BJ153*BK153</f>
        <v>0</v>
      </c>
      <c r="BN153">
        <f>(BL153-BD153)/BK153</f>
        <v>0</v>
      </c>
      <c r="BO153">
        <f>(BB153-BH153)/BH153</f>
        <v>0</v>
      </c>
      <c r="BP153">
        <f>BA153/(BC153+BA153/BH153)</f>
        <v>0</v>
      </c>
      <c r="BQ153" t="s">
        <v>436</v>
      </c>
      <c r="BR153">
        <v>0</v>
      </c>
      <c r="BS153">
        <f>IF(BR153&lt;&gt;0, BR153, BP153)</f>
        <v>0</v>
      </c>
      <c r="BT153">
        <f>1-BS153/BH153</f>
        <v>0</v>
      </c>
      <c r="BU153">
        <f>(BH153-BG153)/(BH153-BS153)</f>
        <v>0</v>
      </c>
      <c r="BV153">
        <f>(BB153-BH153)/(BB153-BS153)</f>
        <v>0</v>
      </c>
      <c r="BW153">
        <f>(BH153-BG153)/(BH153-BA153)</f>
        <v>0</v>
      </c>
      <c r="BX153">
        <f>(BB153-BH153)/(BB153-BA153)</f>
        <v>0</v>
      </c>
      <c r="BY153">
        <f>(BU153*BS153/BG153)</f>
        <v>0</v>
      </c>
      <c r="BZ153">
        <f>(1-BY153)</f>
        <v>0</v>
      </c>
      <c r="DI153">
        <f>$B$11*EH153+$C$11*EI153+$F$11*ET153*(1-EW153)</f>
        <v>0</v>
      </c>
      <c r="DJ153">
        <f>DI153*DK153</f>
        <v>0</v>
      </c>
      <c r="DK153">
        <f>($B$11*$D$9+$C$11*$D$9+$F$11*((FG153+EY153)/MAX(FG153+EY153+FH153, 0.1)*$I$9+FH153/MAX(FG153+EY153+FH153, 0.1)*$J$9))/($B$11+$C$11+$F$11)</f>
        <v>0</v>
      </c>
      <c r="DL153">
        <f>($B$11*$K$9+$C$11*$K$9+$F$11*((FG153+EY153)/MAX(FG153+EY153+FH153, 0.1)*$P$9+FH153/MAX(FG153+EY153+FH153, 0.1)*$Q$9))/($B$11+$C$11+$F$11)</f>
        <v>0</v>
      </c>
      <c r="DM153">
        <v>6</v>
      </c>
      <c r="DN153">
        <v>0.5</v>
      </c>
      <c r="DO153" t="s">
        <v>437</v>
      </c>
      <c r="DP153">
        <v>2</v>
      </c>
      <c r="DQ153" t="b">
        <v>1</v>
      </c>
      <c r="DR153">
        <v>1746734806.5</v>
      </c>
      <c r="DS153">
        <v>400.146</v>
      </c>
      <c r="DT153">
        <v>400.019</v>
      </c>
      <c r="DU153">
        <v>20.8279</v>
      </c>
      <c r="DV153">
        <v>20.8822</v>
      </c>
      <c r="DW153">
        <v>400.084</v>
      </c>
      <c r="DX153">
        <v>20.5797</v>
      </c>
      <c r="DY153">
        <v>399.899</v>
      </c>
      <c r="DZ153">
        <v>101.998</v>
      </c>
      <c r="EA153">
        <v>0.100069</v>
      </c>
      <c r="EB153">
        <v>29.979</v>
      </c>
      <c r="EC153">
        <v>29.6865</v>
      </c>
      <c r="ED153">
        <v>999.9</v>
      </c>
      <c r="EE153">
        <v>0</v>
      </c>
      <c r="EF153">
        <v>0</v>
      </c>
      <c r="EG153">
        <v>10038.8</v>
      </c>
      <c r="EH153">
        <v>0</v>
      </c>
      <c r="EI153">
        <v>0.221054</v>
      </c>
      <c r="EJ153">
        <v>0.12735</v>
      </c>
      <c r="EK153">
        <v>408.657</v>
      </c>
      <c r="EL153">
        <v>408.55</v>
      </c>
      <c r="EM153">
        <v>-0.0542564</v>
      </c>
      <c r="EN153">
        <v>400.019</v>
      </c>
      <c r="EO153">
        <v>20.8822</v>
      </c>
      <c r="EP153">
        <v>2.12441</v>
      </c>
      <c r="EQ153">
        <v>2.12994</v>
      </c>
      <c r="ER153">
        <v>18.4034</v>
      </c>
      <c r="ES153">
        <v>18.4449</v>
      </c>
      <c r="ET153">
        <v>0.0500092</v>
      </c>
      <c r="EU153">
        <v>0</v>
      </c>
      <c r="EV153">
        <v>0</v>
      </c>
      <c r="EW153">
        <v>0</v>
      </c>
      <c r="EX153">
        <v>0.36</v>
      </c>
      <c r="EY153">
        <v>0.0500092</v>
      </c>
      <c r="EZ153">
        <v>-1.41</v>
      </c>
      <c r="FA153">
        <v>1.47</v>
      </c>
      <c r="FB153">
        <v>34.312</v>
      </c>
      <c r="FC153">
        <v>38.062</v>
      </c>
      <c r="FD153">
        <v>36.187</v>
      </c>
      <c r="FE153">
        <v>37.687</v>
      </c>
      <c r="FF153">
        <v>36.937</v>
      </c>
      <c r="FG153">
        <v>0</v>
      </c>
      <c r="FH153">
        <v>0</v>
      </c>
      <c r="FI153">
        <v>0</v>
      </c>
      <c r="FJ153">
        <v>1746734879.6</v>
      </c>
      <c r="FK153">
        <v>0</v>
      </c>
      <c r="FL153">
        <v>4.424</v>
      </c>
      <c r="FM153">
        <v>-4.547692841284386</v>
      </c>
      <c r="FN153">
        <v>-2.242307312984662</v>
      </c>
      <c r="FO153">
        <v>-1.4796</v>
      </c>
      <c r="FP153">
        <v>15</v>
      </c>
      <c r="FQ153">
        <v>1746715409.1</v>
      </c>
      <c r="FR153" t="s">
        <v>438</v>
      </c>
      <c r="FS153">
        <v>1746715409.1</v>
      </c>
      <c r="FT153">
        <v>1746715398.6</v>
      </c>
      <c r="FU153">
        <v>2</v>
      </c>
      <c r="FV153">
        <v>-0.229</v>
      </c>
      <c r="FW153">
        <v>-0.046</v>
      </c>
      <c r="FX153">
        <v>-0.035</v>
      </c>
      <c r="FY153">
        <v>0.08699999999999999</v>
      </c>
      <c r="FZ153">
        <v>587</v>
      </c>
      <c r="GA153">
        <v>16</v>
      </c>
      <c r="GB153">
        <v>0.03</v>
      </c>
      <c r="GC153">
        <v>0.16</v>
      </c>
      <c r="GD153">
        <v>-0.1190463327123269</v>
      </c>
      <c r="GE153">
        <v>-0.01645410562514954</v>
      </c>
      <c r="GF153">
        <v>0.02322621336293041</v>
      </c>
      <c r="GG153">
        <v>1</v>
      </c>
      <c r="GH153">
        <v>-0.0005389210362404584</v>
      </c>
      <c r="GI153">
        <v>-0.001065202769907707</v>
      </c>
      <c r="GJ153">
        <v>0.000312347405428185</v>
      </c>
      <c r="GK153">
        <v>1</v>
      </c>
      <c r="GL153">
        <v>2</v>
      </c>
      <c r="GM153">
        <v>2</v>
      </c>
      <c r="GN153" t="s">
        <v>439</v>
      </c>
      <c r="GO153">
        <v>3.01804</v>
      </c>
      <c r="GP153">
        <v>2.77508</v>
      </c>
      <c r="GQ153">
        <v>0.09788090000000001</v>
      </c>
      <c r="GR153">
        <v>0.09718590000000001</v>
      </c>
      <c r="GS153">
        <v>0.110784</v>
      </c>
      <c r="GT153">
        <v>0.110664</v>
      </c>
      <c r="GU153">
        <v>23307.4</v>
      </c>
      <c r="GV153">
        <v>27249.1</v>
      </c>
      <c r="GW153">
        <v>22639.7</v>
      </c>
      <c r="GX153">
        <v>27731.8</v>
      </c>
      <c r="GY153">
        <v>29177.3</v>
      </c>
      <c r="GZ153">
        <v>35214.6</v>
      </c>
      <c r="HA153">
        <v>36290.8</v>
      </c>
      <c r="HB153">
        <v>44023.9</v>
      </c>
      <c r="HC153">
        <v>1.82477</v>
      </c>
      <c r="HD153">
        <v>2.22285</v>
      </c>
      <c r="HE153">
        <v>0.143647</v>
      </c>
      <c r="HF153">
        <v>0</v>
      </c>
      <c r="HG153">
        <v>27.3431</v>
      </c>
      <c r="HH153">
        <v>999.9</v>
      </c>
      <c r="HI153">
        <v>55.3</v>
      </c>
      <c r="HJ153">
        <v>29.8</v>
      </c>
      <c r="HK153">
        <v>22.8365</v>
      </c>
      <c r="HL153">
        <v>61.765</v>
      </c>
      <c r="HM153">
        <v>10.5449</v>
      </c>
      <c r="HN153">
        <v>1</v>
      </c>
      <c r="HO153">
        <v>-0.190142</v>
      </c>
      <c r="HP153">
        <v>-2.35386</v>
      </c>
      <c r="HQ153">
        <v>20.2787</v>
      </c>
      <c r="HR153">
        <v>5.19722</v>
      </c>
      <c r="HS153">
        <v>11.952</v>
      </c>
      <c r="HT153">
        <v>4.94685</v>
      </c>
      <c r="HU153">
        <v>3.3</v>
      </c>
      <c r="HV153">
        <v>9999</v>
      </c>
      <c r="HW153">
        <v>9999</v>
      </c>
      <c r="HX153">
        <v>9999</v>
      </c>
      <c r="HY153">
        <v>333.9</v>
      </c>
      <c r="HZ153">
        <v>1.86019</v>
      </c>
      <c r="IA153">
        <v>1.8608</v>
      </c>
      <c r="IB153">
        <v>1.86157</v>
      </c>
      <c r="IC153">
        <v>1.85716</v>
      </c>
      <c r="ID153">
        <v>1.85684</v>
      </c>
      <c r="IE153">
        <v>1.85791</v>
      </c>
      <c r="IF153">
        <v>1.85869</v>
      </c>
      <c r="IG153">
        <v>1.85822</v>
      </c>
      <c r="IH153">
        <v>0</v>
      </c>
      <c r="II153">
        <v>0</v>
      </c>
      <c r="IJ153">
        <v>0</v>
      </c>
      <c r="IK153">
        <v>0</v>
      </c>
      <c r="IL153" t="s">
        <v>440</v>
      </c>
      <c r="IM153" t="s">
        <v>441</v>
      </c>
      <c r="IN153" t="s">
        <v>442</v>
      </c>
      <c r="IO153" t="s">
        <v>442</v>
      </c>
      <c r="IP153" t="s">
        <v>442</v>
      </c>
      <c r="IQ153" t="s">
        <v>442</v>
      </c>
      <c r="IR153">
        <v>0</v>
      </c>
      <c r="IS153">
        <v>100</v>
      </c>
      <c r="IT153">
        <v>100</v>
      </c>
      <c r="IU153">
        <v>0.062</v>
      </c>
      <c r="IV153">
        <v>0.2482</v>
      </c>
      <c r="IW153">
        <v>0.297997702088705</v>
      </c>
      <c r="IX153">
        <v>-0.0005958199232126106</v>
      </c>
      <c r="IY153">
        <v>-6.37178337242435E-08</v>
      </c>
      <c r="IZ153">
        <v>1.993894988486917E-10</v>
      </c>
      <c r="JA153">
        <v>-0.1058024783623949</v>
      </c>
      <c r="JB153">
        <v>-0.00682890468723997</v>
      </c>
      <c r="JC153">
        <v>0.001509929528747337</v>
      </c>
      <c r="JD153">
        <v>-1.662762654557253E-05</v>
      </c>
      <c r="JE153">
        <v>17</v>
      </c>
      <c r="JF153">
        <v>1831</v>
      </c>
      <c r="JG153">
        <v>1</v>
      </c>
      <c r="JH153">
        <v>21</v>
      </c>
      <c r="JI153">
        <v>323.3</v>
      </c>
      <c r="JJ153">
        <v>323.5</v>
      </c>
      <c r="JK153">
        <v>1.0498</v>
      </c>
      <c r="JL153">
        <v>2.54761</v>
      </c>
      <c r="JM153">
        <v>1.54663</v>
      </c>
      <c r="JN153">
        <v>2.18872</v>
      </c>
      <c r="JO153">
        <v>1.49658</v>
      </c>
      <c r="JP153">
        <v>2.44385</v>
      </c>
      <c r="JQ153">
        <v>35.8477</v>
      </c>
      <c r="JR153">
        <v>24.2013</v>
      </c>
      <c r="JS153">
        <v>18</v>
      </c>
      <c r="JT153">
        <v>384.936</v>
      </c>
      <c r="JU153">
        <v>682.447</v>
      </c>
      <c r="JV153">
        <v>30.9643</v>
      </c>
      <c r="JW153">
        <v>25.0861</v>
      </c>
      <c r="JX153">
        <v>30</v>
      </c>
      <c r="JY153">
        <v>24.9759</v>
      </c>
      <c r="JZ153">
        <v>24.9522</v>
      </c>
      <c r="KA153">
        <v>21.0425</v>
      </c>
      <c r="KB153">
        <v>18.4654</v>
      </c>
      <c r="KC153">
        <v>100</v>
      </c>
      <c r="KD153">
        <v>30.9681</v>
      </c>
      <c r="KE153">
        <v>400</v>
      </c>
      <c r="KF153">
        <v>20.8695</v>
      </c>
      <c r="KG153">
        <v>100.156</v>
      </c>
      <c r="KH153">
        <v>100.775</v>
      </c>
    </row>
    <row r="154" spans="1:294">
      <c r="A154">
        <v>138</v>
      </c>
      <c r="B154">
        <v>1746734927</v>
      </c>
      <c r="C154">
        <v>16510.90000009537</v>
      </c>
      <c r="D154" t="s">
        <v>715</v>
      </c>
      <c r="E154" t="s">
        <v>716</v>
      </c>
      <c r="F154" t="s">
        <v>432</v>
      </c>
      <c r="G154" t="s">
        <v>433</v>
      </c>
      <c r="I154" t="s">
        <v>435</v>
      </c>
      <c r="J154">
        <v>1746734927</v>
      </c>
      <c r="K154">
        <f>(L154)/1000</f>
        <v>0</v>
      </c>
      <c r="L154">
        <f>IF(DQ154, AO154, AI154)</f>
        <v>0</v>
      </c>
      <c r="M154">
        <f>IF(DQ154, AJ154, AH154)</f>
        <v>0</v>
      </c>
      <c r="N154">
        <f>DS154 - IF(AV154&gt;1, M154*DM154*100.0/(AX154), 0)</f>
        <v>0</v>
      </c>
      <c r="O154">
        <f>((U154-K154/2)*N154-M154)/(U154+K154/2)</f>
        <v>0</v>
      </c>
      <c r="P154">
        <f>O154*(DZ154+EA154)/1000.0</f>
        <v>0</v>
      </c>
      <c r="Q154">
        <f>(DS154 - IF(AV154&gt;1, M154*DM154*100.0/(AX154), 0))*(DZ154+EA154)/1000.0</f>
        <v>0</v>
      </c>
      <c r="R154">
        <f>2.0/((1/T154-1/S154)+SIGN(T154)*SQRT((1/T154-1/S154)*(1/T154-1/S154) + 4*DN154/((DN154+1)*(DN154+1))*(2*1/T154*1/S154-1/S154*1/S154)))</f>
        <v>0</v>
      </c>
      <c r="S154">
        <f>IF(LEFT(DO154,1)&lt;&gt;"0",IF(LEFT(DO154,1)="1",3.0,DP154),$D$5+$E$5*(EG154*DZ154/($K$5*1000))+$F$5*(EG154*DZ154/($K$5*1000))*MAX(MIN(DM154,$J$5),$I$5)*MAX(MIN(DM154,$J$5),$I$5)+$G$5*MAX(MIN(DM154,$J$5),$I$5)*(EG154*DZ154/($K$5*1000))+$H$5*(EG154*DZ154/($K$5*1000))*(EG154*DZ154/($K$5*1000)))</f>
        <v>0</v>
      </c>
      <c r="T154">
        <f>K154*(1000-(1000*0.61365*exp(17.502*X154/(240.97+X154))/(DZ154+EA154)+DU154)/2)/(1000*0.61365*exp(17.502*X154/(240.97+X154))/(DZ154+EA154)-DU154)</f>
        <v>0</v>
      </c>
      <c r="U154">
        <f>1/((DN154+1)/(R154/1.6)+1/(S154/1.37)) + DN154/((DN154+1)/(R154/1.6) + DN154/(S154/1.37))</f>
        <v>0</v>
      </c>
      <c r="V154">
        <f>(DI154*DL154)</f>
        <v>0</v>
      </c>
      <c r="W154">
        <f>(EB154+(V154+2*0.95*5.67E-8*(((EB154+$B$7)+273)^4-(EB154+273)^4)-44100*K154)/(1.84*29.3*S154+8*0.95*5.67E-8*(EB154+273)^3))</f>
        <v>0</v>
      </c>
      <c r="X154">
        <f>($C$7*EC154+$D$7*ED154+$E$7*W154)</f>
        <v>0</v>
      </c>
      <c r="Y154">
        <f>0.61365*exp(17.502*X154/(240.97+X154))</f>
        <v>0</v>
      </c>
      <c r="Z154">
        <f>(AA154/AB154*100)</f>
        <v>0</v>
      </c>
      <c r="AA154">
        <f>DU154*(DZ154+EA154)/1000</f>
        <v>0</v>
      </c>
      <c r="AB154">
        <f>0.61365*exp(17.502*EB154/(240.97+EB154))</f>
        <v>0</v>
      </c>
      <c r="AC154">
        <f>(Y154-DU154*(DZ154+EA154)/1000)</f>
        <v>0</v>
      </c>
      <c r="AD154">
        <f>(-K154*44100)</f>
        <v>0</v>
      </c>
      <c r="AE154">
        <f>2*29.3*S154*0.92*(EB154-X154)</f>
        <v>0</v>
      </c>
      <c r="AF154">
        <f>2*0.95*5.67E-8*(((EB154+$B$7)+273)^4-(X154+273)^4)</f>
        <v>0</v>
      </c>
      <c r="AG154">
        <f>V154+AF154+AD154+AE154</f>
        <v>0</v>
      </c>
      <c r="AH154">
        <f>DY154*AV154*(DT154-DS154*(1000-AV154*DV154)/(1000-AV154*DU154))/(100*DM154)</f>
        <v>0</v>
      </c>
      <c r="AI154">
        <f>1000*DY154*AV154*(DU154-DV154)/(100*DM154*(1000-AV154*DU154))</f>
        <v>0</v>
      </c>
      <c r="AJ154">
        <f>(AK154 - AL154 - DZ154*1E3/(8.314*(EB154+273.15)) * AN154/DY154 * AM154) * DY154/(100*DM154) * (1000 - DV154)/1000</f>
        <v>0</v>
      </c>
      <c r="AK154">
        <v>306.3830284874443</v>
      </c>
      <c r="AL154">
        <v>306.5083999999999</v>
      </c>
      <c r="AM154">
        <v>3.421784164468755E-05</v>
      </c>
      <c r="AN154">
        <v>65.79024612153766</v>
      </c>
      <c r="AO154">
        <f>(AQ154 - AP154 + DZ154*1E3/(8.314*(EB154+273.15)) * AS154/DY154 * AR154) * DY154/(100*DM154) * 1000/(1000 - AQ154)</f>
        <v>0</v>
      </c>
      <c r="AP154">
        <v>20.85328607072137</v>
      </c>
      <c r="AQ154">
        <v>20.84227030303031</v>
      </c>
      <c r="AR154">
        <v>1.428123325477782E-05</v>
      </c>
      <c r="AS154">
        <v>77.20900830329752</v>
      </c>
      <c r="AT154">
        <v>0</v>
      </c>
      <c r="AU154">
        <v>0</v>
      </c>
      <c r="AV154">
        <f>IF(AT154*$H$13&gt;=AX154,1.0,(AX154/(AX154-AT154*$H$13)))</f>
        <v>0</v>
      </c>
      <c r="AW154">
        <f>(AV154-1)*100</f>
        <v>0</v>
      </c>
      <c r="AX154">
        <f>MAX(0,($B$13+$C$13*EG154)/(1+$D$13*EG154)*DZ154/(EB154+273)*$E$13)</f>
        <v>0</v>
      </c>
      <c r="AY154" t="s">
        <v>436</v>
      </c>
      <c r="AZ154" t="s">
        <v>436</v>
      </c>
      <c r="BA154">
        <v>0</v>
      </c>
      <c r="BB154">
        <v>0</v>
      </c>
      <c r="BC154">
        <f>1-BA154/BB154</f>
        <v>0</v>
      </c>
      <c r="BD154">
        <v>0</v>
      </c>
      <c r="BE154" t="s">
        <v>436</v>
      </c>
      <c r="BF154" t="s">
        <v>436</v>
      </c>
      <c r="BG154">
        <v>0</v>
      </c>
      <c r="BH154">
        <v>0</v>
      </c>
      <c r="BI154">
        <f>1-BG154/BH154</f>
        <v>0</v>
      </c>
      <c r="BJ154">
        <v>0.5</v>
      </c>
      <c r="BK154">
        <f>DJ154</f>
        <v>0</v>
      </c>
      <c r="BL154">
        <f>M154</f>
        <v>0</v>
      </c>
      <c r="BM154">
        <f>BI154*BJ154*BK154</f>
        <v>0</v>
      </c>
      <c r="BN154">
        <f>(BL154-BD154)/BK154</f>
        <v>0</v>
      </c>
      <c r="BO154">
        <f>(BB154-BH154)/BH154</f>
        <v>0</v>
      </c>
      <c r="BP154">
        <f>BA154/(BC154+BA154/BH154)</f>
        <v>0</v>
      </c>
      <c r="BQ154" t="s">
        <v>436</v>
      </c>
      <c r="BR154">
        <v>0</v>
      </c>
      <c r="BS154">
        <f>IF(BR154&lt;&gt;0, BR154, BP154)</f>
        <v>0</v>
      </c>
      <c r="BT154">
        <f>1-BS154/BH154</f>
        <v>0</v>
      </c>
      <c r="BU154">
        <f>(BH154-BG154)/(BH154-BS154)</f>
        <v>0</v>
      </c>
      <c r="BV154">
        <f>(BB154-BH154)/(BB154-BS154)</f>
        <v>0</v>
      </c>
      <c r="BW154">
        <f>(BH154-BG154)/(BH154-BA154)</f>
        <v>0</v>
      </c>
      <c r="BX154">
        <f>(BB154-BH154)/(BB154-BA154)</f>
        <v>0</v>
      </c>
      <c r="BY154">
        <f>(BU154*BS154/BG154)</f>
        <v>0</v>
      </c>
      <c r="BZ154">
        <f>(1-BY154)</f>
        <v>0</v>
      </c>
      <c r="DI154">
        <f>$B$11*EH154+$C$11*EI154+$F$11*ET154*(1-EW154)</f>
        <v>0</v>
      </c>
      <c r="DJ154">
        <f>DI154*DK154</f>
        <v>0</v>
      </c>
      <c r="DK154">
        <f>($B$11*$D$9+$C$11*$D$9+$F$11*((FG154+EY154)/MAX(FG154+EY154+FH154, 0.1)*$I$9+FH154/MAX(FG154+EY154+FH154, 0.1)*$J$9))/($B$11+$C$11+$F$11)</f>
        <v>0</v>
      </c>
      <c r="DL154">
        <f>($B$11*$K$9+$C$11*$K$9+$F$11*((FG154+EY154)/MAX(FG154+EY154+FH154, 0.1)*$P$9+FH154/MAX(FG154+EY154+FH154, 0.1)*$Q$9))/($B$11+$C$11+$F$11)</f>
        <v>0</v>
      </c>
      <c r="DM154">
        <v>6</v>
      </c>
      <c r="DN154">
        <v>0.5</v>
      </c>
      <c r="DO154" t="s">
        <v>437</v>
      </c>
      <c r="DP154">
        <v>2</v>
      </c>
      <c r="DQ154" t="b">
        <v>1</v>
      </c>
      <c r="DR154">
        <v>1746734927</v>
      </c>
      <c r="DS154">
        <v>300.12</v>
      </c>
      <c r="DT154">
        <v>300.005</v>
      </c>
      <c r="DU154">
        <v>20.8429</v>
      </c>
      <c r="DV154">
        <v>20.8536</v>
      </c>
      <c r="DW154">
        <v>300.001</v>
      </c>
      <c r="DX154">
        <v>20.5941</v>
      </c>
      <c r="DY154">
        <v>400.027</v>
      </c>
      <c r="DZ154">
        <v>102</v>
      </c>
      <c r="EA154">
        <v>0.0998686</v>
      </c>
      <c r="EB154">
        <v>30.0099</v>
      </c>
      <c r="EC154">
        <v>29.6993</v>
      </c>
      <c r="ED154">
        <v>999.9</v>
      </c>
      <c r="EE154">
        <v>0</v>
      </c>
      <c r="EF154">
        <v>0</v>
      </c>
      <c r="EG154">
        <v>10042.5</v>
      </c>
      <c r="EH154">
        <v>0</v>
      </c>
      <c r="EI154">
        <v>0.221054</v>
      </c>
      <c r="EJ154">
        <v>0.115082</v>
      </c>
      <c r="EK154">
        <v>306.509</v>
      </c>
      <c r="EL154">
        <v>306.395</v>
      </c>
      <c r="EM154">
        <v>-0.0107193</v>
      </c>
      <c r="EN154">
        <v>300.005</v>
      </c>
      <c r="EO154">
        <v>20.8536</v>
      </c>
      <c r="EP154">
        <v>2.12597</v>
      </c>
      <c r="EQ154">
        <v>2.12707</v>
      </c>
      <c r="ER154">
        <v>18.4151</v>
      </c>
      <c r="ES154">
        <v>18.4233</v>
      </c>
      <c r="ET154">
        <v>0.0500092</v>
      </c>
      <c r="EU154">
        <v>0</v>
      </c>
      <c r="EV154">
        <v>0</v>
      </c>
      <c r="EW154">
        <v>0</v>
      </c>
      <c r="EX154">
        <v>4.65</v>
      </c>
      <c r="EY154">
        <v>0.0500092</v>
      </c>
      <c r="EZ154">
        <v>-5.71</v>
      </c>
      <c r="FA154">
        <v>1.11</v>
      </c>
      <c r="FB154">
        <v>34.937</v>
      </c>
      <c r="FC154">
        <v>40</v>
      </c>
      <c r="FD154">
        <v>37.25</v>
      </c>
      <c r="FE154">
        <v>40.375</v>
      </c>
      <c r="FF154">
        <v>38</v>
      </c>
      <c r="FG154">
        <v>0</v>
      </c>
      <c r="FH154">
        <v>0</v>
      </c>
      <c r="FI154">
        <v>0</v>
      </c>
      <c r="FJ154">
        <v>1746735000.2</v>
      </c>
      <c r="FK154">
        <v>0</v>
      </c>
      <c r="FL154">
        <v>5.791538461538462</v>
      </c>
      <c r="FM154">
        <v>-8.034872106515472</v>
      </c>
      <c r="FN154">
        <v>-1.82700830589082</v>
      </c>
      <c r="FO154">
        <v>-5.708461538461539</v>
      </c>
      <c r="FP154">
        <v>15</v>
      </c>
      <c r="FQ154">
        <v>1746715409.1</v>
      </c>
      <c r="FR154" t="s">
        <v>438</v>
      </c>
      <c r="FS154">
        <v>1746715409.1</v>
      </c>
      <c r="FT154">
        <v>1746715398.6</v>
      </c>
      <c r="FU154">
        <v>2</v>
      </c>
      <c r="FV154">
        <v>-0.229</v>
      </c>
      <c r="FW154">
        <v>-0.046</v>
      </c>
      <c r="FX154">
        <v>-0.035</v>
      </c>
      <c r="FY154">
        <v>0.08699999999999999</v>
      </c>
      <c r="FZ154">
        <v>587</v>
      </c>
      <c r="GA154">
        <v>16</v>
      </c>
      <c r="GB154">
        <v>0.03</v>
      </c>
      <c r="GC154">
        <v>0.16</v>
      </c>
      <c r="GD154">
        <v>-0.08220171770453399</v>
      </c>
      <c r="GE154">
        <v>0.01188683708541699</v>
      </c>
      <c r="GF154">
        <v>0.01961119223933537</v>
      </c>
      <c r="GG154">
        <v>1</v>
      </c>
      <c r="GH154">
        <v>-0.0003476371981222367</v>
      </c>
      <c r="GI154">
        <v>2.963483030455848E-05</v>
      </c>
      <c r="GJ154">
        <v>5.464263639146413E-05</v>
      </c>
      <c r="GK154">
        <v>1</v>
      </c>
      <c r="GL154">
        <v>2</v>
      </c>
      <c r="GM154">
        <v>2</v>
      </c>
      <c r="GN154" t="s">
        <v>439</v>
      </c>
      <c r="GO154">
        <v>3.01819</v>
      </c>
      <c r="GP154">
        <v>2.77491</v>
      </c>
      <c r="GQ154">
        <v>0.077932</v>
      </c>
      <c r="GR154">
        <v>0.0773697</v>
      </c>
      <c r="GS154">
        <v>0.110841</v>
      </c>
      <c r="GT154">
        <v>0.11056</v>
      </c>
      <c r="GU154">
        <v>23822.4</v>
      </c>
      <c r="GV154">
        <v>27846.8</v>
      </c>
      <c r="GW154">
        <v>22639.6</v>
      </c>
      <c r="GX154">
        <v>27731.7</v>
      </c>
      <c r="GY154">
        <v>29174.9</v>
      </c>
      <c r="GZ154">
        <v>35217.7</v>
      </c>
      <c r="HA154">
        <v>36290.8</v>
      </c>
      <c r="HB154">
        <v>44023.3</v>
      </c>
      <c r="HC154">
        <v>1.82488</v>
      </c>
      <c r="HD154">
        <v>2.22267</v>
      </c>
      <c r="HE154">
        <v>0.143543</v>
      </c>
      <c r="HF154">
        <v>0</v>
      </c>
      <c r="HG154">
        <v>27.3577</v>
      </c>
      <c r="HH154">
        <v>999.9</v>
      </c>
      <c r="HI154">
        <v>55.3</v>
      </c>
      <c r="HJ154">
        <v>29.8</v>
      </c>
      <c r="HK154">
        <v>22.8312</v>
      </c>
      <c r="HL154">
        <v>61.785</v>
      </c>
      <c r="HM154">
        <v>10.4848</v>
      </c>
      <c r="HN154">
        <v>1</v>
      </c>
      <c r="HO154">
        <v>-0.190163</v>
      </c>
      <c r="HP154">
        <v>-2.23368</v>
      </c>
      <c r="HQ154">
        <v>20.2823</v>
      </c>
      <c r="HR154">
        <v>5.19752</v>
      </c>
      <c r="HS154">
        <v>11.9551</v>
      </c>
      <c r="HT154">
        <v>4.9474</v>
      </c>
      <c r="HU154">
        <v>3.3</v>
      </c>
      <c r="HV154">
        <v>9999</v>
      </c>
      <c r="HW154">
        <v>9999</v>
      </c>
      <c r="HX154">
        <v>9999</v>
      </c>
      <c r="HY154">
        <v>333.9</v>
      </c>
      <c r="HZ154">
        <v>1.8602</v>
      </c>
      <c r="IA154">
        <v>1.86081</v>
      </c>
      <c r="IB154">
        <v>1.86157</v>
      </c>
      <c r="IC154">
        <v>1.85716</v>
      </c>
      <c r="ID154">
        <v>1.85684</v>
      </c>
      <c r="IE154">
        <v>1.85791</v>
      </c>
      <c r="IF154">
        <v>1.85879</v>
      </c>
      <c r="IG154">
        <v>1.85822</v>
      </c>
      <c r="IH154">
        <v>0</v>
      </c>
      <c r="II154">
        <v>0</v>
      </c>
      <c r="IJ154">
        <v>0</v>
      </c>
      <c r="IK154">
        <v>0</v>
      </c>
      <c r="IL154" t="s">
        <v>440</v>
      </c>
      <c r="IM154" t="s">
        <v>441</v>
      </c>
      <c r="IN154" t="s">
        <v>442</v>
      </c>
      <c r="IO154" t="s">
        <v>442</v>
      </c>
      <c r="IP154" t="s">
        <v>442</v>
      </c>
      <c r="IQ154" t="s">
        <v>442</v>
      </c>
      <c r="IR154">
        <v>0</v>
      </c>
      <c r="IS154">
        <v>100</v>
      </c>
      <c r="IT154">
        <v>100</v>
      </c>
      <c r="IU154">
        <v>0.119</v>
      </c>
      <c r="IV154">
        <v>0.2488</v>
      </c>
      <c r="IW154">
        <v>0.297997702088705</v>
      </c>
      <c r="IX154">
        <v>-0.0005958199232126106</v>
      </c>
      <c r="IY154">
        <v>-6.37178337242435E-08</v>
      </c>
      <c r="IZ154">
        <v>1.993894988486917E-10</v>
      </c>
      <c r="JA154">
        <v>-0.1058024783623949</v>
      </c>
      <c r="JB154">
        <v>-0.00682890468723997</v>
      </c>
      <c r="JC154">
        <v>0.001509929528747337</v>
      </c>
      <c r="JD154">
        <v>-1.662762654557253E-05</v>
      </c>
      <c r="JE154">
        <v>17</v>
      </c>
      <c r="JF154">
        <v>1831</v>
      </c>
      <c r="JG154">
        <v>1</v>
      </c>
      <c r="JH154">
        <v>21</v>
      </c>
      <c r="JI154">
        <v>325.3</v>
      </c>
      <c r="JJ154">
        <v>325.5</v>
      </c>
      <c r="JK154">
        <v>0.83374</v>
      </c>
      <c r="JL154">
        <v>2.56592</v>
      </c>
      <c r="JM154">
        <v>1.54663</v>
      </c>
      <c r="JN154">
        <v>2.18872</v>
      </c>
      <c r="JO154">
        <v>1.49658</v>
      </c>
      <c r="JP154">
        <v>2.39624</v>
      </c>
      <c r="JQ154">
        <v>35.801</v>
      </c>
      <c r="JR154">
        <v>24.2013</v>
      </c>
      <c r="JS154">
        <v>18</v>
      </c>
      <c r="JT154">
        <v>384.999</v>
      </c>
      <c r="JU154">
        <v>682.325</v>
      </c>
      <c r="JV154">
        <v>30.9563</v>
      </c>
      <c r="JW154">
        <v>25.0861</v>
      </c>
      <c r="JX154">
        <v>30.0002</v>
      </c>
      <c r="JY154">
        <v>24.978</v>
      </c>
      <c r="JZ154">
        <v>24.9543</v>
      </c>
      <c r="KA154">
        <v>16.7178</v>
      </c>
      <c r="KB154">
        <v>18.4654</v>
      </c>
      <c r="KC154">
        <v>100</v>
      </c>
      <c r="KD154">
        <v>30.9458</v>
      </c>
      <c r="KE154">
        <v>300</v>
      </c>
      <c r="KF154">
        <v>20.8673</v>
      </c>
      <c r="KG154">
        <v>100.156</v>
      </c>
      <c r="KH154">
        <v>100.774</v>
      </c>
    </row>
    <row r="155" spans="1:294">
      <c r="A155">
        <v>139</v>
      </c>
      <c r="B155">
        <v>1746735047.5</v>
      </c>
      <c r="C155">
        <v>16631.40000009537</v>
      </c>
      <c r="D155" t="s">
        <v>717</v>
      </c>
      <c r="E155" t="s">
        <v>718</v>
      </c>
      <c r="F155" t="s">
        <v>432</v>
      </c>
      <c r="G155" t="s">
        <v>433</v>
      </c>
      <c r="I155" t="s">
        <v>435</v>
      </c>
      <c r="J155">
        <v>1746735047.5</v>
      </c>
      <c r="K155">
        <f>(L155)/1000</f>
        <v>0</v>
      </c>
      <c r="L155">
        <f>IF(DQ155, AO155, AI155)</f>
        <v>0</v>
      </c>
      <c r="M155">
        <f>IF(DQ155, AJ155, AH155)</f>
        <v>0</v>
      </c>
      <c r="N155">
        <f>DS155 - IF(AV155&gt;1, M155*DM155*100.0/(AX155), 0)</f>
        <v>0</v>
      </c>
      <c r="O155">
        <f>((U155-K155/2)*N155-M155)/(U155+K155/2)</f>
        <v>0</v>
      </c>
      <c r="P155">
        <f>O155*(DZ155+EA155)/1000.0</f>
        <v>0</v>
      </c>
      <c r="Q155">
        <f>(DS155 - IF(AV155&gt;1, M155*DM155*100.0/(AX155), 0))*(DZ155+EA155)/1000.0</f>
        <v>0</v>
      </c>
      <c r="R155">
        <f>2.0/((1/T155-1/S155)+SIGN(T155)*SQRT((1/T155-1/S155)*(1/T155-1/S155) + 4*DN155/((DN155+1)*(DN155+1))*(2*1/T155*1/S155-1/S155*1/S155)))</f>
        <v>0</v>
      </c>
      <c r="S155">
        <f>IF(LEFT(DO155,1)&lt;&gt;"0",IF(LEFT(DO155,1)="1",3.0,DP155),$D$5+$E$5*(EG155*DZ155/($K$5*1000))+$F$5*(EG155*DZ155/($K$5*1000))*MAX(MIN(DM155,$J$5),$I$5)*MAX(MIN(DM155,$J$5),$I$5)+$G$5*MAX(MIN(DM155,$J$5),$I$5)*(EG155*DZ155/($K$5*1000))+$H$5*(EG155*DZ155/($K$5*1000))*(EG155*DZ155/($K$5*1000)))</f>
        <v>0</v>
      </c>
      <c r="T155">
        <f>K155*(1000-(1000*0.61365*exp(17.502*X155/(240.97+X155))/(DZ155+EA155)+DU155)/2)/(1000*0.61365*exp(17.502*X155/(240.97+X155))/(DZ155+EA155)-DU155)</f>
        <v>0</v>
      </c>
      <c r="U155">
        <f>1/((DN155+1)/(R155/1.6)+1/(S155/1.37)) + DN155/((DN155+1)/(R155/1.6) + DN155/(S155/1.37))</f>
        <v>0</v>
      </c>
      <c r="V155">
        <f>(DI155*DL155)</f>
        <v>0</v>
      </c>
      <c r="W155">
        <f>(EB155+(V155+2*0.95*5.67E-8*(((EB155+$B$7)+273)^4-(EB155+273)^4)-44100*K155)/(1.84*29.3*S155+8*0.95*5.67E-8*(EB155+273)^3))</f>
        <v>0</v>
      </c>
      <c r="X155">
        <f>($C$7*EC155+$D$7*ED155+$E$7*W155)</f>
        <v>0</v>
      </c>
      <c r="Y155">
        <f>0.61365*exp(17.502*X155/(240.97+X155))</f>
        <v>0</v>
      </c>
      <c r="Z155">
        <f>(AA155/AB155*100)</f>
        <v>0</v>
      </c>
      <c r="AA155">
        <f>DU155*(DZ155+EA155)/1000</f>
        <v>0</v>
      </c>
      <c r="AB155">
        <f>0.61365*exp(17.502*EB155/(240.97+EB155))</f>
        <v>0</v>
      </c>
      <c r="AC155">
        <f>(Y155-DU155*(DZ155+EA155)/1000)</f>
        <v>0</v>
      </c>
      <c r="AD155">
        <f>(-K155*44100)</f>
        <v>0</v>
      </c>
      <c r="AE155">
        <f>2*29.3*S155*0.92*(EB155-X155)</f>
        <v>0</v>
      </c>
      <c r="AF155">
        <f>2*0.95*5.67E-8*(((EB155+$B$7)+273)^4-(X155+273)^4)</f>
        <v>0</v>
      </c>
      <c r="AG155">
        <f>V155+AF155+AD155+AE155</f>
        <v>0</v>
      </c>
      <c r="AH155">
        <f>DY155*AV155*(DT155-DS155*(1000-AV155*DV155)/(1000-AV155*DU155))/(100*DM155)</f>
        <v>0</v>
      </c>
      <c r="AI155">
        <f>1000*DY155*AV155*(DU155-DV155)/(100*DM155*(1000-AV155*DU155))</f>
        <v>0</v>
      </c>
      <c r="AJ155">
        <f>(AK155 - AL155 - DZ155*1E3/(8.314*(EB155+273.15)) * AN155/DY155 * AM155) * DY155/(100*DM155) * (1000 - DV155)/1000</f>
        <v>0</v>
      </c>
      <c r="AK155">
        <v>204.2315989664387</v>
      </c>
      <c r="AL155">
        <v>204.5107272727272</v>
      </c>
      <c r="AM155">
        <v>0.0003271048779647011</v>
      </c>
      <c r="AN155">
        <v>65.79024612153766</v>
      </c>
      <c r="AO155">
        <f>(AQ155 - AP155 + DZ155*1E3/(8.314*(EB155+273.15)) * AS155/DY155 * AR155) * DY155/(100*DM155) * 1000/(1000 - AQ155)</f>
        <v>0</v>
      </c>
      <c r="AP155">
        <v>20.81440981110058</v>
      </c>
      <c r="AQ155">
        <v>20.80518969696971</v>
      </c>
      <c r="AR155">
        <v>-1.071372424507054E-05</v>
      </c>
      <c r="AS155">
        <v>77.20900830329752</v>
      </c>
      <c r="AT155">
        <v>0</v>
      </c>
      <c r="AU155">
        <v>0</v>
      </c>
      <c r="AV155">
        <f>IF(AT155*$H$13&gt;=AX155,1.0,(AX155/(AX155-AT155*$H$13)))</f>
        <v>0</v>
      </c>
      <c r="AW155">
        <f>(AV155-1)*100</f>
        <v>0</v>
      </c>
      <c r="AX155">
        <f>MAX(0,($B$13+$C$13*EG155)/(1+$D$13*EG155)*DZ155/(EB155+273)*$E$13)</f>
        <v>0</v>
      </c>
      <c r="AY155" t="s">
        <v>436</v>
      </c>
      <c r="AZ155" t="s">
        <v>436</v>
      </c>
      <c r="BA155">
        <v>0</v>
      </c>
      <c r="BB155">
        <v>0</v>
      </c>
      <c r="BC155">
        <f>1-BA155/BB155</f>
        <v>0</v>
      </c>
      <c r="BD155">
        <v>0</v>
      </c>
      <c r="BE155" t="s">
        <v>436</v>
      </c>
      <c r="BF155" t="s">
        <v>436</v>
      </c>
      <c r="BG155">
        <v>0</v>
      </c>
      <c r="BH155">
        <v>0</v>
      </c>
      <c r="BI155">
        <f>1-BG155/BH155</f>
        <v>0</v>
      </c>
      <c r="BJ155">
        <v>0.5</v>
      </c>
      <c r="BK155">
        <f>DJ155</f>
        <v>0</v>
      </c>
      <c r="BL155">
        <f>M155</f>
        <v>0</v>
      </c>
      <c r="BM155">
        <f>BI155*BJ155*BK155</f>
        <v>0</v>
      </c>
      <c r="BN155">
        <f>(BL155-BD155)/BK155</f>
        <v>0</v>
      </c>
      <c r="BO155">
        <f>(BB155-BH155)/BH155</f>
        <v>0</v>
      </c>
      <c r="BP155">
        <f>BA155/(BC155+BA155/BH155)</f>
        <v>0</v>
      </c>
      <c r="BQ155" t="s">
        <v>436</v>
      </c>
      <c r="BR155">
        <v>0</v>
      </c>
      <c r="BS155">
        <f>IF(BR155&lt;&gt;0, BR155, BP155)</f>
        <v>0</v>
      </c>
      <c r="BT155">
        <f>1-BS155/BH155</f>
        <v>0</v>
      </c>
      <c r="BU155">
        <f>(BH155-BG155)/(BH155-BS155)</f>
        <v>0</v>
      </c>
      <c r="BV155">
        <f>(BB155-BH155)/(BB155-BS155)</f>
        <v>0</v>
      </c>
      <c r="BW155">
        <f>(BH155-BG155)/(BH155-BA155)</f>
        <v>0</v>
      </c>
      <c r="BX155">
        <f>(BB155-BH155)/(BB155-BA155)</f>
        <v>0</v>
      </c>
      <c r="BY155">
        <f>(BU155*BS155/BG155)</f>
        <v>0</v>
      </c>
      <c r="BZ155">
        <f>(1-BY155)</f>
        <v>0</v>
      </c>
      <c r="DI155">
        <f>$B$11*EH155+$C$11*EI155+$F$11*ET155*(1-EW155)</f>
        <v>0</v>
      </c>
      <c r="DJ155">
        <f>DI155*DK155</f>
        <v>0</v>
      </c>
      <c r="DK155">
        <f>($B$11*$D$9+$C$11*$D$9+$F$11*((FG155+EY155)/MAX(FG155+EY155+FH155, 0.1)*$I$9+FH155/MAX(FG155+EY155+FH155, 0.1)*$J$9))/($B$11+$C$11+$F$11)</f>
        <v>0</v>
      </c>
      <c r="DL155">
        <f>($B$11*$K$9+$C$11*$K$9+$F$11*((FG155+EY155)/MAX(FG155+EY155+FH155, 0.1)*$P$9+FH155/MAX(FG155+EY155+FH155, 0.1)*$Q$9))/($B$11+$C$11+$F$11)</f>
        <v>0</v>
      </c>
      <c r="DM155">
        <v>6</v>
      </c>
      <c r="DN155">
        <v>0.5</v>
      </c>
      <c r="DO155" t="s">
        <v>437</v>
      </c>
      <c r="DP155">
        <v>2</v>
      </c>
      <c r="DQ155" t="b">
        <v>1</v>
      </c>
      <c r="DR155">
        <v>1746735047.5</v>
      </c>
      <c r="DS155">
        <v>200.258</v>
      </c>
      <c r="DT155">
        <v>200.001</v>
      </c>
      <c r="DU155">
        <v>20.8054</v>
      </c>
      <c r="DV155">
        <v>20.8123</v>
      </c>
      <c r="DW155">
        <v>200.081</v>
      </c>
      <c r="DX155">
        <v>20.5579</v>
      </c>
      <c r="DY155">
        <v>400.076</v>
      </c>
      <c r="DZ155">
        <v>101.999</v>
      </c>
      <c r="EA155">
        <v>0.100003</v>
      </c>
      <c r="EB155">
        <v>29.9993</v>
      </c>
      <c r="EC155">
        <v>29.6998</v>
      </c>
      <c r="ED155">
        <v>999.9</v>
      </c>
      <c r="EE155">
        <v>0</v>
      </c>
      <c r="EF155">
        <v>0</v>
      </c>
      <c r="EG155">
        <v>10029.4</v>
      </c>
      <c r="EH155">
        <v>0</v>
      </c>
      <c r="EI155">
        <v>0.221054</v>
      </c>
      <c r="EJ155">
        <v>0.257187</v>
      </c>
      <c r="EK155">
        <v>204.513</v>
      </c>
      <c r="EL155">
        <v>204.252</v>
      </c>
      <c r="EM155">
        <v>-0.00696754</v>
      </c>
      <c r="EN155">
        <v>200.001</v>
      </c>
      <c r="EO155">
        <v>20.8123</v>
      </c>
      <c r="EP155">
        <v>2.12213</v>
      </c>
      <c r="EQ155">
        <v>2.12284</v>
      </c>
      <c r="ER155">
        <v>18.3863</v>
      </c>
      <c r="ES155">
        <v>18.3916</v>
      </c>
      <c r="ET155">
        <v>0.0500092</v>
      </c>
      <c r="EU155">
        <v>0</v>
      </c>
      <c r="EV155">
        <v>0</v>
      </c>
      <c r="EW155">
        <v>0</v>
      </c>
      <c r="EX155">
        <v>13.3</v>
      </c>
      <c r="EY155">
        <v>0.0500092</v>
      </c>
      <c r="EZ155">
        <v>-4.34</v>
      </c>
      <c r="FA155">
        <v>0.28</v>
      </c>
      <c r="FB155">
        <v>35.375</v>
      </c>
      <c r="FC155">
        <v>40.25</v>
      </c>
      <c r="FD155">
        <v>37.625</v>
      </c>
      <c r="FE155">
        <v>40.75</v>
      </c>
      <c r="FF155">
        <v>38.25</v>
      </c>
      <c r="FG155">
        <v>0</v>
      </c>
      <c r="FH155">
        <v>0</v>
      </c>
      <c r="FI155">
        <v>0</v>
      </c>
      <c r="FJ155">
        <v>1746735120.8</v>
      </c>
      <c r="FK155">
        <v>0</v>
      </c>
      <c r="FL155">
        <v>1.4656</v>
      </c>
      <c r="FM155">
        <v>29.12538446024559</v>
      </c>
      <c r="FN155">
        <v>-8.659230629356182</v>
      </c>
      <c r="FO155">
        <v>-3.7804</v>
      </c>
      <c r="FP155">
        <v>15</v>
      </c>
      <c r="FQ155">
        <v>1746715409.1</v>
      </c>
      <c r="FR155" t="s">
        <v>438</v>
      </c>
      <c r="FS155">
        <v>1746715409.1</v>
      </c>
      <c r="FT155">
        <v>1746715398.6</v>
      </c>
      <c r="FU155">
        <v>2</v>
      </c>
      <c r="FV155">
        <v>-0.229</v>
      </c>
      <c r="FW155">
        <v>-0.046</v>
      </c>
      <c r="FX155">
        <v>-0.035</v>
      </c>
      <c r="FY155">
        <v>0.08699999999999999</v>
      </c>
      <c r="FZ155">
        <v>587</v>
      </c>
      <c r="GA155">
        <v>16</v>
      </c>
      <c r="GB155">
        <v>0.03</v>
      </c>
      <c r="GC155">
        <v>0.16</v>
      </c>
      <c r="GD155">
        <v>-0.1686026910080721</v>
      </c>
      <c r="GE155">
        <v>0.02228085846896901</v>
      </c>
      <c r="GF155">
        <v>0.03200567292532894</v>
      </c>
      <c r="GG155">
        <v>1</v>
      </c>
      <c r="GH155">
        <v>-0.000331028086017639</v>
      </c>
      <c r="GI155">
        <v>7.717654971673872E-05</v>
      </c>
      <c r="GJ155">
        <v>4.05073037580019E-05</v>
      </c>
      <c r="GK155">
        <v>1</v>
      </c>
      <c r="GL155">
        <v>2</v>
      </c>
      <c r="GM155">
        <v>2</v>
      </c>
      <c r="GN155" t="s">
        <v>439</v>
      </c>
      <c r="GO155">
        <v>3.01823</v>
      </c>
      <c r="GP155">
        <v>2.77493</v>
      </c>
      <c r="GQ155">
        <v>0.0552203</v>
      </c>
      <c r="GR155">
        <v>0.0547877</v>
      </c>
      <c r="GS155">
        <v>0.1107</v>
      </c>
      <c r="GT155">
        <v>0.110406</v>
      </c>
      <c r="GU155">
        <v>24409.1</v>
      </c>
      <c r="GV155">
        <v>28528.6</v>
      </c>
      <c r="GW155">
        <v>22639.6</v>
      </c>
      <c r="GX155">
        <v>27732</v>
      </c>
      <c r="GY155">
        <v>29178.7</v>
      </c>
      <c r="GZ155">
        <v>35223.1</v>
      </c>
      <c r="HA155">
        <v>36290.3</v>
      </c>
      <c r="HB155">
        <v>44023.1</v>
      </c>
      <c r="HC155">
        <v>1.82525</v>
      </c>
      <c r="HD155">
        <v>2.22248</v>
      </c>
      <c r="HE155">
        <v>0.143327</v>
      </c>
      <c r="HF155">
        <v>0</v>
      </c>
      <c r="HG155">
        <v>27.3617</v>
      </c>
      <c r="HH155">
        <v>999.9</v>
      </c>
      <c r="HI155">
        <v>55.4</v>
      </c>
      <c r="HJ155">
        <v>29.7</v>
      </c>
      <c r="HK155">
        <v>22.7471</v>
      </c>
      <c r="HL155">
        <v>61.935</v>
      </c>
      <c r="HM155">
        <v>10.5248</v>
      </c>
      <c r="HN155">
        <v>1</v>
      </c>
      <c r="HO155">
        <v>-0.189909</v>
      </c>
      <c r="HP155">
        <v>-2.3543</v>
      </c>
      <c r="HQ155">
        <v>20.2783</v>
      </c>
      <c r="HR155">
        <v>5.19543</v>
      </c>
      <c r="HS155">
        <v>11.9517</v>
      </c>
      <c r="HT155">
        <v>4.9458</v>
      </c>
      <c r="HU155">
        <v>3.3</v>
      </c>
      <c r="HV155">
        <v>9999</v>
      </c>
      <c r="HW155">
        <v>9999</v>
      </c>
      <c r="HX155">
        <v>9999</v>
      </c>
      <c r="HY155">
        <v>334</v>
      </c>
      <c r="HZ155">
        <v>1.8602</v>
      </c>
      <c r="IA155">
        <v>1.8608</v>
      </c>
      <c r="IB155">
        <v>1.86157</v>
      </c>
      <c r="IC155">
        <v>1.85715</v>
      </c>
      <c r="ID155">
        <v>1.85684</v>
      </c>
      <c r="IE155">
        <v>1.85791</v>
      </c>
      <c r="IF155">
        <v>1.85868</v>
      </c>
      <c r="IG155">
        <v>1.85822</v>
      </c>
      <c r="IH155">
        <v>0</v>
      </c>
      <c r="II155">
        <v>0</v>
      </c>
      <c r="IJ155">
        <v>0</v>
      </c>
      <c r="IK155">
        <v>0</v>
      </c>
      <c r="IL155" t="s">
        <v>440</v>
      </c>
      <c r="IM155" t="s">
        <v>441</v>
      </c>
      <c r="IN155" t="s">
        <v>442</v>
      </c>
      <c r="IO155" t="s">
        <v>442</v>
      </c>
      <c r="IP155" t="s">
        <v>442</v>
      </c>
      <c r="IQ155" t="s">
        <v>442</v>
      </c>
      <c r="IR155">
        <v>0</v>
      </c>
      <c r="IS155">
        <v>100</v>
      </c>
      <c r="IT155">
        <v>100</v>
      </c>
      <c r="IU155">
        <v>0.177</v>
      </c>
      <c r="IV155">
        <v>0.2475</v>
      </c>
      <c r="IW155">
        <v>0.297997702088705</v>
      </c>
      <c r="IX155">
        <v>-0.0005958199232126106</v>
      </c>
      <c r="IY155">
        <v>-6.37178337242435E-08</v>
      </c>
      <c r="IZ155">
        <v>1.993894988486917E-10</v>
      </c>
      <c r="JA155">
        <v>-0.1058024783623949</v>
      </c>
      <c r="JB155">
        <v>-0.00682890468723997</v>
      </c>
      <c r="JC155">
        <v>0.001509929528747337</v>
      </c>
      <c r="JD155">
        <v>-1.662762654557253E-05</v>
      </c>
      <c r="JE155">
        <v>17</v>
      </c>
      <c r="JF155">
        <v>1831</v>
      </c>
      <c r="JG155">
        <v>1</v>
      </c>
      <c r="JH155">
        <v>21</v>
      </c>
      <c r="JI155">
        <v>327.3</v>
      </c>
      <c r="JJ155">
        <v>327.5</v>
      </c>
      <c r="JK155">
        <v>0.610352</v>
      </c>
      <c r="JL155">
        <v>2.5769</v>
      </c>
      <c r="JM155">
        <v>1.54663</v>
      </c>
      <c r="JN155">
        <v>2.18872</v>
      </c>
      <c r="JO155">
        <v>1.49658</v>
      </c>
      <c r="JP155">
        <v>2.42554</v>
      </c>
      <c r="JQ155">
        <v>35.7777</v>
      </c>
      <c r="JR155">
        <v>24.1926</v>
      </c>
      <c r="JS155">
        <v>18</v>
      </c>
      <c r="JT155">
        <v>385.198</v>
      </c>
      <c r="JU155">
        <v>682.182</v>
      </c>
      <c r="JV155">
        <v>30.9309</v>
      </c>
      <c r="JW155">
        <v>25.0924</v>
      </c>
      <c r="JX155">
        <v>30.0002</v>
      </c>
      <c r="JY155">
        <v>24.9802</v>
      </c>
      <c r="JZ155">
        <v>24.9564</v>
      </c>
      <c r="KA155">
        <v>12.2316</v>
      </c>
      <c r="KB155">
        <v>18.4654</v>
      </c>
      <c r="KC155">
        <v>100</v>
      </c>
      <c r="KD155">
        <v>30.9248</v>
      </c>
      <c r="KE155">
        <v>200</v>
      </c>
      <c r="KF155">
        <v>20.8673</v>
      </c>
      <c r="KG155">
        <v>100.156</v>
      </c>
      <c r="KH155">
        <v>100.774</v>
      </c>
    </row>
    <row r="156" spans="1:294">
      <c r="A156">
        <v>140</v>
      </c>
      <c r="B156">
        <v>1746735168</v>
      </c>
      <c r="C156">
        <v>16751.90000009537</v>
      </c>
      <c r="D156" t="s">
        <v>719</v>
      </c>
      <c r="E156" t="s">
        <v>720</v>
      </c>
      <c r="F156" t="s">
        <v>432</v>
      </c>
      <c r="G156" t="s">
        <v>433</v>
      </c>
      <c r="I156" t="s">
        <v>435</v>
      </c>
      <c r="J156">
        <v>1746735168</v>
      </c>
      <c r="K156">
        <f>(L156)/1000</f>
        <v>0</v>
      </c>
      <c r="L156">
        <f>IF(DQ156, AO156, AI156)</f>
        <v>0</v>
      </c>
      <c r="M156">
        <f>IF(DQ156, AJ156, AH156)</f>
        <v>0</v>
      </c>
      <c r="N156">
        <f>DS156 - IF(AV156&gt;1, M156*DM156*100.0/(AX156), 0)</f>
        <v>0</v>
      </c>
      <c r="O156">
        <f>((U156-K156/2)*N156-M156)/(U156+K156/2)</f>
        <v>0</v>
      </c>
      <c r="P156">
        <f>O156*(DZ156+EA156)/1000.0</f>
        <v>0</v>
      </c>
      <c r="Q156">
        <f>(DS156 - IF(AV156&gt;1, M156*DM156*100.0/(AX156), 0))*(DZ156+EA156)/1000.0</f>
        <v>0</v>
      </c>
      <c r="R156">
        <f>2.0/((1/T156-1/S156)+SIGN(T156)*SQRT((1/T156-1/S156)*(1/T156-1/S156) + 4*DN156/((DN156+1)*(DN156+1))*(2*1/T156*1/S156-1/S156*1/S156)))</f>
        <v>0</v>
      </c>
      <c r="S156">
        <f>IF(LEFT(DO156,1)&lt;&gt;"0",IF(LEFT(DO156,1)="1",3.0,DP156),$D$5+$E$5*(EG156*DZ156/($K$5*1000))+$F$5*(EG156*DZ156/($K$5*1000))*MAX(MIN(DM156,$J$5),$I$5)*MAX(MIN(DM156,$J$5),$I$5)+$G$5*MAX(MIN(DM156,$J$5),$I$5)*(EG156*DZ156/($K$5*1000))+$H$5*(EG156*DZ156/($K$5*1000))*(EG156*DZ156/($K$5*1000)))</f>
        <v>0</v>
      </c>
      <c r="T156">
        <f>K156*(1000-(1000*0.61365*exp(17.502*X156/(240.97+X156))/(DZ156+EA156)+DU156)/2)/(1000*0.61365*exp(17.502*X156/(240.97+X156))/(DZ156+EA156)-DU156)</f>
        <v>0</v>
      </c>
      <c r="U156">
        <f>1/((DN156+1)/(R156/1.6)+1/(S156/1.37)) + DN156/((DN156+1)/(R156/1.6) + DN156/(S156/1.37))</f>
        <v>0</v>
      </c>
      <c r="V156">
        <f>(DI156*DL156)</f>
        <v>0</v>
      </c>
      <c r="W156">
        <f>(EB156+(V156+2*0.95*5.67E-8*(((EB156+$B$7)+273)^4-(EB156+273)^4)-44100*K156)/(1.84*29.3*S156+8*0.95*5.67E-8*(EB156+273)^3))</f>
        <v>0</v>
      </c>
      <c r="X156">
        <f>($C$7*EC156+$D$7*ED156+$E$7*W156)</f>
        <v>0</v>
      </c>
      <c r="Y156">
        <f>0.61365*exp(17.502*X156/(240.97+X156))</f>
        <v>0</v>
      </c>
      <c r="Z156">
        <f>(AA156/AB156*100)</f>
        <v>0</v>
      </c>
      <c r="AA156">
        <f>DU156*(DZ156+EA156)/1000</f>
        <v>0</v>
      </c>
      <c r="AB156">
        <f>0.61365*exp(17.502*EB156/(240.97+EB156))</f>
        <v>0</v>
      </c>
      <c r="AC156">
        <f>(Y156-DU156*(DZ156+EA156)/1000)</f>
        <v>0</v>
      </c>
      <c r="AD156">
        <f>(-K156*44100)</f>
        <v>0</v>
      </c>
      <c r="AE156">
        <f>2*29.3*S156*0.92*(EB156-X156)</f>
        <v>0</v>
      </c>
      <c r="AF156">
        <f>2*0.95*5.67E-8*(((EB156+$B$7)+273)^4-(X156+273)^4)</f>
        <v>0</v>
      </c>
      <c r="AG156">
        <f>V156+AF156+AD156+AE156</f>
        <v>0</v>
      </c>
      <c r="AH156">
        <f>DY156*AV156*(DT156-DS156*(1000-AV156*DV156)/(1000-AV156*DU156))/(100*DM156)</f>
        <v>0</v>
      </c>
      <c r="AI156">
        <f>1000*DY156*AV156*(DU156-DV156)/(100*DM156*(1000-AV156*DU156))</f>
        <v>0</v>
      </c>
      <c r="AJ156">
        <f>(AK156 - AL156 - DZ156*1E3/(8.314*(EB156+273.15)) * AN156/DY156 * AM156) * DY156/(100*DM156) * (1000 - DV156)/1000</f>
        <v>0</v>
      </c>
      <c r="AK156">
        <v>102.1072816387821</v>
      </c>
      <c r="AL156">
        <v>102.4094545454545</v>
      </c>
      <c r="AM156">
        <v>-4.97389405224111E-05</v>
      </c>
      <c r="AN156">
        <v>65.79024612153766</v>
      </c>
      <c r="AO156">
        <f>(AQ156 - AP156 + DZ156*1E3/(8.314*(EB156+273.15)) * AS156/DY156 * AR156) * DY156/(100*DM156) * 1000/(1000 - AQ156)</f>
        <v>0</v>
      </c>
      <c r="AP156">
        <v>20.83601142538838</v>
      </c>
      <c r="AQ156">
        <v>20.82474909090909</v>
      </c>
      <c r="AR156">
        <v>2.269909905549152E-06</v>
      </c>
      <c r="AS156">
        <v>77.20900830329752</v>
      </c>
      <c r="AT156">
        <v>0</v>
      </c>
      <c r="AU156">
        <v>0</v>
      </c>
      <c r="AV156">
        <f>IF(AT156*$H$13&gt;=AX156,1.0,(AX156/(AX156-AT156*$H$13)))</f>
        <v>0</v>
      </c>
      <c r="AW156">
        <f>(AV156-1)*100</f>
        <v>0</v>
      </c>
      <c r="AX156">
        <f>MAX(0,($B$13+$C$13*EG156)/(1+$D$13*EG156)*DZ156/(EB156+273)*$E$13)</f>
        <v>0</v>
      </c>
      <c r="AY156" t="s">
        <v>436</v>
      </c>
      <c r="AZ156" t="s">
        <v>436</v>
      </c>
      <c r="BA156">
        <v>0</v>
      </c>
      <c r="BB156">
        <v>0</v>
      </c>
      <c r="BC156">
        <f>1-BA156/BB156</f>
        <v>0</v>
      </c>
      <c r="BD156">
        <v>0</v>
      </c>
      <c r="BE156" t="s">
        <v>436</v>
      </c>
      <c r="BF156" t="s">
        <v>436</v>
      </c>
      <c r="BG156">
        <v>0</v>
      </c>
      <c r="BH156">
        <v>0</v>
      </c>
      <c r="BI156">
        <f>1-BG156/BH156</f>
        <v>0</v>
      </c>
      <c r="BJ156">
        <v>0.5</v>
      </c>
      <c r="BK156">
        <f>DJ156</f>
        <v>0</v>
      </c>
      <c r="BL156">
        <f>M156</f>
        <v>0</v>
      </c>
      <c r="BM156">
        <f>BI156*BJ156*BK156</f>
        <v>0</v>
      </c>
      <c r="BN156">
        <f>(BL156-BD156)/BK156</f>
        <v>0</v>
      </c>
      <c r="BO156">
        <f>(BB156-BH156)/BH156</f>
        <v>0</v>
      </c>
      <c r="BP156">
        <f>BA156/(BC156+BA156/BH156)</f>
        <v>0</v>
      </c>
      <c r="BQ156" t="s">
        <v>436</v>
      </c>
      <c r="BR156">
        <v>0</v>
      </c>
      <c r="BS156">
        <f>IF(BR156&lt;&gt;0, BR156, BP156)</f>
        <v>0</v>
      </c>
      <c r="BT156">
        <f>1-BS156/BH156</f>
        <v>0</v>
      </c>
      <c r="BU156">
        <f>(BH156-BG156)/(BH156-BS156)</f>
        <v>0</v>
      </c>
      <c r="BV156">
        <f>(BB156-BH156)/(BB156-BS156)</f>
        <v>0</v>
      </c>
      <c r="BW156">
        <f>(BH156-BG156)/(BH156-BA156)</f>
        <v>0</v>
      </c>
      <c r="BX156">
        <f>(BB156-BH156)/(BB156-BA156)</f>
        <v>0</v>
      </c>
      <c r="BY156">
        <f>(BU156*BS156/BG156)</f>
        <v>0</v>
      </c>
      <c r="BZ156">
        <f>(1-BY156)</f>
        <v>0</v>
      </c>
      <c r="DI156">
        <f>$B$11*EH156+$C$11*EI156+$F$11*ET156*(1-EW156)</f>
        <v>0</v>
      </c>
      <c r="DJ156">
        <f>DI156*DK156</f>
        <v>0</v>
      </c>
      <c r="DK156">
        <f>($B$11*$D$9+$C$11*$D$9+$F$11*((FG156+EY156)/MAX(FG156+EY156+FH156, 0.1)*$I$9+FH156/MAX(FG156+EY156+FH156, 0.1)*$J$9))/($B$11+$C$11+$F$11)</f>
        <v>0</v>
      </c>
      <c r="DL156">
        <f>($B$11*$K$9+$C$11*$K$9+$F$11*((FG156+EY156)/MAX(FG156+EY156+FH156, 0.1)*$P$9+FH156/MAX(FG156+EY156+FH156, 0.1)*$Q$9))/($B$11+$C$11+$F$11)</f>
        <v>0</v>
      </c>
      <c r="DM156">
        <v>6</v>
      </c>
      <c r="DN156">
        <v>0.5</v>
      </c>
      <c r="DO156" t="s">
        <v>437</v>
      </c>
      <c r="DP156">
        <v>2</v>
      </c>
      <c r="DQ156" t="b">
        <v>1</v>
      </c>
      <c r="DR156">
        <v>1746735168</v>
      </c>
      <c r="DS156">
        <v>100.273</v>
      </c>
      <c r="DT156">
        <v>100.031</v>
      </c>
      <c r="DU156">
        <v>20.824</v>
      </c>
      <c r="DV156">
        <v>20.834</v>
      </c>
      <c r="DW156">
        <v>100.035</v>
      </c>
      <c r="DX156">
        <v>20.5759</v>
      </c>
      <c r="DY156">
        <v>400.104</v>
      </c>
      <c r="DZ156">
        <v>101.997</v>
      </c>
      <c r="EA156">
        <v>0.100021</v>
      </c>
      <c r="EB156">
        <v>29.9872</v>
      </c>
      <c r="EC156">
        <v>29.7003</v>
      </c>
      <c r="ED156">
        <v>999.9</v>
      </c>
      <c r="EE156">
        <v>0</v>
      </c>
      <c r="EF156">
        <v>0</v>
      </c>
      <c r="EG156">
        <v>10039.4</v>
      </c>
      <c r="EH156">
        <v>0</v>
      </c>
      <c r="EI156">
        <v>0.221054</v>
      </c>
      <c r="EJ156">
        <v>0.241562</v>
      </c>
      <c r="EK156">
        <v>102.405</v>
      </c>
      <c r="EL156">
        <v>102.16</v>
      </c>
      <c r="EM156">
        <v>-0.009956359999999999</v>
      </c>
      <c r="EN156">
        <v>100.031</v>
      </c>
      <c r="EO156">
        <v>20.834</v>
      </c>
      <c r="EP156">
        <v>2.12399</v>
      </c>
      <c r="EQ156">
        <v>2.12501</v>
      </c>
      <c r="ER156">
        <v>18.4003</v>
      </c>
      <c r="ES156">
        <v>18.4079</v>
      </c>
      <c r="ET156">
        <v>0.0500092</v>
      </c>
      <c r="EU156">
        <v>0</v>
      </c>
      <c r="EV156">
        <v>0</v>
      </c>
      <c r="EW156">
        <v>0</v>
      </c>
      <c r="EX156">
        <v>-7.97</v>
      </c>
      <c r="EY156">
        <v>0.0500092</v>
      </c>
      <c r="EZ156">
        <v>6.16</v>
      </c>
      <c r="FA156">
        <v>1.09</v>
      </c>
      <c r="FB156">
        <v>34.437</v>
      </c>
      <c r="FC156">
        <v>38.75</v>
      </c>
      <c r="FD156">
        <v>36.562</v>
      </c>
      <c r="FE156">
        <v>38.562</v>
      </c>
      <c r="FF156">
        <v>37.312</v>
      </c>
      <c r="FG156">
        <v>0</v>
      </c>
      <c r="FH156">
        <v>0</v>
      </c>
      <c r="FI156">
        <v>0</v>
      </c>
      <c r="FJ156">
        <v>1746735241.4</v>
      </c>
      <c r="FK156">
        <v>0</v>
      </c>
      <c r="FL156">
        <v>4.161153846153845</v>
      </c>
      <c r="FM156">
        <v>-15.35008552525353</v>
      </c>
      <c r="FN156">
        <v>18.95521408888219</v>
      </c>
      <c r="FO156">
        <v>-2.877692307692308</v>
      </c>
      <c r="FP156">
        <v>15</v>
      </c>
      <c r="FQ156">
        <v>1746715409.1</v>
      </c>
      <c r="FR156" t="s">
        <v>438</v>
      </c>
      <c r="FS156">
        <v>1746715409.1</v>
      </c>
      <c r="FT156">
        <v>1746715398.6</v>
      </c>
      <c r="FU156">
        <v>2</v>
      </c>
      <c r="FV156">
        <v>-0.229</v>
      </c>
      <c r="FW156">
        <v>-0.046</v>
      </c>
      <c r="FX156">
        <v>-0.035</v>
      </c>
      <c r="FY156">
        <v>0.08699999999999999</v>
      </c>
      <c r="FZ156">
        <v>587</v>
      </c>
      <c r="GA156">
        <v>16</v>
      </c>
      <c r="GB156">
        <v>0.03</v>
      </c>
      <c r="GC156">
        <v>0.16</v>
      </c>
      <c r="GD156">
        <v>-0.2079978798154903</v>
      </c>
      <c r="GE156">
        <v>0.06191703721220283</v>
      </c>
      <c r="GF156">
        <v>0.01647137380737504</v>
      </c>
      <c r="GG156">
        <v>1</v>
      </c>
      <c r="GH156">
        <v>-0.0004011496025542827</v>
      </c>
      <c r="GI156">
        <v>0.0002376444660460254</v>
      </c>
      <c r="GJ156">
        <v>5.523991719698094E-05</v>
      </c>
      <c r="GK156">
        <v>1</v>
      </c>
      <c r="GL156">
        <v>2</v>
      </c>
      <c r="GM156">
        <v>2</v>
      </c>
      <c r="GN156" t="s">
        <v>439</v>
      </c>
      <c r="GO156">
        <v>3.01827</v>
      </c>
      <c r="GP156">
        <v>2.77504</v>
      </c>
      <c r="GQ156">
        <v>0.0290767</v>
      </c>
      <c r="GR156">
        <v>0.0288543</v>
      </c>
      <c r="GS156">
        <v>0.110767</v>
      </c>
      <c r="GT156">
        <v>0.110484</v>
      </c>
      <c r="GU156">
        <v>25084.3</v>
      </c>
      <c r="GV156">
        <v>29312.2</v>
      </c>
      <c r="GW156">
        <v>22639.2</v>
      </c>
      <c r="GX156">
        <v>27732.6</v>
      </c>
      <c r="GY156">
        <v>29175.2</v>
      </c>
      <c r="GZ156">
        <v>35219.8</v>
      </c>
      <c r="HA156">
        <v>36289.7</v>
      </c>
      <c r="HB156">
        <v>44023.8</v>
      </c>
      <c r="HC156">
        <v>1.82512</v>
      </c>
      <c r="HD156">
        <v>2.22257</v>
      </c>
      <c r="HE156">
        <v>0.144206</v>
      </c>
      <c r="HF156">
        <v>0</v>
      </c>
      <c r="HG156">
        <v>27.3478</v>
      </c>
      <c r="HH156">
        <v>999.9</v>
      </c>
      <c r="HI156">
        <v>55.5</v>
      </c>
      <c r="HJ156">
        <v>29.7</v>
      </c>
      <c r="HK156">
        <v>22.7856</v>
      </c>
      <c r="HL156">
        <v>61.775</v>
      </c>
      <c r="HM156">
        <v>10.4688</v>
      </c>
      <c r="HN156">
        <v>1</v>
      </c>
      <c r="HO156">
        <v>-0.189931</v>
      </c>
      <c r="HP156">
        <v>-2.40446</v>
      </c>
      <c r="HQ156">
        <v>20.2801</v>
      </c>
      <c r="HR156">
        <v>5.19827</v>
      </c>
      <c r="HS156">
        <v>11.9526</v>
      </c>
      <c r="HT156">
        <v>4.9474</v>
      </c>
      <c r="HU156">
        <v>3.3</v>
      </c>
      <c r="HV156">
        <v>9999</v>
      </c>
      <c r="HW156">
        <v>9999</v>
      </c>
      <c r="HX156">
        <v>9999</v>
      </c>
      <c r="HY156">
        <v>334</v>
      </c>
      <c r="HZ156">
        <v>1.86019</v>
      </c>
      <c r="IA156">
        <v>1.86081</v>
      </c>
      <c r="IB156">
        <v>1.86157</v>
      </c>
      <c r="IC156">
        <v>1.85715</v>
      </c>
      <c r="ID156">
        <v>1.85684</v>
      </c>
      <c r="IE156">
        <v>1.85791</v>
      </c>
      <c r="IF156">
        <v>1.8587</v>
      </c>
      <c r="IG156">
        <v>1.85822</v>
      </c>
      <c r="IH156">
        <v>0</v>
      </c>
      <c r="II156">
        <v>0</v>
      </c>
      <c r="IJ156">
        <v>0</v>
      </c>
      <c r="IK156">
        <v>0</v>
      </c>
      <c r="IL156" t="s">
        <v>440</v>
      </c>
      <c r="IM156" t="s">
        <v>441</v>
      </c>
      <c r="IN156" t="s">
        <v>442</v>
      </c>
      <c r="IO156" t="s">
        <v>442</v>
      </c>
      <c r="IP156" t="s">
        <v>442</v>
      </c>
      <c r="IQ156" t="s">
        <v>442</v>
      </c>
      <c r="IR156">
        <v>0</v>
      </c>
      <c r="IS156">
        <v>100</v>
      </c>
      <c r="IT156">
        <v>100</v>
      </c>
      <c r="IU156">
        <v>0.238</v>
      </c>
      <c r="IV156">
        <v>0.2481</v>
      </c>
      <c r="IW156">
        <v>0.297997702088705</v>
      </c>
      <c r="IX156">
        <v>-0.0005958199232126106</v>
      </c>
      <c r="IY156">
        <v>-6.37178337242435E-08</v>
      </c>
      <c r="IZ156">
        <v>1.993894988486917E-10</v>
      </c>
      <c r="JA156">
        <v>-0.1058024783623949</v>
      </c>
      <c r="JB156">
        <v>-0.00682890468723997</v>
      </c>
      <c r="JC156">
        <v>0.001509929528747337</v>
      </c>
      <c r="JD156">
        <v>-1.662762654557253E-05</v>
      </c>
      <c r="JE156">
        <v>17</v>
      </c>
      <c r="JF156">
        <v>1831</v>
      </c>
      <c r="JG156">
        <v>1</v>
      </c>
      <c r="JH156">
        <v>21</v>
      </c>
      <c r="JI156">
        <v>329.3</v>
      </c>
      <c r="JJ156">
        <v>329.5</v>
      </c>
      <c r="JK156">
        <v>0.377197</v>
      </c>
      <c r="JL156">
        <v>2.58789</v>
      </c>
      <c r="JM156">
        <v>1.54663</v>
      </c>
      <c r="JN156">
        <v>2.18872</v>
      </c>
      <c r="JO156">
        <v>1.49658</v>
      </c>
      <c r="JP156">
        <v>2.43652</v>
      </c>
      <c r="JQ156">
        <v>35.7311</v>
      </c>
      <c r="JR156">
        <v>24.2013</v>
      </c>
      <c r="JS156">
        <v>18</v>
      </c>
      <c r="JT156">
        <v>385.136</v>
      </c>
      <c r="JU156">
        <v>682.2670000000001</v>
      </c>
      <c r="JV156">
        <v>31.0744</v>
      </c>
      <c r="JW156">
        <v>25.0882</v>
      </c>
      <c r="JX156">
        <v>30.0002</v>
      </c>
      <c r="JY156">
        <v>24.9802</v>
      </c>
      <c r="JZ156">
        <v>24.9564</v>
      </c>
      <c r="KA156">
        <v>7.58676</v>
      </c>
      <c r="KB156">
        <v>18.1933</v>
      </c>
      <c r="KC156">
        <v>100</v>
      </c>
      <c r="KD156">
        <v>31.0824</v>
      </c>
      <c r="KE156">
        <v>100</v>
      </c>
      <c r="KF156">
        <v>20.8678</v>
      </c>
      <c r="KG156">
        <v>100.154</v>
      </c>
      <c r="KH156">
        <v>100.776</v>
      </c>
    </row>
    <row r="157" spans="1:294">
      <c r="A157">
        <v>141</v>
      </c>
      <c r="B157">
        <v>1746735288.5</v>
      </c>
      <c r="C157">
        <v>16872.40000009537</v>
      </c>
      <c r="D157" t="s">
        <v>721</v>
      </c>
      <c r="E157" t="s">
        <v>722</v>
      </c>
      <c r="F157" t="s">
        <v>432</v>
      </c>
      <c r="G157" t="s">
        <v>433</v>
      </c>
      <c r="I157" t="s">
        <v>435</v>
      </c>
      <c r="J157">
        <v>1746735288.5</v>
      </c>
      <c r="K157">
        <f>(L157)/1000</f>
        <v>0</v>
      </c>
      <c r="L157">
        <f>IF(DQ157, AO157, AI157)</f>
        <v>0</v>
      </c>
      <c r="M157">
        <f>IF(DQ157, AJ157, AH157)</f>
        <v>0</v>
      </c>
      <c r="N157">
        <f>DS157 - IF(AV157&gt;1, M157*DM157*100.0/(AX157), 0)</f>
        <v>0</v>
      </c>
      <c r="O157">
        <f>((U157-K157/2)*N157-M157)/(U157+K157/2)</f>
        <v>0</v>
      </c>
      <c r="P157">
        <f>O157*(DZ157+EA157)/1000.0</f>
        <v>0</v>
      </c>
      <c r="Q157">
        <f>(DS157 - IF(AV157&gt;1, M157*DM157*100.0/(AX157), 0))*(DZ157+EA157)/1000.0</f>
        <v>0</v>
      </c>
      <c r="R157">
        <f>2.0/((1/T157-1/S157)+SIGN(T157)*SQRT((1/T157-1/S157)*(1/T157-1/S157) + 4*DN157/((DN157+1)*(DN157+1))*(2*1/T157*1/S157-1/S157*1/S157)))</f>
        <v>0</v>
      </c>
      <c r="S157">
        <f>IF(LEFT(DO157,1)&lt;&gt;"0",IF(LEFT(DO157,1)="1",3.0,DP157),$D$5+$E$5*(EG157*DZ157/($K$5*1000))+$F$5*(EG157*DZ157/($K$5*1000))*MAX(MIN(DM157,$J$5),$I$5)*MAX(MIN(DM157,$J$5),$I$5)+$G$5*MAX(MIN(DM157,$J$5),$I$5)*(EG157*DZ157/($K$5*1000))+$H$5*(EG157*DZ157/($K$5*1000))*(EG157*DZ157/($K$5*1000)))</f>
        <v>0</v>
      </c>
      <c r="T157">
        <f>K157*(1000-(1000*0.61365*exp(17.502*X157/(240.97+X157))/(DZ157+EA157)+DU157)/2)/(1000*0.61365*exp(17.502*X157/(240.97+X157))/(DZ157+EA157)-DU157)</f>
        <v>0</v>
      </c>
      <c r="U157">
        <f>1/((DN157+1)/(R157/1.6)+1/(S157/1.37)) + DN157/((DN157+1)/(R157/1.6) + DN157/(S157/1.37))</f>
        <v>0</v>
      </c>
      <c r="V157">
        <f>(DI157*DL157)</f>
        <v>0</v>
      </c>
      <c r="W157">
        <f>(EB157+(V157+2*0.95*5.67E-8*(((EB157+$B$7)+273)^4-(EB157+273)^4)-44100*K157)/(1.84*29.3*S157+8*0.95*5.67E-8*(EB157+273)^3))</f>
        <v>0</v>
      </c>
      <c r="X157">
        <f>($C$7*EC157+$D$7*ED157+$E$7*W157)</f>
        <v>0</v>
      </c>
      <c r="Y157">
        <f>0.61365*exp(17.502*X157/(240.97+X157))</f>
        <v>0</v>
      </c>
      <c r="Z157">
        <f>(AA157/AB157*100)</f>
        <v>0</v>
      </c>
      <c r="AA157">
        <f>DU157*(DZ157+EA157)/1000</f>
        <v>0</v>
      </c>
      <c r="AB157">
        <f>0.61365*exp(17.502*EB157/(240.97+EB157))</f>
        <v>0</v>
      </c>
      <c r="AC157">
        <f>(Y157-DU157*(DZ157+EA157)/1000)</f>
        <v>0</v>
      </c>
      <c r="AD157">
        <f>(-K157*44100)</f>
        <v>0</v>
      </c>
      <c r="AE157">
        <f>2*29.3*S157*0.92*(EB157-X157)</f>
        <v>0</v>
      </c>
      <c r="AF157">
        <f>2*0.95*5.67E-8*(((EB157+$B$7)+273)^4-(X157+273)^4)</f>
        <v>0</v>
      </c>
      <c r="AG157">
        <f>V157+AF157+AD157+AE157</f>
        <v>0</v>
      </c>
      <c r="AH157">
        <f>DY157*AV157*(DT157-DS157*(1000-AV157*DV157)/(1000-AV157*DU157))/(100*DM157)</f>
        <v>0</v>
      </c>
      <c r="AI157">
        <f>1000*DY157*AV157*(DU157-DV157)/(100*DM157*(1000-AV157*DU157))</f>
        <v>0</v>
      </c>
      <c r="AJ157">
        <f>(AK157 - AL157 - DZ157*1E3/(8.314*(EB157+273.15)) * AN157/DY157 * AM157) * DY157/(100*DM157) * (1000 - DV157)/1000</f>
        <v>0</v>
      </c>
      <c r="AK157">
        <v>51.07752831874236</v>
      </c>
      <c r="AL157">
        <v>51.47985454545454</v>
      </c>
      <c r="AM157">
        <v>0.0001407701178722803</v>
      </c>
      <c r="AN157">
        <v>65.79024612153766</v>
      </c>
      <c r="AO157">
        <f>(AQ157 - AP157 + DZ157*1E3/(8.314*(EB157+273.15)) * AS157/DY157 * AR157) * DY157/(100*DM157) * 1000/(1000 - AQ157)</f>
        <v>0</v>
      </c>
      <c r="AP157">
        <v>20.82268785677623</v>
      </c>
      <c r="AQ157">
        <v>20.81015757575756</v>
      </c>
      <c r="AR157">
        <v>-2.166702728017238E-06</v>
      </c>
      <c r="AS157">
        <v>77.20900830329752</v>
      </c>
      <c r="AT157">
        <v>0</v>
      </c>
      <c r="AU157">
        <v>0</v>
      </c>
      <c r="AV157">
        <f>IF(AT157*$H$13&gt;=AX157,1.0,(AX157/(AX157-AT157*$H$13)))</f>
        <v>0</v>
      </c>
      <c r="AW157">
        <f>(AV157-1)*100</f>
        <v>0</v>
      </c>
      <c r="AX157">
        <f>MAX(0,($B$13+$C$13*EG157)/(1+$D$13*EG157)*DZ157/(EB157+273)*$E$13)</f>
        <v>0</v>
      </c>
      <c r="AY157" t="s">
        <v>436</v>
      </c>
      <c r="AZ157" t="s">
        <v>436</v>
      </c>
      <c r="BA157">
        <v>0</v>
      </c>
      <c r="BB157">
        <v>0</v>
      </c>
      <c r="BC157">
        <f>1-BA157/BB157</f>
        <v>0</v>
      </c>
      <c r="BD157">
        <v>0</v>
      </c>
      <c r="BE157" t="s">
        <v>436</v>
      </c>
      <c r="BF157" t="s">
        <v>436</v>
      </c>
      <c r="BG157">
        <v>0</v>
      </c>
      <c r="BH157">
        <v>0</v>
      </c>
      <c r="BI157">
        <f>1-BG157/BH157</f>
        <v>0</v>
      </c>
      <c r="BJ157">
        <v>0.5</v>
      </c>
      <c r="BK157">
        <f>DJ157</f>
        <v>0</v>
      </c>
      <c r="BL157">
        <f>M157</f>
        <v>0</v>
      </c>
      <c r="BM157">
        <f>BI157*BJ157*BK157</f>
        <v>0</v>
      </c>
      <c r="BN157">
        <f>(BL157-BD157)/BK157</f>
        <v>0</v>
      </c>
      <c r="BO157">
        <f>(BB157-BH157)/BH157</f>
        <v>0</v>
      </c>
      <c r="BP157">
        <f>BA157/(BC157+BA157/BH157)</f>
        <v>0</v>
      </c>
      <c r="BQ157" t="s">
        <v>436</v>
      </c>
      <c r="BR157">
        <v>0</v>
      </c>
      <c r="BS157">
        <f>IF(BR157&lt;&gt;0, BR157, BP157)</f>
        <v>0</v>
      </c>
      <c r="BT157">
        <f>1-BS157/BH157</f>
        <v>0</v>
      </c>
      <c r="BU157">
        <f>(BH157-BG157)/(BH157-BS157)</f>
        <v>0</v>
      </c>
      <c r="BV157">
        <f>(BB157-BH157)/(BB157-BS157)</f>
        <v>0</v>
      </c>
      <c r="BW157">
        <f>(BH157-BG157)/(BH157-BA157)</f>
        <v>0</v>
      </c>
      <c r="BX157">
        <f>(BB157-BH157)/(BB157-BA157)</f>
        <v>0</v>
      </c>
      <c r="BY157">
        <f>(BU157*BS157/BG157)</f>
        <v>0</v>
      </c>
      <c r="BZ157">
        <f>(1-BY157)</f>
        <v>0</v>
      </c>
      <c r="DI157">
        <f>$B$11*EH157+$C$11*EI157+$F$11*ET157*(1-EW157)</f>
        <v>0</v>
      </c>
      <c r="DJ157">
        <f>DI157*DK157</f>
        <v>0</v>
      </c>
      <c r="DK157">
        <f>($B$11*$D$9+$C$11*$D$9+$F$11*((FG157+EY157)/MAX(FG157+EY157+FH157, 0.1)*$I$9+FH157/MAX(FG157+EY157+FH157, 0.1)*$J$9))/($B$11+$C$11+$F$11)</f>
        <v>0</v>
      </c>
      <c r="DL157">
        <f>($B$11*$K$9+$C$11*$K$9+$F$11*((FG157+EY157)/MAX(FG157+EY157+FH157, 0.1)*$P$9+FH157/MAX(FG157+EY157+FH157, 0.1)*$Q$9))/($B$11+$C$11+$F$11)</f>
        <v>0</v>
      </c>
      <c r="DM157">
        <v>6</v>
      </c>
      <c r="DN157">
        <v>0.5</v>
      </c>
      <c r="DO157" t="s">
        <v>437</v>
      </c>
      <c r="DP157">
        <v>2</v>
      </c>
      <c r="DQ157" t="b">
        <v>1</v>
      </c>
      <c r="DR157">
        <v>1746735288.5</v>
      </c>
      <c r="DS157">
        <v>50.4041</v>
      </c>
      <c r="DT157">
        <v>49.9904</v>
      </c>
      <c r="DU157">
        <v>20.8099</v>
      </c>
      <c r="DV157">
        <v>20.8215</v>
      </c>
      <c r="DW157">
        <v>50.1361</v>
      </c>
      <c r="DX157">
        <v>20.5623</v>
      </c>
      <c r="DY157">
        <v>399.981</v>
      </c>
      <c r="DZ157">
        <v>101.998</v>
      </c>
      <c r="EA157">
        <v>0.0999169</v>
      </c>
      <c r="EB157">
        <v>30.0088</v>
      </c>
      <c r="EC157">
        <v>29.7055</v>
      </c>
      <c r="ED157">
        <v>999.9</v>
      </c>
      <c r="EE157">
        <v>0</v>
      </c>
      <c r="EF157">
        <v>0</v>
      </c>
      <c r="EG157">
        <v>10050.6</v>
      </c>
      <c r="EH157">
        <v>0</v>
      </c>
      <c r="EI157">
        <v>0.221054</v>
      </c>
      <c r="EJ157">
        <v>0.413719</v>
      </c>
      <c r="EK157">
        <v>51.4753</v>
      </c>
      <c r="EL157">
        <v>51.0534</v>
      </c>
      <c r="EM157">
        <v>-0.0116634</v>
      </c>
      <c r="EN157">
        <v>49.9904</v>
      </c>
      <c r="EO157">
        <v>20.8215</v>
      </c>
      <c r="EP157">
        <v>2.12258</v>
      </c>
      <c r="EQ157">
        <v>2.12377</v>
      </c>
      <c r="ER157">
        <v>18.3896</v>
      </c>
      <c r="ES157">
        <v>18.3986</v>
      </c>
      <c r="ET157">
        <v>0.0500092</v>
      </c>
      <c r="EU157">
        <v>0</v>
      </c>
      <c r="EV157">
        <v>0</v>
      </c>
      <c r="EW157">
        <v>0</v>
      </c>
      <c r="EX157">
        <v>6.88</v>
      </c>
      <c r="EY157">
        <v>0.0500092</v>
      </c>
      <c r="EZ157">
        <v>-7.24</v>
      </c>
      <c r="FA157">
        <v>-0.33</v>
      </c>
      <c r="FB157">
        <v>35.187</v>
      </c>
      <c r="FC157">
        <v>40.5</v>
      </c>
      <c r="FD157">
        <v>37.625</v>
      </c>
      <c r="FE157">
        <v>41.187</v>
      </c>
      <c r="FF157">
        <v>38.312</v>
      </c>
      <c r="FG157">
        <v>0</v>
      </c>
      <c r="FH157">
        <v>0</v>
      </c>
      <c r="FI157">
        <v>0</v>
      </c>
      <c r="FJ157">
        <v>1746735361.4</v>
      </c>
      <c r="FK157">
        <v>0</v>
      </c>
      <c r="FL157">
        <v>1.376923076923077</v>
      </c>
      <c r="FM157">
        <v>2.668717480500029</v>
      </c>
      <c r="FN157">
        <v>-9.974358734048939</v>
      </c>
      <c r="FO157">
        <v>-2.046538461538462</v>
      </c>
      <c r="FP157">
        <v>15</v>
      </c>
      <c r="FQ157">
        <v>1746715409.1</v>
      </c>
      <c r="FR157" t="s">
        <v>438</v>
      </c>
      <c r="FS157">
        <v>1746715409.1</v>
      </c>
      <c r="FT157">
        <v>1746715398.6</v>
      </c>
      <c r="FU157">
        <v>2</v>
      </c>
      <c r="FV157">
        <v>-0.229</v>
      </c>
      <c r="FW157">
        <v>-0.046</v>
      </c>
      <c r="FX157">
        <v>-0.035</v>
      </c>
      <c r="FY157">
        <v>0.08699999999999999</v>
      </c>
      <c r="FZ157">
        <v>587</v>
      </c>
      <c r="GA157">
        <v>16</v>
      </c>
      <c r="GB157">
        <v>0.03</v>
      </c>
      <c r="GC157">
        <v>0.16</v>
      </c>
      <c r="GD157">
        <v>-0.2752691899725289</v>
      </c>
      <c r="GE157">
        <v>0.04534219659903214</v>
      </c>
      <c r="GF157">
        <v>0.0149956505708989</v>
      </c>
      <c r="GG157">
        <v>1</v>
      </c>
      <c r="GH157">
        <v>-0.0004581487506974667</v>
      </c>
      <c r="GI157">
        <v>-0.0005427743392758605</v>
      </c>
      <c r="GJ157">
        <v>0.0001635131523982564</v>
      </c>
      <c r="GK157">
        <v>1</v>
      </c>
      <c r="GL157">
        <v>2</v>
      </c>
      <c r="GM157">
        <v>2</v>
      </c>
      <c r="GN157" t="s">
        <v>439</v>
      </c>
      <c r="GO157">
        <v>3.01813</v>
      </c>
      <c r="GP157">
        <v>2.77503</v>
      </c>
      <c r="GQ157">
        <v>0.0148131</v>
      </c>
      <c r="GR157">
        <v>0.0146596</v>
      </c>
      <c r="GS157">
        <v>0.110717</v>
      </c>
      <c r="GT157">
        <v>0.11044</v>
      </c>
      <c r="GU157">
        <v>25452.8</v>
      </c>
      <c r="GV157">
        <v>29740</v>
      </c>
      <c r="GW157">
        <v>22639.1</v>
      </c>
      <c r="GX157">
        <v>27731.8</v>
      </c>
      <c r="GY157">
        <v>29176.3</v>
      </c>
      <c r="GZ157">
        <v>35220.2</v>
      </c>
      <c r="HA157">
        <v>36289.4</v>
      </c>
      <c r="HB157">
        <v>44022.7</v>
      </c>
      <c r="HC157">
        <v>1.825</v>
      </c>
      <c r="HD157">
        <v>2.22292</v>
      </c>
      <c r="HE157">
        <v>0.143819</v>
      </c>
      <c r="HF157">
        <v>0</v>
      </c>
      <c r="HG157">
        <v>27.3594</v>
      </c>
      <c r="HH157">
        <v>999.9</v>
      </c>
      <c r="HI157">
        <v>55.5</v>
      </c>
      <c r="HJ157">
        <v>29.6</v>
      </c>
      <c r="HK157">
        <v>22.6558</v>
      </c>
      <c r="HL157">
        <v>61.8951</v>
      </c>
      <c r="HM157">
        <v>10.613</v>
      </c>
      <c r="HN157">
        <v>1</v>
      </c>
      <c r="HO157">
        <v>-0.190625</v>
      </c>
      <c r="HP157">
        <v>-2.20687</v>
      </c>
      <c r="HQ157">
        <v>20.2824</v>
      </c>
      <c r="HR157">
        <v>5.19393</v>
      </c>
      <c r="HS157">
        <v>11.9547</v>
      </c>
      <c r="HT157">
        <v>4.94755</v>
      </c>
      <c r="HU157">
        <v>3.3</v>
      </c>
      <c r="HV157">
        <v>9999</v>
      </c>
      <c r="HW157">
        <v>9999</v>
      </c>
      <c r="HX157">
        <v>9999</v>
      </c>
      <c r="HY157">
        <v>334</v>
      </c>
      <c r="HZ157">
        <v>1.86018</v>
      </c>
      <c r="IA157">
        <v>1.8608</v>
      </c>
      <c r="IB157">
        <v>1.86157</v>
      </c>
      <c r="IC157">
        <v>1.85716</v>
      </c>
      <c r="ID157">
        <v>1.85684</v>
      </c>
      <c r="IE157">
        <v>1.85791</v>
      </c>
      <c r="IF157">
        <v>1.85868</v>
      </c>
      <c r="IG157">
        <v>1.85822</v>
      </c>
      <c r="IH157">
        <v>0</v>
      </c>
      <c r="II157">
        <v>0</v>
      </c>
      <c r="IJ157">
        <v>0</v>
      </c>
      <c r="IK157">
        <v>0</v>
      </c>
      <c r="IL157" t="s">
        <v>440</v>
      </c>
      <c r="IM157" t="s">
        <v>441</v>
      </c>
      <c r="IN157" t="s">
        <v>442</v>
      </c>
      <c r="IO157" t="s">
        <v>442</v>
      </c>
      <c r="IP157" t="s">
        <v>442</v>
      </c>
      <c r="IQ157" t="s">
        <v>442</v>
      </c>
      <c r="IR157">
        <v>0</v>
      </c>
      <c r="IS157">
        <v>100</v>
      </c>
      <c r="IT157">
        <v>100</v>
      </c>
      <c r="IU157">
        <v>0.268</v>
      </c>
      <c r="IV157">
        <v>0.2476</v>
      </c>
      <c r="IW157">
        <v>0.297997702088705</v>
      </c>
      <c r="IX157">
        <v>-0.0005958199232126106</v>
      </c>
      <c r="IY157">
        <v>-6.37178337242435E-08</v>
      </c>
      <c r="IZ157">
        <v>1.993894988486917E-10</v>
      </c>
      <c r="JA157">
        <v>-0.1058024783623949</v>
      </c>
      <c r="JB157">
        <v>-0.00682890468723997</v>
      </c>
      <c r="JC157">
        <v>0.001509929528747337</v>
      </c>
      <c r="JD157">
        <v>-1.662762654557253E-05</v>
      </c>
      <c r="JE157">
        <v>17</v>
      </c>
      <c r="JF157">
        <v>1831</v>
      </c>
      <c r="JG157">
        <v>1</v>
      </c>
      <c r="JH157">
        <v>21</v>
      </c>
      <c r="JI157">
        <v>331.3</v>
      </c>
      <c r="JJ157">
        <v>331.5</v>
      </c>
      <c r="JK157">
        <v>0.262451</v>
      </c>
      <c r="JL157">
        <v>2.60498</v>
      </c>
      <c r="JM157">
        <v>1.54663</v>
      </c>
      <c r="JN157">
        <v>2.18872</v>
      </c>
      <c r="JO157">
        <v>1.49658</v>
      </c>
      <c r="JP157">
        <v>2.43286</v>
      </c>
      <c r="JQ157">
        <v>35.7078</v>
      </c>
      <c r="JR157">
        <v>24.1926</v>
      </c>
      <c r="JS157">
        <v>18</v>
      </c>
      <c r="JT157">
        <v>385.047</v>
      </c>
      <c r="JU157">
        <v>682.538</v>
      </c>
      <c r="JV157">
        <v>30.8831</v>
      </c>
      <c r="JW157">
        <v>25.0861</v>
      </c>
      <c r="JX157">
        <v>30.0001</v>
      </c>
      <c r="JY157">
        <v>24.9759</v>
      </c>
      <c r="JZ157">
        <v>24.9543</v>
      </c>
      <c r="KA157">
        <v>5.26975</v>
      </c>
      <c r="KB157">
        <v>17.9213</v>
      </c>
      <c r="KC157">
        <v>100</v>
      </c>
      <c r="KD157">
        <v>30.8787</v>
      </c>
      <c r="KE157">
        <v>50</v>
      </c>
      <c r="KF157">
        <v>20.8682</v>
      </c>
      <c r="KG157">
        <v>100.153</v>
      </c>
      <c r="KH157">
        <v>100.773</v>
      </c>
    </row>
    <row r="158" spans="1:294">
      <c r="A158">
        <v>142</v>
      </c>
      <c r="B158">
        <v>1746735409</v>
      </c>
      <c r="C158">
        <v>16992.90000009537</v>
      </c>
      <c r="D158" t="s">
        <v>723</v>
      </c>
      <c r="E158" t="s">
        <v>724</v>
      </c>
      <c r="F158" t="s">
        <v>432</v>
      </c>
      <c r="G158" t="s">
        <v>433</v>
      </c>
      <c r="I158" t="s">
        <v>435</v>
      </c>
      <c r="J158">
        <v>1746735409</v>
      </c>
      <c r="K158">
        <f>(L158)/1000</f>
        <v>0</v>
      </c>
      <c r="L158">
        <f>IF(DQ158, AO158, AI158)</f>
        <v>0</v>
      </c>
      <c r="M158">
        <f>IF(DQ158, AJ158, AH158)</f>
        <v>0</v>
      </c>
      <c r="N158">
        <f>DS158 - IF(AV158&gt;1, M158*DM158*100.0/(AX158), 0)</f>
        <v>0</v>
      </c>
      <c r="O158">
        <f>((U158-K158/2)*N158-M158)/(U158+K158/2)</f>
        <v>0</v>
      </c>
      <c r="P158">
        <f>O158*(DZ158+EA158)/1000.0</f>
        <v>0</v>
      </c>
      <c r="Q158">
        <f>(DS158 - IF(AV158&gt;1, M158*DM158*100.0/(AX158), 0))*(DZ158+EA158)/1000.0</f>
        <v>0</v>
      </c>
      <c r="R158">
        <f>2.0/((1/T158-1/S158)+SIGN(T158)*SQRT((1/T158-1/S158)*(1/T158-1/S158) + 4*DN158/((DN158+1)*(DN158+1))*(2*1/T158*1/S158-1/S158*1/S158)))</f>
        <v>0</v>
      </c>
      <c r="S158">
        <f>IF(LEFT(DO158,1)&lt;&gt;"0",IF(LEFT(DO158,1)="1",3.0,DP158),$D$5+$E$5*(EG158*DZ158/($K$5*1000))+$F$5*(EG158*DZ158/($K$5*1000))*MAX(MIN(DM158,$J$5),$I$5)*MAX(MIN(DM158,$J$5),$I$5)+$G$5*MAX(MIN(DM158,$J$5),$I$5)*(EG158*DZ158/($K$5*1000))+$H$5*(EG158*DZ158/($K$5*1000))*(EG158*DZ158/($K$5*1000)))</f>
        <v>0</v>
      </c>
      <c r="T158">
        <f>K158*(1000-(1000*0.61365*exp(17.502*X158/(240.97+X158))/(DZ158+EA158)+DU158)/2)/(1000*0.61365*exp(17.502*X158/(240.97+X158))/(DZ158+EA158)-DU158)</f>
        <v>0</v>
      </c>
      <c r="U158">
        <f>1/((DN158+1)/(R158/1.6)+1/(S158/1.37)) + DN158/((DN158+1)/(R158/1.6) + DN158/(S158/1.37))</f>
        <v>0</v>
      </c>
      <c r="V158">
        <f>(DI158*DL158)</f>
        <v>0</v>
      </c>
      <c r="W158">
        <f>(EB158+(V158+2*0.95*5.67E-8*(((EB158+$B$7)+273)^4-(EB158+273)^4)-44100*K158)/(1.84*29.3*S158+8*0.95*5.67E-8*(EB158+273)^3))</f>
        <v>0</v>
      </c>
      <c r="X158">
        <f>($C$7*EC158+$D$7*ED158+$E$7*W158)</f>
        <v>0</v>
      </c>
      <c r="Y158">
        <f>0.61365*exp(17.502*X158/(240.97+X158))</f>
        <v>0</v>
      </c>
      <c r="Z158">
        <f>(AA158/AB158*100)</f>
        <v>0</v>
      </c>
      <c r="AA158">
        <f>DU158*(DZ158+EA158)/1000</f>
        <v>0</v>
      </c>
      <c r="AB158">
        <f>0.61365*exp(17.502*EB158/(240.97+EB158))</f>
        <v>0</v>
      </c>
      <c r="AC158">
        <f>(Y158-DU158*(DZ158+EA158)/1000)</f>
        <v>0</v>
      </c>
      <c r="AD158">
        <f>(-K158*44100)</f>
        <v>0</v>
      </c>
      <c r="AE158">
        <f>2*29.3*S158*0.92*(EB158-X158)</f>
        <v>0</v>
      </c>
      <c r="AF158">
        <f>2*0.95*5.67E-8*(((EB158+$B$7)+273)^4-(X158+273)^4)</f>
        <v>0</v>
      </c>
      <c r="AG158">
        <f>V158+AF158+AD158+AE158</f>
        <v>0</v>
      </c>
      <c r="AH158">
        <f>DY158*AV158*(DT158-DS158*(1000-AV158*DV158)/(1000-AV158*DU158))/(100*DM158)</f>
        <v>0</v>
      </c>
      <c r="AI158">
        <f>1000*DY158*AV158*(DU158-DV158)/(100*DM158*(1000-AV158*DU158))</f>
        <v>0</v>
      </c>
      <c r="AJ158">
        <f>(AK158 - AL158 - DZ158*1E3/(8.314*(EB158+273.15)) * AN158/DY158 * AM158) * DY158/(100*DM158) * (1000 - DV158)/1000</f>
        <v>0</v>
      </c>
      <c r="AK158">
        <v>-1.956574586015289</v>
      </c>
      <c r="AL158">
        <v>-1.569348</v>
      </c>
      <c r="AM158">
        <v>-6.634518095902818E-07</v>
      </c>
      <c r="AN158">
        <v>65.79024612153766</v>
      </c>
      <c r="AO158">
        <f>(AQ158 - AP158 + DZ158*1E3/(8.314*(EB158+273.15)) * AS158/DY158 * AR158) * DY158/(100*DM158) * 1000/(1000 - AQ158)</f>
        <v>0</v>
      </c>
      <c r="AP158">
        <v>20.87978760691222</v>
      </c>
      <c r="AQ158">
        <v>20.86445575757576</v>
      </c>
      <c r="AR158">
        <v>-1.725383292354467E-05</v>
      </c>
      <c r="AS158">
        <v>77.20900830329752</v>
      </c>
      <c r="AT158">
        <v>0</v>
      </c>
      <c r="AU158">
        <v>0</v>
      </c>
      <c r="AV158">
        <f>IF(AT158*$H$13&gt;=AX158,1.0,(AX158/(AX158-AT158*$H$13)))</f>
        <v>0</v>
      </c>
      <c r="AW158">
        <f>(AV158-1)*100</f>
        <v>0</v>
      </c>
      <c r="AX158">
        <f>MAX(0,($B$13+$C$13*EG158)/(1+$D$13*EG158)*DZ158/(EB158+273)*$E$13)</f>
        <v>0</v>
      </c>
      <c r="AY158" t="s">
        <v>436</v>
      </c>
      <c r="AZ158" t="s">
        <v>436</v>
      </c>
      <c r="BA158">
        <v>0</v>
      </c>
      <c r="BB158">
        <v>0</v>
      </c>
      <c r="BC158">
        <f>1-BA158/BB158</f>
        <v>0</v>
      </c>
      <c r="BD158">
        <v>0</v>
      </c>
      <c r="BE158" t="s">
        <v>436</v>
      </c>
      <c r="BF158" t="s">
        <v>436</v>
      </c>
      <c r="BG158">
        <v>0</v>
      </c>
      <c r="BH158">
        <v>0</v>
      </c>
      <c r="BI158">
        <f>1-BG158/BH158</f>
        <v>0</v>
      </c>
      <c r="BJ158">
        <v>0.5</v>
      </c>
      <c r="BK158">
        <f>DJ158</f>
        <v>0</v>
      </c>
      <c r="BL158">
        <f>M158</f>
        <v>0</v>
      </c>
      <c r="BM158">
        <f>BI158*BJ158*BK158</f>
        <v>0</v>
      </c>
      <c r="BN158">
        <f>(BL158-BD158)/BK158</f>
        <v>0</v>
      </c>
      <c r="BO158">
        <f>(BB158-BH158)/BH158</f>
        <v>0</v>
      </c>
      <c r="BP158">
        <f>BA158/(BC158+BA158/BH158)</f>
        <v>0</v>
      </c>
      <c r="BQ158" t="s">
        <v>436</v>
      </c>
      <c r="BR158">
        <v>0</v>
      </c>
      <c r="BS158">
        <f>IF(BR158&lt;&gt;0, BR158, BP158)</f>
        <v>0</v>
      </c>
      <c r="BT158">
        <f>1-BS158/BH158</f>
        <v>0</v>
      </c>
      <c r="BU158">
        <f>(BH158-BG158)/(BH158-BS158)</f>
        <v>0</v>
      </c>
      <c r="BV158">
        <f>(BB158-BH158)/(BB158-BS158)</f>
        <v>0</v>
      </c>
      <c r="BW158">
        <f>(BH158-BG158)/(BH158-BA158)</f>
        <v>0</v>
      </c>
      <c r="BX158">
        <f>(BB158-BH158)/(BB158-BA158)</f>
        <v>0</v>
      </c>
      <c r="BY158">
        <f>(BU158*BS158/BG158)</f>
        <v>0</v>
      </c>
      <c r="BZ158">
        <f>(1-BY158)</f>
        <v>0</v>
      </c>
      <c r="DI158">
        <f>$B$11*EH158+$C$11*EI158+$F$11*ET158*(1-EW158)</f>
        <v>0</v>
      </c>
      <c r="DJ158">
        <f>DI158*DK158</f>
        <v>0</v>
      </c>
      <c r="DK158">
        <f>($B$11*$D$9+$C$11*$D$9+$F$11*((FG158+EY158)/MAX(FG158+EY158+FH158, 0.1)*$I$9+FH158/MAX(FG158+EY158+FH158, 0.1)*$J$9))/($B$11+$C$11+$F$11)</f>
        <v>0</v>
      </c>
      <c r="DL158">
        <f>($B$11*$K$9+$C$11*$K$9+$F$11*((FG158+EY158)/MAX(FG158+EY158+FH158, 0.1)*$P$9+FH158/MAX(FG158+EY158+FH158, 0.1)*$Q$9))/($B$11+$C$11+$F$11)</f>
        <v>0</v>
      </c>
      <c r="DM158">
        <v>6</v>
      </c>
      <c r="DN158">
        <v>0.5</v>
      </c>
      <c r="DO158" t="s">
        <v>437</v>
      </c>
      <c r="DP158">
        <v>2</v>
      </c>
      <c r="DQ158" t="b">
        <v>1</v>
      </c>
      <c r="DR158">
        <v>1746735409</v>
      </c>
      <c r="DS158">
        <v>-1.54111</v>
      </c>
      <c r="DT158">
        <v>-1.91276</v>
      </c>
      <c r="DU158">
        <v>20.8644</v>
      </c>
      <c r="DV158">
        <v>20.877</v>
      </c>
      <c r="DW158">
        <v>-1.8402</v>
      </c>
      <c r="DX158">
        <v>20.6149</v>
      </c>
      <c r="DY158">
        <v>399.998</v>
      </c>
      <c r="DZ158">
        <v>101.999</v>
      </c>
      <c r="EA158">
        <v>0.100099</v>
      </c>
      <c r="EB158">
        <v>29.994</v>
      </c>
      <c r="EC158">
        <v>29.6925</v>
      </c>
      <c r="ED158">
        <v>999.9</v>
      </c>
      <c r="EE158">
        <v>0</v>
      </c>
      <c r="EF158">
        <v>0</v>
      </c>
      <c r="EG158">
        <v>10030</v>
      </c>
      <c r="EH158">
        <v>0</v>
      </c>
      <c r="EI158">
        <v>0.221054</v>
      </c>
      <c r="EJ158">
        <v>0.371652</v>
      </c>
      <c r="EK158">
        <v>-1.57395</v>
      </c>
      <c r="EL158">
        <v>-1.95355</v>
      </c>
      <c r="EM158">
        <v>-0.0126648</v>
      </c>
      <c r="EN158">
        <v>-1.91276</v>
      </c>
      <c r="EO158">
        <v>20.877</v>
      </c>
      <c r="EP158">
        <v>2.12814</v>
      </c>
      <c r="EQ158">
        <v>2.12943</v>
      </c>
      <c r="ER158">
        <v>18.4314</v>
      </c>
      <c r="ES158">
        <v>18.4411</v>
      </c>
      <c r="ET158">
        <v>0.0500092</v>
      </c>
      <c r="EU158">
        <v>0</v>
      </c>
      <c r="EV158">
        <v>0</v>
      </c>
      <c r="EW158">
        <v>0</v>
      </c>
      <c r="EX158">
        <v>0.76</v>
      </c>
      <c r="EY158">
        <v>0.0500092</v>
      </c>
      <c r="EZ158">
        <v>-3.59</v>
      </c>
      <c r="FA158">
        <v>0.61</v>
      </c>
      <c r="FB158">
        <v>34.75</v>
      </c>
      <c r="FC158">
        <v>38.812</v>
      </c>
      <c r="FD158">
        <v>36.75</v>
      </c>
      <c r="FE158">
        <v>38.687</v>
      </c>
      <c r="FF158">
        <v>37.437</v>
      </c>
      <c r="FG158">
        <v>0</v>
      </c>
      <c r="FH158">
        <v>0</v>
      </c>
      <c r="FI158">
        <v>0</v>
      </c>
      <c r="FJ158">
        <v>1746735482</v>
      </c>
      <c r="FK158">
        <v>0</v>
      </c>
      <c r="FL158">
        <v>3.4732</v>
      </c>
      <c r="FM158">
        <v>-5.043077064223562</v>
      </c>
      <c r="FN158">
        <v>-10.27923086294995</v>
      </c>
      <c r="FO158">
        <v>-3.1568</v>
      </c>
      <c r="FP158">
        <v>15</v>
      </c>
      <c r="FQ158">
        <v>1746715409.1</v>
      </c>
      <c r="FR158" t="s">
        <v>438</v>
      </c>
      <c r="FS158">
        <v>1746715409.1</v>
      </c>
      <c r="FT158">
        <v>1746715398.6</v>
      </c>
      <c r="FU158">
        <v>2</v>
      </c>
      <c r="FV158">
        <v>-0.229</v>
      </c>
      <c r="FW158">
        <v>-0.046</v>
      </c>
      <c r="FX158">
        <v>-0.035</v>
      </c>
      <c r="FY158">
        <v>0.08699999999999999</v>
      </c>
      <c r="FZ158">
        <v>587</v>
      </c>
      <c r="GA158">
        <v>16</v>
      </c>
      <c r="GB158">
        <v>0.03</v>
      </c>
      <c r="GC158">
        <v>0.16</v>
      </c>
      <c r="GD158">
        <v>-0.2788340568270007</v>
      </c>
      <c r="GE158">
        <v>0.03621493999118749</v>
      </c>
      <c r="GF158">
        <v>0.008713434862282338</v>
      </c>
      <c r="GG158">
        <v>1</v>
      </c>
      <c r="GH158">
        <v>-0.0005533542710126988</v>
      </c>
      <c r="GI158">
        <v>0.0003855115123984904</v>
      </c>
      <c r="GJ158">
        <v>6.973982147511158E-05</v>
      </c>
      <c r="GK158">
        <v>1</v>
      </c>
      <c r="GL158">
        <v>2</v>
      </c>
      <c r="GM158">
        <v>2</v>
      </c>
      <c r="GN158" t="s">
        <v>439</v>
      </c>
      <c r="GO158">
        <v>3.01816</v>
      </c>
      <c r="GP158">
        <v>2.77503</v>
      </c>
      <c r="GQ158">
        <v>-0.000546607</v>
      </c>
      <c r="GR158">
        <v>-0.000564072</v>
      </c>
      <c r="GS158">
        <v>0.11092</v>
      </c>
      <c r="GT158">
        <v>0.110647</v>
      </c>
      <c r="GU158">
        <v>25850.4</v>
      </c>
      <c r="GV158">
        <v>30201</v>
      </c>
      <c r="GW158">
        <v>22639.4</v>
      </c>
      <c r="GX158">
        <v>27732.9</v>
      </c>
      <c r="GY158">
        <v>29169.4</v>
      </c>
      <c r="GZ158">
        <v>35213.1</v>
      </c>
      <c r="HA158">
        <v>36289.8</v>
      </c>
      <c r="HB158">
        <v>44024.7</v>
      </c>
      <c r="HC158">
        <v>1.82518</v>
      </c>
      <c r="HD158">
        <v>2.22292</v>
      </c>
      <c r="HE158">
        <v>0.144154</v>
      </c>
      <c r="HF158">
        <v>0</v>
      </c>
      <c r="HG158">
        <v>27.3408</v>
      </c>
      <c r="HH158">
        <v>999.9</v>
      </c>
      <c r="HI158">
        <v>55.5</v>
      </c>
      <c r="HJ158">
        <v>29.6</v>
      </c>
      <c r="HK158">
        <v>22.6553</v>
      </c>
      <c r="HL158">
        <v>61.9751</v>
      </c>
      <c r="HM158">
        <v>10.5769</v>
      </c>
      <c r="HN158">
        <v>1</v>
      </c>
      <c r="HO158">
        <v>-0.190899</v>
      </c>
      <c r="HP158">
        <v>-2.30345</v>
      </c>
      <c r="HQ158">
        <v>20.2791</v>
      </c>
      <c r="HR158">
        <v>5.19842</v>
      </c>
      <c r="HS158">
        <v>11.953</v>
      </c>
      <c r="HT158">
        <v>4.9468</v>
      </c>
      <c r="HU158">
        <v>3.3</v>
      </c>
      <c r="HV158">
        <v>9999</v>
      </c>
      <c r="HW158">
        <v>9999</v>
      </c>
      <c r="HX158">
        <v>9999</v>
      </c>
      <c r="HY158">
        <v>334.1</v>
      </c>
      <c r="HZ158">
        <v>1.8602</v>
      </c>
      <c r="IA158">
        <v>1.86081</v>
      </c>
      <c r="IB158">
        <v>1.86159</v>
      </c>
      <c r="IC158">
        <v>1.85724</v>
      </c>
      <c r="ID158">
        <v>1.85686</v>
      </c>
      <c r="IE158">
        <v>1.85794</v>
      </c>
      <c r="IF158">
        <v>1.85879</v>
      </c>
      <c r="IG158">
        <v>1.85824</v>
      </c>
      <c r="IH158">
        <v>0</v>
      </c>
      <c r="II158">
        <v>0</v>
      </c>
      <c r="IJ158">
        <v>0</v>
      </c>
      <c r="IK158">
        <v>0</v>
      </c>
      <c r="IL158" t="s">
        <v>440</v>
      </c>
      <c r="IM158" t="s">
        <v>441</v>
      </c>
      <c r="IN158" t="s">
        <v>442</v>
      </c>
      <c r="IO158" t="s">
        <v>442</v>
      </c>
      <c r="IP158" t="s">
        <v>442</v>
      </c>
      <c r="IQ158" t="s">
        <v>442</v>
      </c>
      <c r="IR158">
        <v>0</v>
      </c>
      <c r="IS158">
        <v>100</v>
      </c>
      <c r="IT158">
        <v>100</v>
      </c>
      <c r="IU158">
        <v>0.299</v>
      </c>
      <c r="IV158">
        <v>0.2495</v>
      </c>
      <c r="IW158">
        <v>0.297997702088705</v>
      </c>
      <c r="IX158">
        <v>-0.0005958199232126106</v>
      </c>
      <c r="IY158">
        <v>-6.37178337242435E-08</v>
      </c>
      <c r="IZ158">
        <v>1.993894988486917E-10</v>
      </c>
      <c r="JA158">
        <v>-0.1058024783623949</v>
      </c>
      <c r="JB158">
        <v>-0.00682890468723997</v>
      </c>
      <c r="JC158">
        <v>0.001509929528747337</v>
      </c>
      <c r="JD158">
        <v>-1.662762654557253E-05</v>
      </c>
      <c r="JE158">
        <v>17</v>
      </c>
      <c r="JF158">
        <v>1831</v>
      </c>
      <c r="JG158">
        <v>1</v>
      </c>
      <c r="JH158">
        <v>21</v>
      </c>
      <c r="JI158">
        <v>333.3</v>
      </c>
      <c r="JJ158">
        <v>333.5</v>
      </c>
      <c r="JK158">
        <v>0.0292969</v>
      </c>
      <c r="JL158">
        <v>4.99634</v>
      </c>
      <c r="JM158">
        <v>1.54663</v>
      </c>
      <c r="JN158">
        <v>2.18994</v>
      </c>
      <c r="JO158">
        <v>1.49658</v>
      </c>
      <c r="JP158">
        <v>2.46338</v>
      </c>
      <c r="JQ158">
        <v>35.6845</v>
      </c>
      <c r="JR158">
        <v>24.1926</v>
      </c>
      <c r="JS158">
        <v>18</v>
      </c>
      <c r="JT158">
        <v>385.12</v>
      </c>
      <c r="JU158">
        <v>682.4829999999999</v>
      </c>
      <c r="JV158">
        <v>30.9215</v>
      </c>
      <c r="JW158">
        <v>25.0818</v>
      </c>
      <c r="JX158">
        <v>30</v>
      </c>
      <c r="JY158">
        <v>24.9739</v>
      </c>
      <c r="JZ158">
        <v>24.9501</v>
      </c>
      <c r="KA158">
        <v>0</v>
      </c>
      <c r="KB158">
        <v>17.6459</v>
      </c>
      <c r="KC158">
        <v>100</v>
      </c>
      <c r="KD158">
        <v>30.9241</v>
      </c>
      <c r="KE158">
        <v>0</v>
      </c>
      <c r="KF158">
        <v>20.8348</v>
      </c>
      <c r="KG158">
        <v>100.154</v>
      </c>
      <c r="KH158">
        <v>100.777</v>
      </c>
    </row>
    <row r="159" spans="1:294">
      <c r="A159">
        <v>143</v>
      </c>
      <c r="B159">
        <v>1746735529.5</v>
      </c>
      <c r="C159">
        <v>17113.40000009537</v>
      </c>
      <c r="D159" t="s">
        <v>725</v>
      </c>
      <c r="E159" t="s">
        <v>726</v>
      </c>
      <c r="F159" t="s">
        <v>432</v>
      </c>
      <c r="G159" t="s">
        <v>433</v>
      </c>
      <c r="I159" t="s">
        <v>435</v>
      </c>
      <c r="J159">
        <v>1746735529.5</v>
      </c>
      <c r="K159">
        <f>(L159)/1000</f>
        <v>0</v>
      </c>
      <c r="L159">
        <f>IF(DQ159, AO159, AI159)</f>
        <v>0</v>
      </c>
      <c r="M159">
        <f>IF(DQ159, AJ159, AH159)</f>
        <v>0</v>
      </c>
      <c r="N159">
        <f>DS159 - IF(AV159&gt;1, M159*DM159*100.0/(AX159), 0)</f>
        <v>0</v>
      </c>
      <c r="O159">
        <f>((U159-K159/2)*N159-M159)/(U159+K159/2)</f>
        <v>0</v>
      </c>
      <c r="P159">
        <f>O159*(DZ159+EA159)/1000.0</f>
        <v>0</v>
      </c>
      <c r="Q159">
        <f>(DS159 - IF(AV159&gt;1, M159*DM159*100.0/(AX159), 0))*(DZ159+EA159)/1000.0</f>
        <v>0</v>
      </c>
      <c r="R159">
        <f>2.0/((1/T159-1/S159)+SIGN(T159)*SQRT((1/T159-1/S159)*(1/T159-1/S159) + 4*DN159/((DN159+1)*(DN159+1))*(2*1/T159*1/S159-1/S159*1/S159)))</f>
        <v>0</v>
      </c>
      <c r="S159">
        <f>IF(LEFT(DO159,1)&lt;&gt;"0",IF(LEFT(DO159,1)="1",3.0,DP159),$D$5+$E$5*(EG159*DZ159/($K$5*1000))+$F$5*(EG159*DZ159/($K$5*1000))*MAX(MIN(DM159,$J$5),$I$5)*MAX(MIN(DM159,$J$5),$I$5)+$G$5*MAX(MIN(DM159,$J$5),$I$5)*(EG159*DZ159/($K$5*1000))+$H$5*(EG159*DZ159/($K$5*1000))*(EG159*DZ159/($K$5*1000)))</f>
        <v>0</v>
      </c>
      <c r="T159">
        <f>K159*(1000-(1000*0.61365*exp(17.502*X159/(240.97+X159))/(DZ159+EA159)+DU159)/2)/(1000*0.61365*exp(17.502*X159/(240.97+X159))/(DZ159+EA159)-DU159)</f>
        <v>0</v>
      </c>
      <c r="U159">
        <f>1/((DN159+1)/(R159/1.6)+1/(S159/1.37)) + DN159/((DN159+1)/(R159/1.6) + DN159/(S159/1.37))</f>
        <v>0</v>
      </c>
      <c r="V159">
        <f>(DI159*DL159)</f>
        <v>0</v>
      </c>
      <c r="W159">
        <f>(EB159+(V159+2*0.95*5.67E-8*(((EB159+$B$7)+273)^4-(EB159+273)^4)-44100*K159)/(1.84*29.3*S159+8*0.95*5.67E-8*(EB159+273)^3))</f>
        <v>0</v>
      </c>
      <c r="X159">
        <f>($C$7*EC159+$D$7*ED159+$E$7*W159)</f>
        <v>0</v>
      </c>
      <c r="Y159">
        <f>0.61365*exp(17.502*X159/(240.97+X159))</f>
        <v>0</v>
      </c>
      <c r="Z159">
        <f>(AA159/AB159*100)</f>
        <v>0</v>
      </c>
      <c r="AA159">
        <f>DU159*(DZ159+EA159)/1000</f>
        <v>0</v>
      </c>
      <c r="AB159">
        <f>0.61365*exp(17.502*EB159/(240.97+EB159))</f>
        <v>0</v>
      </c>
      <c r="AC159">
        <f>(Y159-DU159*(DZ159+EA159)/1000)</f>
        <v>0</v>
      </c>
      <c r="AD159">
        <f>(-K159*44100)</f>
        <v>0</v>
      </c>
      <c r="AE159">
        <f>2*29.3*S159*0.92*(EB159-X159)</f>
        <v>0</v>
      </c>
      <c r="AF159">
        <f>2*0.95*5.67E-8*(((EB159+$B$7)+273)^4-(X159+273)^4)</f>
        <v>0</v>
      </c>
      <c r="AG159">
        <f>V159+AF159+AD159+AE159</f>
        <v>0</v>
      </c>
      <c r="AH159">
        <f>DY159*AV159*(DT159-DS159*(1000-AV159*DV159)/(1000-AV159*DU159))/(100*DM159)</f>
        <v>0</v>
      </c>
      <c r="AI159">
        <f>1000*DY159*AV159*(DU159-DV159)/(100*DM159*(1000-AV159*DU159))</f>
        <v>0</v>
      </c>
      <c r="AJ159">
        <f>(AK159 - AL159 - DZ159*1E3/(8.314*(EB159+273.15)) * AN159/DY159 * AM159) * DY159/(100*DM159) * (1000 - DV159)/1000</f>
        <v>0</v>
      </c>
      <c r="AK159">
        <v>51.67191931635511</v>
      </c>
      <c r="AL159">
        <v>52.14024606060604</v>
      </c>
      <c r="AM159">
        <v>-0.02526624507836639</v>
      </c>
      <c r="AN159">
        <v>65.79024612153766</v>
      </c>
      <c r="AO159">
        <f>(AQ159 - AP159 + DZ159*1E3/(8.314*(EB159+273.15)) * AS159/DY159 * AR159) * DY159/(100*DM159) * 1000/(1000 - AQ159)</f>
        <v>0</v>
      </c>
      <c r="AP159">
        <v>20.84912769892881</v>
      </c>
      <c r="AQ159">
        <v>20.84056909090908</v>
      </c>
      <c r="AR159">
        <v>1.519777741520847E-05</v>
      </c>
      <c r="AS159">
        <v>77.20900830329752</v>
      </c>
      <c r="AT159">
        <v>0</v>
      </c>
      <c r="AU159">
        <v>0</v>
      </c>
      <c r="AV159">
        <f>IF(AT159*$H$13&gt;=AX159,1.0,(AX159/(AX159-AT159*$H$13)))</f>
        <v>0</v>
      </c>
      <c r="AW159">
        <f>(AV159-1)*100</f>
        <v>0</v>
      </c>
      <c r="AX159">
        <f>MAX(0,($B$13+$C$13*EG159)/(1+$D$13*EG159)*DZ159/(EB159+273)*$E$13)</f>
        <v>0</v>
      </c>
      <c r="AY159" t="s">
        <v>436</v>
      </c>
      <c r="AZ159" t="s">
        <v>436</v>
      </c>
      <c r="BA159">
        <v>0</v>
      </c>
      <c r="BB159">
        <v>0</v>
      </c>
      <c r="BC159">
        <f>1-BA159/BB159</f>
        <v>0</v>
      </c>
      <c r="BD159">
        <v>0</v>
      </c>
      <c r="BE159" t="s">
        <v>436</v>
      </c>
      <c r="BF159" t="s">
        <v>436</v>
      </c>
      <c r="BG159">
        <v>0</v>
      </c>
      <c r="BH159">
        <v>0</v>
      </c>
      <c r="BI159">
        <f>1-BG159/BH159</f>
        <v>0</v>
      </c>
      <c r="BJ159">
        <v>0.5</v>
      </c>
      <c r="BK159">
        <f>DJ159</f>
        <v>0</v>
      </c>
      <c r="BL159">
        <f>M159</f>
        <v>0</v>
      </c>
      <c r="BM159">
        <f>BI159*BJ159*BK159</f>
        <v>0</v>
      </c>
      <c r="BN159">
        <f>(BL159-BD159)/BK159</f>
        <v>0</v>
      </c>
      <c r="BO159">
        <f>(BB159-BH159)/BH159</f>
        <v>0</v>
      </c>
      <c r="BP159">
        <f>BA159/(BC159+BA159/BH159)</f>
        <v>0</v>
      </c>
      <c r="BQ159" t="s">
        <v>436</v>
      </c>
      <c r="BR159">
        <v>0</v>
      </c>
      <c r="BS159">
        <f>IF(BR159&lt;&gt;0, BR159, BP159)</f>
        <v>0</v>
      </c>
      <c r="BT159">
        <f>1-BS159/BH159</f>
        <v>0</v>
      </c>
      <c r="BU159">
        <f>(BH159-BG159)/(BH159-BS159)</f>
        <v>0</v>
      </c>
      <c r="BV159">
        <f>(BB159-BH159)/(BB159-BS159)</f>
        <v>0</v>
      </c>
      <c r="BW159">
        <f>(BH159-BG159)/(BH159-BA159)</f>
        <v>0</v>
      </c>
      <c r="BX159">
        <f>(BB159-BH159)/(BB159-BA159)</f>
        <v>0</v>
      </c>
      <c r="BY159">
        <f>(BU159*BS159/BG159)</f>
        <v>0</v>
      </c>
      <c r="BZ159">
        <f>(1-BY159)</f>
        <v>0</v>
      </c>
      <c r="DI159">
        <f>$B$11*EH159+$C$11*EI159+$F$11*ET159*(1-EW159)</f>
        <v>0</v>
      </c>
      <c r="DJ159">
        <f>DI159*DK159</f>
        <v>0</v>
      </c>
      <c r="DK159">
        <f>($B$11*$D$9+$C$11*$D$9+$F$11*((FG159+EY159)/MAX(FG159+EY159+FH159, 0.1)*$I$9+FH159/MAX(FG159+EY159+FH159, 0.1)*$J$9))/($B$11+$C$11+$F$11)</f>
        <v>0</v>
      </c>
      <c r="DL159">
        <f>($B$11*$K$9+$C$11*$K$9+$F$11*((FG159+EY159)/MAX(FG159+EY159+FH159, 0.1)*$P$9+FH159/MAX(FG159+EY159+FH159, 0.1)*$Q$9))/($B$11+$C$11+$F$11)</f>
        <v>0</v>
      </c>
      <c r="DM159">
        <v>6</v>
      </c>
      <c r="DN159">
        <v>0.5</v>
      </c>
      <c r="DO159" t="s">
        <v>437</v>
      </c>
      <c r="DP159">
        <v>2</v>
      </c>
      <c r="DQ159" t="b">
        <v>1</v>
      </c>
      <c r="DR159">
        <v>1746735529.5</v>
      </c>
      <c r="DS159">
        <v>51.045</v>
      </c>
      <c r="DT159">
        <v>50.5509</v>
      </c>
      <c r="DU159">
        <v>20.8399</v>
      </c>
      <c r="DV159">
        <v>20.8469</v>
      </c>
      <c r="DW159">
        <v>50.7774</v>
      </c>
      <c r="DX159">
        <v>20.5913</v>
      </c>
      <c r="DY159">
        <v>400.02</v>
      </c>
      <c r="DZ159">
        <v>102.002</v>
      </c>
      <c r="EA159">
        <v>0.0999178</v>
      </c>
      <c r="EB159">
        <v>30.006</v>
      </c>
      <c r="EC159">
        <v>29.7027</v>
      </c>
      <c r="ED159">
        <v>999.9</v>
      </c>
      <c r="EE159">
        <v>0</v>
      </c>
      <c r="EF159">
        <v>0</v>
      </c>
      <c r="EG159">
        <v>10061.2</v>
      </c>
      <c r="EH159">
        <v>0</v>
      </c>
      <c r="EI159">
        <v>0.221054</v>
      </c>
      <c r="EJ159">
        <v>0.494129</v>
      </c>
      <c r="EK159">
        <v>52.1314</v>
      </c>
      <c r="EL159">
        <v>51.6271</v>
      </c>
      <c r="EM159">
        <v>-0.00693321</v>
      </c>
      <c r="EN159">
        <v>50.5509</v>
      </c>
      <c r="EO159">
        <v>20.8469</v>
      </c>
      <c r="EP159">
        <v>2.12572</v>
      </c>
      <c r="EQ159">
        <v>2.12643</v>
      </c>
      <c r="ER159">
        <v>18.4132</v>
      </c>
      <c r="ES159">
        <v>18.4185</v>
      </c>
      <c r="ET159">
        <v>0.0500092</v>
      </c>
      <c r="EU159">
        <v>0</v>
      </c>
      <c r="EV159">
        <v>0</v>
      </c>
      <c r="EW159">
        <v>0</v>
      </c>
      <c r="EX159">
        <v>1.55</v>
      </c>
      <c r="EY159">
        <v>0.0500092</v>
      </c>
      <c r="EZ159">
        <v>-8.32</v>
      </c>
      <c r="FA159">
        <v>0.83</v>
      </c>
      <c r="FB159">
        <v>34.687</v>
      </c>
      <c r="FC159">
        <v>39.5</v>
      </c>
      <c r="FD159">
        <v>36.937</v>
      </c>
      <c r="FE159">
        <v>39.562</v>
      </c>
      <c r="FF159">
        <v>37.687</v>
      </c>
      <c r="FG159">
        <v>0</v>
      </c>
      <c r="FH159">
        <v>0</v>
      </c>
      <c r="FI159">
        <v>0</v>
      </c>
      <c r="FJ159">
        <v>1746735602.6</v>
      </c>
      <c r="FK159">
        <v>0</v>
      </c>
      <c r="FL159">
        <v>3.263076923076923</v>
      </c>
      <c r="FM159">
        <v>-35.63076891317044</v>
      </c>
      <c r="FN159">
        <v>22.58803405222499</v>
      </c>
      <c r="FO159">
        <v>-4.926153846153846</v>
      </c>
      <c r="FP159">
        <v>15</v>
      </c>
      <c r="FQ159">
        <v>1746715409.1</v>
      </c>
      <c r="FR159" t="s">
        <v>438</v>
      </c>
      <c r="FS159">
        <v>1746715409.1</v>
      </c>
      <c r="FT159">
        <v>1746715398.6</v>
      </c>
      <c r="FU159">
        <v>2</v>
      </c>
      <c r="FV159">
        <v>-0.229</v>
      </c>
      <c r="FW159">
        <v>-0.046</v>
      </c>
      <c r="FX159">
        <v>-0.035</v>
      </c>
      <c r="FY159">
        <v>0.08699999999999999</v>
      </c>
      <c r="FZ159">
        <v>587</v>
      </c>
      <c r="GA159">
        <v>16</v>
      </c>
      <c r="GB159">
        <v>0.03</v>
      </c>
      <c r="GC159">
        <v>0.16</v>
      </c>
      <c r="GD159">
        <v>-0.2003705073591083</v>
      </c>
      <c r="GE159">
        <v>-0.07135762984745463</v>
      </c>
      <c r="GF159">
        <v>0.03072739261118112</v>
      </c>
      <c r="GG159">
        <v>1</v>
      </c>
      <c r="GH159">
        <v>-0.0002982409953709811</v>
      </c>
      <c r="GI159">
        <v>0.0001127277304417503</v>
      </c>
      <c r="GJ159">
        <v>3.879075019706829E-05</v>
      </c>
      <c r="GK159">
        <v>1</v>
      </c>
      <c r="GL159">
        <v>2</v>
      </c>
      <c r="GM159">
        <v>2</v>
      </c>
      <c r="GN159" t="s">
        <v>439</v>
      </c>
      <c r="GO159">
        <v>3.01818</v>
      </c>
      <c r="GP159">
        <v>2.77512</v>
      </c>
      <c r="GQ159">
        <v>0.0150012</v>
      </c>
      <c r="GR159">
        <v>0.0148229</v>
      </c>
      <c r="GS159">
        <v>0.110834</v>
      </c>
      <c r="GT159">
        <v>0.11054</v>
      </c>
      <c r="GU159">
        <v>25448.2</v>
      </c>
      <c r="GV159">
        <v>29735.9</v>
      </c>
      <c r="GW159">
        <v>22639.2</v>
      </c>
      <c r="GX159">
        <v>27732.5</v>
      </c>
      <c r="GY159">
        <v>29172.6</v>
      </c>
      <c r="GZ159">
        <v>35217.5</v>
      </c>
      <c r="HA159">
        <v>36289.7</v>
      </c>
      <c r="HB159">
        <v>44024.3</v>
      </c>
      <c r="HC159">
        <v>1.82502</v>
      </c>
      <c r="HD159">
        <v>2.22358</v>
      </c>
      <c r="HE159">
        <v>0.144802</v>
      </c>
      <c r="HF159">
        <v>0</v>
      </c>
      <c r="HG159">
        <v>27.3405</v>
      </c>
      <c r="HH159">
        <v>999.9</v>
      </c>
      <c r="HI159">
        <v>55.6</v>
      </c>
      <c r="HJ159">
        <v>29.6</v>
      </c>
      <c r="HK159">
        <v>22.6938</v>
      </c>
      <c r="HL159">
        <v>61.7951</v>
      </c>
      <c r="HM159">
        <v>10.4928</v>
      </c>
      <c r="HN159">
        <v>1</v>
      </c>
      <c r="HO159">
        <v>-0.191433</v>
      </c>
      <c r="HP159">
        <v>-2.23871</v>
      </c>
      <c r="HQ159">
        <v>20.282</v>
      </c>
      <c r="HR159">
        <v>5.19632</v>
      </c>
      <c r="HS159">
        <v>11.9527</v>
      </c>
      <c r="HT159">
        <v>4.94765</v>
      </c>
      <c r="HU159">
        <v>3.3</v>
      </c>
      <c r="HV159">
        <v>9999</v>
      </c>
      <c r="HW159">
        <v>9999</v>
      </c>
      <c r="HX159">
        <v>9999</v>
      </c>
      <c r="HY159">
        <v>334.1</v>
      </c>
      <c r="HZ159">
        <v>1.86019</v>
      </c>
      <c r="IA159">
        <v>1.8608</v>
      </c>
      <c r="IB159">
        <v>1.86157</v>
      </c>
      <c r="IC159">
        <v>1.85716</v>
      </c>
      <c r="ID159">
        <v>1.85684</v>
      </c>
      <c r="IE159">
        <v>1.85791</v>
      </c>
      <c r="IF159">
        <v>1.85871</v>
      </c>
      <c r="IG159">
        <v>1.85822</v>
      </c>
      <c r="IH159">
        <v>0</v>
      </c>
      <c r="II159">
        <v>0</v>
      </c>
      <c r="IJ159">
        <v>0</v>
      </c>
      <c r="IK159">
        <v>0</v>
      </c>
      <c r="IL159" t="s">
        <v>440</v>
      </c>
      <c r="IM159" t="s">
        <v>441</v>
      </c>
      <c r="IN159" t="s">
        <v>442</v>
      </c>
      <c r="IO159" t="s">
        <v>442</v>
      </c>
      <c r="IP159" t="s">
        <v>442</v>
      </c>
      <c r="IQ159" t="s">
        <v>442</v>
      </c>
      <c r="IR159">
        <v>0</v>
      </c>
      <c r="IS159">
        <v>100</v>
      </c>
      <c r="IT159">
        <v>100</v>
      </c>
      <c r="IU159">
        <v>0.268</v>
      </c>
      <c r="IV159">
        <v>0.2486</v>
      </c>
      <c r="IW159">
        <v>0.297997702088705</v>
      </c>
      <c r="IX159">
        <v>-0.0005958199232126106</v>
      </c>
      <c r="IY159">
        <v>-6.37178337242435E-08</v>
      </c>
      <c r="IZ159">
        <v>1.993894988486917E-10</v>
      </c>
      <c r="JA159">
        <v>-0.1058024783623949</v>
      </c>
      <c r="JB159">
        <v>-0.00682890468723997</v>
      </c>
      <c r="JC159">
        <v>0.001509929528747337</v>
      </c>
      <c r="JD159">
        <v>-1.662762654557253E-05</v>
      </c>
      <c r="JE159">
        <v>17</v>
      </c>
      <c r="JF159">
        <v>1831</v>
      </c>
      <c r="JG159">
        <v>1</v>
      </c>
      <c r="JH159">
        <v>21</v>
      </c>
      <c r="JI159">
        <v>335.3</v>
      </c>
      <c r="JJ159">
        <v>335.5</v>
      </c>
      <c r="JK159">
        <v>0.279541</v>
      </c>
      <c r="JL159">
        <v>2.61963</v>
      </c>
      <c r="JM159">
        <v>1.54663</v>
      </c>
      <c r="JN159">
        <v>2.18994</v>
      </c>
      <c r="JO159">
        <v>1.49658</v>
      </c>
      <c r="JP159">
        <v>2.46216</v>
      </c>
      <c r="JQ159">
        <v>35.6845</v>
      </c>
      <c r="JR159">
        <v>24.2013</v>
      </c>
      <c r="JS159">
        <v>18</v>
      </c>
      <c r="JT159">
        <v>385.018</v>
      </c>
      <c r="JU159">
        <v>682.982</v>
      </c>
      <c r="JV159">
        <v>31.0418</v>
      </c>
      <c r="JW159">
        <v>25.0755</v>
      </c>
      <c r="JX159">
        <v>29.9999</v>
      </c>
      <c r="JY159">
        <v>24.9696</v>
      </c>
      <c r="JZ159">
        <v>24.9459</v>
      </c>
      <c r="KA159">
        <v>5.6322</v>
      </c>
      <c r="KB159">
        <v>17.6459</v>
      </c>
      <c r="KC159">
        <v>100</v>
      </c>
      <c r="KD159">
        <v>31.0512</v>
      </c>
      <c r="KE159">
        <v>50</v>
      </c>
      <c r="KF159">
        <v>20.832</v>
      </c>
      <c r="KG159">
        <v>100.154</v>
      </c>
      <c r="KH159">
        <v>100.776</v>
      </c>
    </row>
    <row r="160" spans="1:294">
      <c r="A160">
        <v>144</v>
      </c>
      <c r="B160">
        <v>1746735650</v>
      </c>
      <c r="C160">
        <v>17233.90000009537</v>
      </c>
      <c r="D160" t="s">
        <v>727</v>
      </c>
      <c r="E160" t="s">
        <v>728</v>
      </c>
      <c r="F160" t="s">
        <v>432</v>
      </c>
      <c r="G160" t="s">
        <v>433</v>
      </c>
      <c r="I160" t="s">
        <v>435</v>
      </c>
      <c r="J160">
        <v>1746735650</v>
      </c>
      <c r="K160">
        <f>(L160)/1000</f>
        <v>0</v>
      </c>
      <c r="L160">
        <f>IF(DQ160, AO160, AI160)</f>
        <v>0</v>
      </c>
      <c r="M160">
        <f>IF(DQ160, AJ160, AH160)</f>
        <v>0</v>
      </c>
      <c r="N160">
        <f>DS160 - IF(AV160&gt;1, M160*DM160*100.0/(AX160), 0)</f>
        <v>0</v>
      </c>
      <c r="O160">
        <f>((U160-K160/2)*N160-M160)/(U160+K160/2)</f>
        <v>0</v>
      </c>
      <c r="P160">
        <f>O160*(DZ160+EA160)/1000.0</f>
        <v>0</v>
      </c>
      <c r="Q160">
        <f>(DS160 - IF(AV160&gt;1, M160*DM160*100.0/(AX160), 0))*(DZ160+EA160)/1000.0</f>
        <v>0</v>
      </c>
      <c r="R160">
        <f>2.0/((1/T160-1/S160)+SIGN(T160)*SQRT((1/T160-1/S160)*(1/T160-1/S160) + 4*DN160/((DN160+1)*(DN160+1))*(2*1/T160*1/S160-1/S160*1/S160)))</f>
        <v>0</v>
      </c>
      <c r="S160">
        <f>IF(LEFT(DO160,1)&lt;&gt;"0",IF(LEFT(DO160,1)="1",3.0,DP160),$D$5+$E$5*(EG160*DZ160/($K$5*1000))+$F$5*(EG160*DZ160/($K$5*1000))*MAX(MIN(DM160,$J$5),$I$5)*MAX(MIN(DM160,$J$5),$I$5)+$G$5*MAX(MIN(DM160,$J$5),$I$5)*(EG160*DZ160/($K$5*1000))+$H$5*(EG160*DZ160/($K$5*1000))*(EG160*DZ160/($K$5*1000)))</f>
        <v>0</v>
      </c>
      <c r="T160">
        <f>K160*(1000-(1000*0.61365*exp(17.502*X160/(240.97+X160))/(DZ160+EA160)+DU160)/2)/(1000*0.61365*exp(17.502*X160/(240.97+X160))/(DZ160+EA160)-DU160)</f>
        <v>0</v>
      </c>
      <c r="U160">
        <f>1/((DN160+1)/(R160/1.6)+1/(S160/1.37)) + DN160/((DN160+1)/(R160/1.6) + DN160/(S160/1.37))</f>
        <v>0</v>
      </c>
      <c r="V160">
        <f>(DI160*DL160)</f>
        <v>0</v>
      </c>
      <c r="W160">
        <f>(EB160+(V160+2*0.95*5.67E-8*(((EB160+$B$7)+273)^4-(EB160+273)^4)-44100*K160)/(1.84*29.3*S160+8*0.95*5.67E-8*(EB160+273)^3))</f>
        <v>0</v>
      </c>
      <c r="X160">
        <f>($C$7*EC160+$D$7*ED160+$E$7*W160)</f>
        <v>0</v>
      </c>
      <c r="Y160">
        <f>0.61365*exp(17.502*X160/(240.97+X160))</f>
        <v>0</v>
      </c>
      <c r="Z160">
        <f>(AA160/AB160*100)</f>
        <v>0</v>
      </c>
      <c r="AA160">
        <f>DU160*(DZ160+EA160)/1000</f>
        <v>0</v>
      </c>
      <c r="AB160">
        <f>0.61365*exp(17.502*EB160/(240.97+EB160))</f>
        <v>0</v>
      </c>
      <c r="AC160">
        <f>(Y160-DU160*(DZ160+EA160)/1000)</f>
        <v>0</v>
      </c>
      <c r="AD160">
        <f>(-K160*44100)</f>
        <v>0</v>
      </c>
      <c r="AE160">
        <f>2*29.3*S160*0.92*(EB160-X160)</f>
        <v>0</v>
      </c>
      <c r="AF160">
        <f>2*0.95*5.67E-8*(((EB160+$B$7)+273)^4-(X160+273)^4)</f>
        <v>0</v>
      </c>
      <c r="AG160">
        <f>V160+AF160+AD160+AE160</f>
        <v>0</v>
      </c>
      <c r="AH160">
        <f>DY160*AV160*(DT160-DS160*(1000-AV160*DV160)/(1000-AV160*DU160))/(100*DM160)</f>
        <v>0</v>
      </c>
      <c r="AI160">
        <f>1000*DY160*AV160*(DU160-DV160)/(100*DM160*(1000-AV160*DU160))</f>
        <v>0</v>
      </c>
      <c r="AJ160">
        <f>(AK160 - AL160 - DZ160*1E3/(8.314*(EB160+273.15)) * AN160/DY160 * AM160) * DY160/(100*DM160) * (1000 - DV160)/1000</f>
        <v>0</v>
      </c>
      <c r="AK160">
        <v>102.2990625454735</v>
      </c>
      <c r="AL160">
        <v>102.3986848484848</v>
      </c>
      <c r="AM160">
        <v>-0.0003680569449686739</v>
      </c>
      <c r="AN160">
        <v>65.79024612153766</v>
      </c>
      <c r="AO160">
        <f>(AQ160 - AP160 + DZ160*1E3/(8.314*(EB160+273.15)) * AS160/DY160 * AR160) * DY160/(100*DM160) * 1000/(1000 - AQ160)</f>
        <v>0</v>
      </c>
      <c r="AP160">
        <v>20.83148864540356</v>
      </c>
      <c r="AQ160">
        <v>20.81793333333333</v>
      </c>
      <c r="AR160">
        <v>1.121366300023395E-06</v>
      </c>
      <c r="AS160">
        <v>77.20900830329752</v>
      </c>
      <c r="AT160">
        <v>0</v>
      </c>
      <c r="AU160">
        <v>0</v>
      </c>
      <c r="AV160">
        <f>IF(AT160*$H$13&gt;=AX160,1.0,(AX160/(AX160-AT160*$H$13)))</f>
        <v>0</v>
      </c>
      <c r="AW160">
        <f>(AV160-1)*100</f>
        <v>0</v>
      </c>
      <c r="AX160">
        <f>MAX(0,($B$13+$C$13*EG160)/(1+$D$13*EG160)*DZ160/(EB160+273)*$E$13)</f>
        <v>0</v>
      </c>
      <c r="AY160" t="s">
        <v>436</v>
      </c>
      <c r="AZ160" t="s">
        <v>436</v>
      </c>
      <c r="BA160">
        <v>0</v>
      </c>
      <c r="BB160">
        <v>0</v>
      </c>
      <c r="BC160">
        <f>1-BA160/BB160</f>
        <v>0</v>
      </c>
      <c r="BD160">
        <v>0</v>
      </c>
      <c r="BE160" t="s">
        <v>436</v>
      </c>
      <c r="BF160" t="s">
        <v>436</v>
      </c>
      <c r="BG160">
        <v>0</v>
      </c>
      <c r="BH160">
        <v>0</v>
      </c>
      <c r="BI160">
        <f>1-BG160/BH160</f>
        <v>0</v>
      </c>
      <c r="BJ160">
        <v>0.5</v>
      </c>
      <c r="BK160">
        <f>DJ160</f>
        <v>0</v>
      </c>
      <c r="BL160">
        <f>M160</f>
        <v>0</v>
      </c>
      <c r="BM160">
        <f>BI160*BJ160*BK160</f>
        <v>0</v>
      </c>
      <c r="BN160">
        <f>(BL160-BD160)/BK160</f>
        <v>0</v>
      </c>
      <c r="BO160">
        <f>(BB160-BH160)/BH160</f>
        <v>0</v>
      </c>
      <c r="BP160">
        <f>BA160/(BC160+BA160/BH160)</f>
        <v>0</v>
      </c>
      <c r="BQ160" t="s">
        <v>436</v>
      </c>
      <c r="BR160">
        <v>0</v>
      </c>
      <c r="BS160">
        <f>IF(BR160&lt;&gt;0, BR160, BP160)</f>
        <v>0</v>
      </c>
      <c r="BT160">
        <f>1-BS160/BH160</f>
        <v>0</v>
      </c>
      <c r="BU160">
        <f>(BH160-BG160)/(BH160-BS160)</f>
        <v>0</v>
      </c>
      <c r="BV160">
        <f>(BB160-BH160)/(BB160-BS160)</f>
        <v>0</v>
      </c>
      <c r="BW160">
        <f>(BH160-BG160)/(BH160-BA160)</f>
        <v>0</v>
      </c>
      <c r="BX160">
        <f>(BB160-BH160)/(BB160-BA160)</f>
        <v>0</v>
      </c>
      <c r="BY160">
        <f>(BU160*BS160/BG160)</f>
        <v>0</v>
      </c>
      <c r="BZ160">
        <f>(1-BY160)</f>
        <v>0</v>
      </c>
      <c r="DI160">
        <f>$B$11*EH160+$C$11*EI160+$F$11*ET160*(1-EW160)</f>
        <v>0</v>
      </c>
      <c r="DJ160">
        <f>DI160*DK160</f>
        <v>0</v>
      </c>
      <c r="DK160">
        <f>($B$11*$D$9+$C$11*$D$9+$F$11*((FG160+EY160)/MAX(FG160+EY160+FH160, 0.1)*$I$9+FH160/MAX(FG160+EY160+FH160, 0.1)*$J$9))/($B$11+$C$11+$F$11)</f>
        <v>0</v>
      </c>
      <c r="DL160">
        <f>($B$11*$K$9+$C$11*$K$9+$F$11*((FG160+EY160)/MAX(FG160+EY160+FH160, 0.1)*$P$9+FH160/MAX(FG160+EY160+FH160, 0.1)*$Q$9))/($B$11+$C$11+$F$11)</f>
        <v>0</v>
      </c>
      <c r="DM160">
        <v>6</v>
      </c>
      <c r="DN160">
        <v>0.5</v>
      </c>
      <c r="DO160" t="s">
        <v>437</v>
      </c>
      <c r="DP160">
        <v>2</v>
      </c>
      <c r="DQ160" t="b">
        <v>1</v>
      </c>
      <c r="DR160">
        <v>1746735650</v>
      </c>
      <c r="DS160">
        <v>100.275</v>
      </c>
      <c r="DT160">
        <v>100.148</v>
      </c>
      <c r="DU160">
        <v>20.8175</v>
      </c>
      <c r="DV160">
        <v>20.8274</v>
      </c>
      <c r="DW160">
        <v>100.037</v>
      </c>
      <c r="DX160">
        <v>20.5696</v>
      </c>
      <c r="DY160">
        <v>399.934</v>
      </c>
      <c r="DZ160">
        <v>102.001</v>
      </c>
      <c r="EA160">
        <v>0.09990159999999999</v>
      </c>
      <c r="EB160">
        <v>30.0048</v>
      </c>
      <c r="EC160">
        <v>29.7055</v>
      </c>
      <c r="ED160">
        <v>999.9</v>
      </c>
      <c r="EE160">
        <v>0</v>
      </c>
      <c r="EF160">
        <v>0</v>
      </c>
      <c r="EG160">
        <v>10051.9</v>
      </c>
      <c r="EH160">
        <v>0</v>
      </c>
      <c r="EI160">
        <v>0.221054</v>
      </c>
      <c r="EJ160">
        <v>0.127243</v>
      </c>
      <c r="EK160">
        <v>102.407</v>
      </c>
      <c r="EL160">
        <v>102.278</v>
      </c>
      <c r="EM160">
        <v>-0.009887699999999999</v>
      </c>
      <c r="EN160">
        <v>100.148</v>
      </c>
      <c r="EO160">
        <v>20.8274</v>
      </c>
      <c r="EP160">
        <v>2.12341</v>
      </c>
      <c r="EQ160">
        <v>2.12442</v>
      </c>
      <c r="ER160">
        <v>18.3959</v>
      </c>
      <c r="ES160">
        <v>18.4034</v>
      </c>
      <c r="ET160">
        <v>0.0500092</v>
      </c>
      <c r="EU160">
        <v>0</v>
      </c>
      <c r="EV160">
        <v>0</v>
      </c>
      <c r="EW160">
        <v>0</v>
      </c>
      <c r="EX160">
        <v>3.63</v>
      </c>
      <c r="EY160">
        <v>0.0500092</v>
      </c>
      <c r="EZ160">
        <v>-8.01</v>
      </c>
      <c r="FA160">
        <v>0.54</v>
      </c>
      <c r="FB160">
        <v>35.437</v>
      </c>
      <c r="FC160">
        <v>40.875</v>
      </c>
      <c r="FD160">
        <v>37.875</v>
      </c>
      <c r="FE160">
        <v>41.812</v>
      </c>
      <c r="FF160">
        <v>38.625</v>
      </c>
      <c r="FG160">
        <v>0</v>
      </c>
      <c r="FH160">
        <v>0</v>
      </c>
      <c r="FI160">
        <v>0</v>
      </c>
      <c r="FJ160">
        <v>1746735723.2</v>
      </c>
      <c r="FK160">
        <v>0</v>
      </c>
      <c r="FL160">
        <v>6.895599999999999</v>
      </c>
      <c r="FM160">
        <v>0.8546155590277684</v>
      </c>
      <c r="FN160">
        <v>-6.666154170036346</v>
      </c>
      <c r="FO160">
        <v>-8.448</v>
      </c>
      <c r="FP160">
        <v>15</v>
      </c>
      <c r="FQ160">
        <v>1746715409.1</v>
      </c>
      <c r="FR160" t="s">
        <v>438</v>
      </c>
      <c r="FS160">
        <v>1746715409.1</v>
      </c>
      <c r="FT160">
        <v>1746715398.6</v>
      </c>
      <c r="FU160">
        <v>2</v>
      </c>
      <c r="FV160">
        <v>-0.229</v>
      </c>
      <c r="FW160">
        <v>-0.046</v>
      </c>
      <c r="FX160">
        <v>-0.035</v>
      </c>
      <c r="FY160">
        <v>0.08699999999999999</v>
      </c>
      <c r="FZ160">
        <v>587</v>
      </c>
      <c r="GA160">
        <v>16</v>
      </c>
      <c r="GB160">
        <v>0.03</v>
      </c>
      <c r="GC160">
        <v>0.16</v>
      </c>
      <c r="GD160">
        <v>-0.08555423154723023</v>
      </c>
      <c r="GE160">
        <v>0.04412904503515911</v>
      </c>
      <c r="GF160">
        <v>0.03403486043333438</v>
      </c>
      <c r="GG160">
        <v>1</v>
      </c>
      <c r="GH160">
        <v>-0.0003508926165861193</v>
      </c>
      <c r="GI160">
        <v>-7.585397955872779E-05</v>
      </c>
      <c r="GJ160">
        <v>3.915424238723947E-05</v>
      </c>
      <c r="GK160">
        <v>1</v>
      </c>
      <c r="GL160">
        <v>2</v>
      </c>
      <c r="GM160">
        <v>2</v>
      </c>
      <c r="GN160" t="s">
        <v>439</v>
      </c>
      <c r="GO160">
        <v>3.01807</v>
      </c>
      <c r="GP160">
        <v>2.77503</v>
      </c>
      <c r="GQ160">
        <v>0.0290797</v>
      </c>
      <c r="GR160">
        <v>0.028889</v>
      </c>
      <c r="GS160">
        <v>0.110751</v>
      </c>
      <c r="GT160">
        <v>0.110468</v>
      </c>
      <c r="GU160">
        <v>25084.5</v>
      </c>
      <c r="GV160">
        <v>29311.8</v>
      </c>
      <c r="GW160">
        <v>22639.4</v>
      </c>
      <c r="GX160">
        <v>27733.2</v>
      </c>
      <c r="GY160">
        <v>29176.1</v>
      </c>
      <c r="GZ160">
        <v>35221.4</v>
      </c>
      <c r="HA160">
        <v>36290.2</v>
      </c>
      <c r="HB160">
        <v>44025</v>
      </c>
      <c r="HC160">
        <v>1.82507</v>
      </c>
      <c r="HD160">
        <v>2.22405</v>
      </c>
      <c r="HE160">
        <v>0.143819</v>
      </c>
      <c r="HF160">
        <v>0</v>
      </c>
      <c r="HG160">
        <v>27.3594</v>
      </c>
      <c r="HH160">
        <v>999.9</v>
      </c>
      <c r="HI160">
        <v>55.6</v>
      </c>
      <c r="HJ160">
        <v>29.5</v>
      </c>
      <c r="HK160">
        <v>22.5664</v>
      </c>
      <c r="HL160">
        <v>61.6951</v>
      </c>
      <c r="HM160">
        <v>10.609</v>
      </c>
      <c r="HN160">
        <v>1</v>
      </c>
      <c r="HO160">
        <v>-0.191898</v>
      </c>
      <c r="HP160">
        <v>-2.12724</v>
      </c>
      <c r="HQ160">
        <v>20.2825</v>
      </c>
      <c r="HR160">
        <v>5.19887</v>
      </c>
      <c r="HS160">
        <v>11.9541</v>
      </c>
      <c r="HT160">
        <v>4.9473</v>
      </c>
      <c r="HU160">
        <v>3.3</v>
      </c>
      <c r="HV160">
        <v>9999</v>
      </c>
      <c r="HW160">
        <v>9999</v>
      </c>
      <c r="HX160">
        <v>9999</v>
      </c>
      <c r="HY160">
        <v>334.1</v>
      </c>
      <c r="HZ160">
        <v>1.86019</v>
      </c>
      <c r="IA160">
        <v>1.86081</v>
      </c>
      <c r="IB160">
        <v>1.86157</v>
      </c>
      <c r="IC160">
        <v>1.85717</v>
      </c>
      <c r="ID160">
        <v>1.85684</v>
      </c>
      <c r="IE160">
        <v>1.85791</v>
      </c>
      <c r="IF160">
        <v>1.85876</v>
      </c>
      <c r="IG160">
        <v>1.85822</v>
      </c>
      <c r="IH160">
        <v>0</v>
      </c>
      <c r="II160">
        <v>0</v>
      </c>
      <c r="IJ160">
        <v>0</v>
      </c>
      <c r="IK160">
        <v>0</v>
      </c>
      <c r="IL160" t="s">
        <v>440</v>
      </c>
      <c r="IM160" t="s">
        <v>441</v>
      </c>
      <c r="IN160" t="s">
        <v>442</v>
      </c>
      <c r="IO160" t="s">
        <v>442</v>
      </c>
      <c r="IP160" t="s">
        <v>442</v>
      </c>
      <c r="IQ160" t="s">
        <v>442</v>
      </c>
      <c r="IR160">
        <v>0</v>
      </c>
      <c r="IS160">
        <v>100</v>
      </c>
      <c r="IT160">
        <v>100</v>
      </c>
      <c r="IU160">
        <v>0.238</v>
      </c>
      <c r="IV160">
        <v>0.2479</v>
      </c>
      <c r="IW160">
        <v>0.297997702088705</v>
      </c>
      <c r="IX160">
        <v>-0.0005958199232126106</v>
      </c>
      <c r="IY160">
        <v>-6.37178337242435E-08</v>
      </c>
      <c r="IZ160">
        <v>1.993894988486917E-10</v>
      </c>
      <c r="JA160">
        <v>-0.1058024783623949</v>
      </c>
      <c r="JB160">
        <v>-0.00682890468723997</v>
      </c>
      <c r="JC160">
        <v>0.001509929528747337</v>
      </c>
      <c r="JD160">
        <v>-1.662762654557253E-05</v>
      </c>
      <c r="JE160">
        <v>17</v>
      </c>
      <c r="JF160">
        <v>1831</v>
      </c>
      <c r="JG160">
        <v>1</v>
      </c>
      <c r="JH160">
        <v>21</v>
      </c>
      <c r="JI160">
        <v>337.3</v>
      </c>
      <c r="JJ160">
        <v>337.5</v>
      </c>
      <c r="JK160">
        <v>0.383301</v>
      </c>
      <c r="JL160">
        <v>2.61597</v>
      </c>
      <c r="JM160">
        <v>1.54663</v>
      </c>
      <c r="JN160">
        <v>2.18994</v>
      </c>
      <c r="JO160">
        <v>1.49658</v>
      </c>
      <c r="JP160">
        <v>2.47925</v>
      </c>
      <c r="JQ160">
        <v>35.6613</v>
      </c>
      <c r="JR160">
        <v>24.2013</v>
      </c>
      <c r="JS160">
        <v>18</v>
      </c>
      <c r="JT160">
        <v>385.015</v>
      </c>
      <c r="JU160">
        <v>683.332</v>
      </c>
      <c r="JV160">
        <v>30.752</v>
      </c>
      <c r="JW160">
        <v>25.0713</v>
      </c>
      <c r="JX160">
        <v>30</v>
      </c>
      <c r="JY160">
        <v>24.9655</v>
      </c>
      <c r="JZ160">
        <v>24.9418</v>
      </c>
      <c r="KA160">
        <v>7.69797</v>
      </c>
      <c r="KB160">
        <v>17.6459</v>
      </c>
      <c r="KC160">
        <v>100</v>
      </c>
      <c r="KD160">
        <v>30.7516</v>
      </c>
      <c r="KE160">
        <v>100</v>
      </c>
      <c r="KF160">
        <v>20.832</v>
      </c>
      <c r="KG160">
        <v>100.155</v>
      </c>
      <c r="KH160">
        <v>100.778</v>
      </c>
    </row>
    <row r="161" spans="1:294">
      <c r="A161">
        <v>145</v>
      </c>
      <c r="B161">
        <v>1746735770.6</v>
      </c>
      <c r="C161">
        <v>17354.5</v>
      </c>
      <c r="D161" t="s">
        <v>729</v>
      </c>
      <c r="E161" t="s">
        <v>730</v>
      </c>
      <c r="F161" t="s">
        <v>432</v>
      </c>
      <c r="G161" t="s">
        <v>433</v>
      </c>
      <c r="I161" t="s">
        <v>435</v>
      </c>
      <c r="J161">
        <v>1746735770.6</v>
      </c>
      <c r="K161">
        <f>(L161)/1000</f>
        <v>0</v>
      </c>
      <c r="L161">
        <f>IF(DQ161, AO161, AI161)</f>
        <v>0</v>
      </c>
      <c r="M161">
        <f>IF(DQ161, AJ161, AH161)</f>
        <v>0</v>
      </c>
      <c r="N161">
        <f>DS161 - IF(AV161&gt;1, M161*DM161*100.0/(AX161), 0)</f>
        <v>0</v>
      </c>
      <c r="O161">
        <f>((U161-K161/2)*N161-M161)/(U161+K161/2)</f>
        <v>0</v>
      </c>
      <c r="P161">
        <f>O161*(DZ161+EA161)/1000.0</f>
        <v>0</v>
      </c>
      <c r="Q161">
        <f>(DS161 - IF(AV161&gt;1, M161*DM161*100.0/(AX161), 0))*(DZ161+EA161)/1000.0</f>
        <v>0</v>
      </c>
      <c r="R161">
        <f>2.0/((1/T161-1/S161)+SIGN(T161)*SQRT((1/T161-1/S161)*(1/T161-1/S161) + 4*DN161/((DN161+1)*(DN161+1))*(2*1/T161*1/S161-1/S161*1/S161)))</f>
        <v>0</v>
      </c>
      <c r="S161">
        <f>IF(LEFT(DO161,1)&lt;&gt;"0",IF(LEFT(DO161,1)="1",3.0,DP161),$D$5+$E$5*(EG161*DZ161/($K$5*1000))+$F$5*(EG161*DZ161/($K$5*1000))*MAX(MIN(DM161,$J$5),$I$5)*MAX(MIN(DM161,$J$5),$I$5)+$G$5*MAX(MIN(DM161,$J$5),$I$5)*(EG161*DZ161/($K$5*1000))+$H$5*(EG161*DZ161/($K$5*1000))*(EG161*DZ161/($K$5*1000)))</f>
        <v>0</v>
      </c>
      <c r="T161">
        <f>K161*(1000-(1000*0.61365*exp(17.502*X161/(240.97+X161))/(DZ161+EA161)+DU161)/2)/(1000*0.61365*exp(17.502*X161/(240.97+X161))/(DZ161+EA161)-DU161)</f>
        <v>0</v>
      </c>
      <c r="U161">
        <f>1/((DN161+1)/(R161/1.6)+1/(S161/1.37)) + DN161/((DN161+1)/(R161/1.6) + DN161/(S161/1.37))</f>
        <v>0</v>
      </c>
      <c r="V161">
        <f>(DI161*DL161)</f>
        <v>0</v>
      </c>
      <c r="W161">
        <f>(EB161+(V161+2*0.95*5.67E-8*(((EB161+$B$7)+273)^4-(EB161+273)^4)-44100*K161)/(1.84*29.3*S161+8*0.95*5.67E-8*(EB161+273)^3))</f>
        <v>0</v>
      </c>
      <c r="X161">
        <f>($C$7*EC161+$D$7*ED161+$E$7*W161)</f>
        <v>0</v>
      </c>
      <c r="Y161">
        <f>0.61365*exp(17.502*X161/(240.97+X161))</f>
        <v>0</v>
      </c>
      <c r="Z161">
        <f>(AA161/AB161*100)</f>
        <v>0</v>
      </c>
      <c r="AA161">
        <f>DU161*(DZ161+EA161)/1000</f>
        <v>0</v>
      </c>
      <c r="AB161">
        <f>0.61365*exp(17.502*EB161/(240.97+EB161))</f>
        <v>0</v>
      </c>
      <c r="AC161">
        <f>(Y161-DU161*(DZ161+EA161)/1000)</f>
        <v>0</v>
      </c>
      <c r="AD161">
        <f>(-K161*44100)</f>
        <v>0</v>
      </c>
      <c r="AE161">
        <f>2*29.3*S161*0.92*(EB161-X161)</f>
        <v>0</v>
      </c>
      <c r="AF161">
        <f>2*0.95*5.67E-8*(((EB161+$B$7)+273)^4-(X161+273)^4)</f>
        <v>0</v>
      </c>
      <c r="AG161">
        <f>V161+AF161+AD161+AE161</f>
        <v>0</v>
      </c>
      <c r="AH161">
        <f>DY161*AV161*(DT161-DS161*(1000-AV161*DV161)/(1000-AV161*DU161))/(100*DM161)</f>
        <v>0</v>
      </c>
      <c r="AI161">
        <f>1000*DY161*AV161*(DU161-DV161)/(100*DM161*(1000-AV161*DU161))</f>
        <v>0</v>
      </c>
      <c r="AJ161">
        <f>(AK161 - AL161 - DZ161*1E3/(8.314*(EB161+273.15)) * AN161/DY161 * AM161) * DY161/(100*DM161) * (1000 - DV161)/1000</f>
        <v>0</v>
      </c>
      <c r="AK161">
        <v>204.3367388150849</v>
      </c>
      <c r="AL161">
        <v>204.3199272727273</v>
      </c>
      <c r="AM161">
        <v>-0.0002309884974330673</v>
      </c>
      <c r="AN161">
        <v>65.79024612153766</v>
      </c>
      <c r="AO161">
        <f>(AQ161 - AP161 + DZ161*1E3/(8.314*(EB161+273.15)) * AS161/DY161 * AR161) * DY161/(100*DM161) * 1000/(1000 - AQ161)</f>
        <v>0</v>
      </c>
      <c r="AP161">
        <v>20.80761738936236</v>
      </c>
      <c r="AQ161">
        <v>20.80075151515151</v>
      </c>
      <c r="AR161">
        <v>-1.660946236218888E-06</v>
      </c>
      <c r="AS161">
        <v>77.20900830329752</v>
      </c>
      <c r="AT161">
        <v>0</v>
      </c>
      <c r="AU161">
        <v>0</v>
      </c>
      <c r="AV161">
        <f>IF(AT161*$H$13&gt;=AX161,1.0,(AX161/(AX161-AT161*$H$13)))</f>
        <v>0</v>
      </c>
      <c r="AW161">
        <f>(AV161-1)*100</f>
        <v>0</v>
      </c>
      <c r="AX161">
        <f>MAX(0,($B$13+$C$13*EG161)/(1+$D$13*EG161)*DZ161/(EB161+273)*$E$13)</f>
        <v>0</v>
      </c>
      <c r="AY161" t="s">
        <v>436</v>
      </c>
      <c r="AZ161" t="s">
        <v>436</v>
      </c>
      <c r="BA161">
        <v>0</v>
      </c>
      <c r="BB161">
        <v>0</v>
      </c>
      <c r="BC161">
        <f>1-BA161/BB161</f>
        <v>0</v>
      </c>
      <c r="BD161">
        <v>0</v>
      </c>
      <c r="BE161" t="s">
        <v>436</v>
      </c>
      <c r="BF161" t="s">
        <v>436</v>
      </c>
      <c r="BG161">
        <v>0</v>
      </c>
      <c r="BH161">
        <v>0</v>
      </c>
      <c r="BI161">
        <f>1-BG161/BH161</f>
        <v>0</v>
      </c>
      <c r="BJ161">
        <v>0.5</v>
      </c>
      <c r="BK161">
        <f>DJ161</f>
        <v>0</v>
      </c>
      <c r="BL161">
        <f>M161</f>
        <v>0</v>
      </c>
      <c r="BM161">
        <f>BI161*BJ161*BK161</f>
        <v>0</v>
      </c>
      <c r="BN161">
        <f>(BL161-BD161)/BK161</f>
        <v>0</v>
      </c>
      <c r="BO161">
        <f>(BB161-BH161)/BH161</f>
        <v>0</v>
      </c>
      <c r="BP161">
        <f>BA161/(BC161+BA161/BH161)</f>
        <v>0</v>
      </c>
      <c r="BQ161" t="s">
        <v>436</v>
      </c>
      <c r="BR161">
        <v>0</v>
      </c>
      <c r="BS161">
        <f>IF(BR161&lt;&gt;0, BR161, BP161)</f>
        <v>0</v>
      </c>
      <c r="BT161">
        <f>1-BS161/BH161</f>
        <v>0</v>
      </c>
      <c r="BU161">
        <f>(BH161-BG161)/(BH161-BS161)</f>
        <v>0</v>
      </c>
      <c r="BV161">
        <f>(BB161-BH161)/(BB161-BS161)</f>
        <v>0</v>
      </c>
      <c r="BW161">
        <f>(BH161-BG161)/(BH161-BA161)</f>
        <v>0</v>
      </c>
      <c r="BX161">
        <f>(BB161-BH161)/(BB161-BA161)</f>
        <v>0</v>
      </c>
      <c r="BY161">
        <f>(BU161*BS161/BG161)</f>
        <v>0</v>
      </c>
      <c r="BZ161">
        <f>(1-BY161)</f>
        <v>0</v>
      </c>
      <c r="DI161">
        <f>$B$11*EH161+$C$11*EI161+$F$11*ET161*(1-EW161)</f>
        <v>0</v>
      </c>
      <c r="DJ161">
        <f>DI161*DK161</f>
        <v>0</v>
      </c>
      <c r="DK161">
        <f>($B$11*$D$9+$C$11*$D$9+$F$11*((FG161+EY161)/MAX(FG161+EY161+FH161, 0.1)*$I$9+FH161/MAX(FG161+EY161+FH161, 0.1)*$J$9))/($B$11+$C$11+$F$11)</f>
        <v>0</v>
      </c>
      <c r="DL161">
        <f>($B$11*$K$9+$C$11*$K$9+$F$11*((FG161+EY161)/MAX(FG161+EY161+FH161, 0.1)*$P$9+FH161/MAX(FG161+EY161+FH161, 0.1)*$Q$9))/($B$11+$C$11+$F$11)</f>
        <v>0</v>
      </c>
      <c r="DM161">
        <v>6</v>
      </c>
      <c r="DN161">
        <v>0.5</v>
      </c>
      <c r="DO161" t="s">
        <v>437</v>
      </c>
      <c r="DP161">
        <v>2</v>
      </c>
      <c r="DQ161" t="b">
        <v>1</v>
      </c>
      <c r="DR161">
        <v>1746735770.6</v>
      </c>
      <c r="DS161">
        <v>200.076</v>
      </c>
      <c r="DT161">
        <v>200.03</v>
      </c>
      <c r="DU161">
        <v>20.8007</v>
      </c>
      <c r="DV161">
        <v>20.8068</v>
      </c>
      <c r="DW161">
        <v>199.898</v>
      </c>
      <c r="DX161">
        <v>20.5534</v>
      </c>
      <c r="DY161">
        <v>399.936</v>
      </c>
      <c r="DZ161">
        <v>101.998</v>
      </c>
      <c r="EA161">
        <v>0.0999411</v>
      </c>
      <c r="EB161">
        <v>29.9932</v>
      </c>
      <c r="EC161">
        <v>29.6856</v>
      </c>
      <c r="ED161">
        <v>999.9</v>
      </c>
      <c r="EE161">
        <v>0</v>
      </c>
      <c r="EF161">
        <v>0</v>
      </c>
      <c r="EG161">
        <v>10048.1</v>
      </c>
      <c r="EH161">
        <v>0</v>
      </c>
      <c r="EI161">
        <v>0.221054</v>
      </c>
      <c r="EJ161">
        <v>0.0453186</v>
      </c>
      <c r="EK161">
        <v>204.326</v>
      </c>
      <c r="EL161">
        <v>204.281</v>
      </c>
      <c r="EM161">
        <v>-0.0060463</v>
      </c>
      <c r="EN161">
        <v>200.03</v>
      </c>
      <c r="EO161">
        <v>20.8068</v>
      </c>
      <c r="EP161">
        <v>2.12164</v>
      </c>
      <c r="EQ161">
        <v>2.12226</v>
      </c>
      <c r="ER161">
        <v>18.3826</v>
      </c>
      <c r="ES161">
        <v>18.3872</v>
      </c>
      <c r="ET161">
        <v>0.0500092</v>
      </c>
      <c r="EU161">
        <v>0</v>
      </c>
      <c r="EV161">
        <v>0</v>
      </c>
      <c r="EW161">
        <v>0</v>
      </c>
      <c r="EX161">
        <v>-0.78</v>
      </c>
      <c r="EY161">
        <v>0.0500092</v>
      </c>
      <c r="EZ161">
        <v>-0.18</v>
      </c>
      <c r="FA161">
        <v>1.14</v>
      </c>
      <c r="FB161">
        <v>34.25</v>
      </c>
      <c r="FC161">
        <v>38</v>
      </c>
      <c r="FD161">
        <v>36.125</v>
      </c>
      <c r="FE161">
        <v>37.562</v>
      </c>
      <c r="FF161">
        <v>36.875</v>
      </c>
      <c r="FG161">
        <v>0</v>
      </c>
      <c r="FH161">
        <v>0</v>
      </c>
      <c r="FI161">
        <v>0</v>
      </c>
      <c r="FJ161">
        <v>1746735843.8</v>
      </c>
      <c r="FK161">
        <v>0</v>
      </c>
      <c r="FL161">
        <v>3.643846153846153</v>
      </c>
      <c r="FM161">
        <v>-35.90358964029978</v>
      </c>
      <c r="FN161">
        <v>12.87145294178889</v>
      </c>
      <c r="FO161">
        <v>-2.667307692307693</v>
      </c>
      <c r="FP161">
        <v>15</v>
      </c>
      <c r="FQ161">
        <v>1746715409.1</v>
      </c>
      <c r="FR161" t="s">
        <v>438</v>
      </c>
      <c r="FS161">
        <v>1746715409.1</v>
      </c>
      <c r="FT161">
        <v>1746715398.6</v>
      </c>
      <c r="FU161">
        <v>2</v>
      </c>
      <c r="FV161">
        <v>-0.229</v>
      </c>
      <c r="FW161">
        <v>-0.046</v>
      </c>
      <c r="FX161">
        <v>-0.035</v>
      </c>
      <c r="FY161">
        <v>0.08699999999999999</v>
      </c>
      <c r="FZ161">
        <v>587</v>
      </c>
      <c r="GA161">
        <v>16</v>
      </c>
      <c r="GB161">
        <v>0.03</v>
      </c>
      <c r="GC161">
        <v>0.16</v>
      </c>
      <c r="GD161">
        <v>-0.0198801646437451</v>
      </c>
      <c r="GE161">
        <v>-0.04011765710912588</v>
      </c>
      <c r="GF161">
        <v>0.01976423354306223</v>
      </c>
      <c r="GG161">
        <v>1</v>
      </c>
      <c r="GH161">
        <v>-0.0002567300853557595</v>
      </c>
      <c r="GI161">
        <v>0.0002719488503469495</v>
      </c>
      <c r="GJ161">
        <v>4.764945143617174E-05</v>
      </c>
      <c r="GK161">
        <v>1</v>
      </c>
      <c r="GL161">
        <v>2</v>
      </c>
      <c r="GM161">
        <v>2</v>
      </c>
      <c r="GN161" t="s">
        <v>439</v>
      </c>
      <c r="GO161">
        <v>3.01807</v>
      </c>
      <c r="GP161">
        <v>2.77503</v>
      </c>
      <c r="GQ161">
        <v>0.0551781</v>
      </c>
      <c r="GR161">
        <v>0.0547967</v>
      </c>
      <c r="GS161">
        <v>0.110686</v>
      </c>
      <c r="GT161">
        <v>0.110388</v>
      </c>
      <c r="GU161">
        <v>24410.4</v>
      </c>
      <c r="GV161">
        <v>28529.7</v>
      </c>
      <c r="GW161">
        <v>22639.7</v>
      </c>
      <c r="GX161">
        <v>27733.2</v>
      </c>
      <c r="GY161">
        <v>29179.3</v>
      </c>
      <c r="GZ161">
        <v>35225.6</v>
      </c>
      <c r="HA161">
        <v>36290.6</v>
      </c>
      <c r="HB161">
        <v>44025.4</v>
      </c>
      <c r="HC161">
        <v>1.82523</v>
      </c>
      <c r="HD161">
        <v>2.22425</v>
      </c>
      <c r="HE161">
        <v>0.144444</v>
      </c>
      <c r="HF161">
        <v>0</v>
      </c>
      <c r="HG161">
        <v>27.3292</v>
      </c>
      <c r="HH161">
        <v>999.9</v>
      </c>
      <c r="HI161">
        <v>55.7</v>
      </c>
      <c r="HJ161">
        <v>29.5</v>
      </c>
      <c r="HK161">
        <v>22.6064</v>
      </c>
      <c r="HL161">
        <v>61.7688</v>
      </c>
      <c r="HM161">
        <v>10.641</v>
      </c>
      <c r="HN161">
        <v>1</v>
      </c>
      <c r="HO161">
        <v>-0.191748</v>
      </c>
      <c r="HP161">
        <v>-2.36</v>
      </c>
      <c r="HQ161">
        <v>20.2785</v>
      </c>
      <c r="HR161">
        <v>5.19453</v>
      </c>
      <c r="HS161">
        <v>11.9536</v>
      </c>
      <c r="HT161">
        <v>4.94755</v>
      </c>
      <c r="HU161">
        <v>3.3</v>
      </c>
      <c r="HV161">
        <v>9999</v>
      </c>
      <c r="HW161">
        <v>9999</v>
      </c>
      <c r="HX161">
        <v>9999</v>
      </c>
      <c r="HY161">
        <v>334.2</v>
      </c>
      <c r="HZ161">
        <v>1.86019</v>
      </c>
      <c r="IA161">
        <v>1.8608</v>
      </c>
      <c r="IB161">
        <v>1.86158</v>
      </c>
      <c r="IC161">
        <v>1.85715</v>
      </c>
      <c r="ID161">
        <v>1.85685</v>
      </c>
      <c r="IE161">
        <v>1.85791</v>
      </c>
      <c r="IF161">
        <v>1.85874</v>
      </c>
      <c r="IG161">
        <v>1.85823</v>
      </c>
      <c r="IH161">
        <v>0</v>
      </c>
      <c r="II161">
        <v>0</v>
      </c>
      <c r="IJ161">
        <v>0</v>
      </c>
      <c r="IK161">
        <v>0</v>
      </c>
      <c r="IL161" t="s">
        <v>440</v>
      </c>
      <c r="IM161" t="s">
        <v>441</v>
      </c>
      <c r="IN161" t="s">
        <v>442</v>
      </c>
      <c r="IO161" t="s">
        <v>442</v>
      </c>
      <c r="IP161" t="s">
        <v>442</v>
      </c>
      <c r="IQ161" t="s">
        <v>442</v>
      </c>
      <c r="IR161">
        <v>0</v>
      </c>
      <c r="IS161">
        <v>100</v>
      </c>
      <c r="IT161">
        <v>100</v>
      </c>
      <c r="IU161">
        <v>0.178</v>
      </c>
      <c r="IV161">
        <v>0.2473</v>
      </c>
      <c r="IW161">
        <v>0.297997702088705</v>
      </c>
      <c r="IX161">
        <v>-0.0005958199232126106</v>
      </c>
      <c r="IY161">
        <v>-6.37178337242435E-08</v>
      </c>
      <c r="IZ161">
        <v>1.993894988486917E-10</v>
      </c>
      <c r="JA161">
        <v>-0.1058024783623949</v>
      </c>
      <c r="JB161">
        <v>-0.00682890468723997</v>
      </c>
      <c r="JC161">
        <v>0.001509929528747337</v>
      </c>
      <c r="JD161">
        <v>-1.662762654557253E-05</v>
      </c>
      <c r="JE161">
        <v>17</v>
      </c>
      <c r="JF161">
        <v>1831</v>
      </c>
      <c r="JG161">
        <v>1</v>
      </c>
      <c r="JH161">
        <v>21</v>
      </c>
      <c r="JI161">
        <v>339.4</v>
      </c>
      <c r="JJ161">
        <v>339.5</v>
      </c>
      <c r="JK161">
        <v>0.611572</v>
      </c>
      <c r="JL161">
        <v>2.60254</v>
      </c>
      <c r="JM161">
        <v>1.54663</v>
      </c>
      <c r="JN161">
        <v>2.18994</v>
      </c>
      <c r="JO161">
        <v>1.49658</v>
      </c>
      <c r="JP161">
        <v>2.42065</v>
      </c>
      <c r="JQ161">
        <v>35.638</v>
      </c>
      <c r="JR161">
        <v>24.1926</v>
      </c>
      <c r="JS161">
        <v>18</v>
      </c>
      <c r="JT161">
        <v>385.062</v>
      </c>
      <c r="JU161">
        <v>683.475</v>
      </c>
      <c r="JV161">
        <v>31.0375</v>
      </c>
      <c r="JW161">
        <v>25.0688</v>
      </c>
      <c r="JX161">
        <v>30.0001</v>
      </c>
      <c r="JY161">
        <v>24.9613</v>
      </c>
      <c r="JZ161">
        <v>24.9397</v>
      </c>
      <c r="KA161">
        <v>12.2641</v>
      </c>
      <c r="KB161">
        <v>17.6459</v>
      </c>
      <c r="KC161">
        <v>100</v>
      </c>
      <c r="KD161">
        <v>31.0373</v>
      </c>
      <c r="KE161">
        <v>200</v>
      </c>
      <c r="KF161">
        <v>20.832</v>
      </c>
      <c r="KG161">
        <v>100.156</v>
      </c>
      <c r="KH161">
        <v>100.779</v>
      </c>
    </row>
    <row r="162" spans="1:294">
      <c r="A162">
        <v>146</v>
      </c>
      <c r="B162">
        <v>1746735891.1</v>
      </c>
      <c r="C162">
        <v>17475</v>
      </c>
      <c r="D162" t="s">
        <v>731</v>
      </c>
      <c r="E162" t="s">
        <v>732</v>
      </c>
      <c r="F162" t="s">
        <v>432</v>
      </c>
      <c r="G162" t="s">
        <v>433</v>
      </c>
      <c r="I162" t="s">
        <v>435</v>
      </c>
      <c r="J162">
        <v>1746735891.1</v>
      </c>
      <c r="K162">
        <f>(L162)/1000</f>
        <v>0</v>
      </c>
      <c r="L162">
        <f>IF(DQ162, AO162, AI162)</f>
        <v>0</v>
      </c>
      <c r="M162">
        <f>IF(DQ162, AJ162, AH162)</f>
        <v>0</v>
      </c>
      <c r="N162">
        <f>DS162 - IF(AV162&gt;1, M162*DM162*100.0/(AX162), 0)</f>
        <v>0</v>
      </c>
      <c r="O162">
        <f>((U162-K162/2)*N162-M162)/(U162+K162/2)</f>
        <v>0</v>
      </c>
      <c r="P162">
        <f>O162*(DZ162+EA162)/1000.0</f>
        <v>0</v>
      </c>
      <c r="Q162">
        <f>(DS162 - IF(AV162&gt;1, M162*DM162*100.0/(AX162), 0))*(DZ162+EA162)/1000.0</f>
        <v>0</v>
      </c>
      <c r="R162">
        <f>2.0/((1/T162-1/S162)+SIGN(T162)*SQRT((1/T162-1/S162)*(1/T162-1/S162) + 4*DN162/((DN162+1)*(DN162+1))*(2*1/T162*1/S162-1/S162*1/S162)))</f>
        <v>0</v>
      </c>
      <c r="S162">
        <f>IF(LEFT(DO162,1)&lt;&gt;"0",IF(LEFT(DO162,1)="1",3.0,DP162),$D$5+$E$5*(EG162*DZ162/($K$5*1000))+$F$5*(EG162*DZ162/($K$5*1000))*MAX(MIN(DM162,$J$5),$I$5)*MAX(MIN(DM162,$J$5),$I$5)+$G$5*MAX(MIN(DM162,$J$5),$I$5)*(EG162*DZ162/($K$5*1000))+$H$5*(EG162*DZ162/($K$5*1000))*(EG162*DZ162/($K$5*1000)))</f>
        <v>0</v>
      </c>
      <c r="T162">
        <f>K162*(1000-(1000*0.61365*exp(17.502*X162/(240.97+X162))/(DZ162+EA162)+DU162)/2)/(1000*0.61365*exp(17.502*X162/(240.97+X162))/(DZ162+EA162)-DU162)</f>
        <v>0</v>
      </c>
      <c r="U162">
        <f>1/((DN162+1)/(R162/1.6)+1/(S162/1.37)) + DN162/((DN162+1)/(R162/1.6) + DN162/(S162/1.37))</f>
        <v>0</v>
      </c>
      <c r="V162">
        <f>(DI162*DL162)</f>
        <v>0</v>
      </c>
      <c r="W162">
        <f>(EB162+(V162+2*0.95*5.67E-8*(((EB162+$B$7)+273)^4-(EB162+273)^4)-44100*K162)/(1.84*29.3*S162+8*0.95*5.67E-8*(EB162+273)^3))</f>
        <v>0</v>
      </c>
      <c r="X162">
        <f>($C$7*EC162+$D$7*ED162+$E$7*W162)</f>
        <v>0</v>
      </c>
      <c r="Y162">
        <f>0.61365*exp(17.502*X162/(240.97+X162))</f>
        <v>0</v>
      </c>
      <c r="Z162">
        <f>(AA162/AB162*100)</f>
        <v>0</v>
      </c>
      <c r="AA162">
        <f>DU162*(DZ162+EA162)/1000</f>
        <v>0</v>
      </c>
      <c r="AB162">
        <f>0.61365*exp(17.502*EB162/(240.97+EB162))</f>
        <v>0</v>
      </c>
      <c r="AC162">
        <f>(Y162-DU162*(DZ162+EA162)/1000)</f>
        <v>0</v>
      </c>
      <c r="AD162">
        <f>(-K162*44100)</f>
        <v>0</v>
      </c>
      <c r="AE162">
        <f>2*29.3*S162*0.92*(EB162-X162)</f>
        <v>0</v>
      </c>
      <c r="AF162">
        <f>2*0.95*5.67E-8*(((EB162+$B$7)+273)^4-(X162+273)^4)</f>
        <v>0</v>
      </c>
      <c r="AG162">
        <f>V162+AF162+AD162+AE162</f>
        <v>0</v>
      </c>
      <c r="AH162">
        <f>DY162*AV162*(DT162-DS162*(1000-AV162*DV162)/(1000-AV162*DU162))/(100*DM162)</f>
        <v>0</v>
      </c>
      <c r="AI162">
        <f>1000*DY162*AV162*(DU162-DV162)/(100*DM162*(1000-AV162*DU162))</f>
        <v>0</v>
      </c>
      <c r="AJ162">
        <f>(AK162 - AL162 - DZ162*1E3/(8.314*(EB162+273.15)) * AN162/DY162 * AM162) * DY162/(100*DM162) * (1000 - DV162)/1000</f>
        <v>0</v>
      </c>
      <c r="AK162">
        <v>306.3704541673144</v>
      </c>
      <c r="AL162">
        <v>306.2118424242424</v>
      </c>
      <c r="AM162">
        <v>-0.0008996712547284237</v>
      </c>
      <c r="AN162">
        <v>65.79024612153766</v>
      </c>
      <c r="AO162">
        <f>(AQ162 - AP162 + DZ162*1E3/(8.314*(EB162+273.15)) * AS162/DY162 * AR162) * DY162/(100*DM162) * 1000/(1000 - AQ162)</f>
        <v>0</v>
      </c>
      <c r="AP162">
        <v>20.83200217297631</v>
      </c>
      <c r="AQ162">
        <v>20.80711757575757</v>
      </c>
      <c r="AR162">
        <v>-5.977763144504079E-07</v>
      </c>
      <c r="AS162">
        <v>77.20900830329752</v>
      </c>
      <c r="AT162">
        <v>0</v>
      </c>
      <c r="AU162">
        <v>0</v>
      </c>
      <c r="AV162">
        <f>IF(AT162*$H$13&gt;=AX162,1.0,(AX162/(AX162-AT162*$H$13)))</f>
        <v>0</v>
      </c>
      <c r="AW162">
        <f>(AV162-1)*100</f>
        <v>0</v>
      </c>
      <c r="AX162">
        <f>MAX(0,($B$13+$C$13*EG162)/(1+$D$13*EG162)*DZ162/(EB162+273)*$E$13)</f>
        <v>0</v>
      </c>
      <c r="AY162" t="s">
        <v>436</v>
      </c>
      <c r="AZ162" t="s">
        <v>436</v>
      </c>
      <c r="BA162">
        <v>0</v>
      </c>
      <c r="BB162">
        <v>0</v>
      </c>
      <c r="BC162">
        <f>1-BA162/BB162</f>
        <v>0</v>
      </c>
      <c r="BD162">
        <v>0</v>
      </c>
      <c r="BE162" t="s">
        <v>436</v>
      </c>
      <c r="BF162" t="s">
        <v>436</v>
      </c>
      <c r="BG162">
        <v>0</v>
      </c>
      <c r="BH162">
        <v>0</v>
      </c>
      <c r="BI162">
        <f>1-BG162/BH162</f>
        <v>0</v>
      </c>
      <c r="BJ162">
        <v>0.5</v>
      </c>
      <c r="BK162">
        <f>DJ162</f>
        <v>0</v>
      </c>
      <c r="BL162">
        <f>M162</f>
        <v>0</v>
      </c>
      <c r="BM162">
        <f>BI162*BJ162*BK162</f>
        <v>0</v>
      </c>
      <c r="BN162">
        <f>(BL162-BD162)/BK162</f>
        <v>0</v>
      </c>
      <c r="BO162">
        <f>(BB162-BH162)/BH162</f>
        <v>0</v>
      </c>
      <c r="BP162">
        <f>BA162/(BC162+BA162/BH162)</f>
        <v>0</v>
      </c>
      <c r="BQ162" t="s">
        <v>436</v>
      </c>
      <c r="BR162">
        <v>0</v>
      </c>
      <c r="BS162">
        <f>IF(BR162&lt;&gt;0, BR162, BP162)</f>
        <v>0</v>
      </c>
      <c r="BT162">
        <f>1-BS162/BH162</f>
        <v>0</v>
      </c>
      <c r="BU162">
        <f>(BH162-BG162)/(BH162-BS162)</f>
        <v>0</v>
      </c>
      <c r="BV162">
        <f>(BB162-BH162)/(BB162-BS162)</f>
        <v>0</v>
      </c>
      <c r="BW162">
        <f>(BH162-BG162)/(BH162-BA162)</f>
        <v>0</v>
      </c>
      <c r="BX162">
        <f>(BB162-BH162)/(BB162-BA162)</f>
        <v>0</v>
      </c>
      <c r="BY162">
        <f>(BU162*BS162/BG162)</f>
        <v>0</v>
      </c>
      <c r="BZ162">
        <f>(1-BY162)</f>
        <v>0</v>
      </c>
      <c r="DI162">
        <f>$B$11*EH162+$C$11*EI162+$F$11*ET162*(1-EW162)</f>
        <v>0</v>
      </c>
      <c r="DJ162">
        <f>DI162*DK162</f>
        <v>0</v>
      </c>
      <c r="DK162">
        <f>($B$11*$D$9+$C$11*$D$9+$F$11*((FG162+EY162)/MAX(FG162+EY162+FH162, 0.1)*$I$9+FH162/MAX(FG162+EY162+FH162, 0.1)*$J$9))/($B$11+$C$11+$F$11)</f>
        <v>0</v>
      </c>
      <c r="DL162">
        <f>($B$11*$K$9+$C$11*$K$9+$F$11*((FG162+EY162)/MAX(FG162+EY162+FH162, 0.1)*$P$9+FH162/MAX(FG162+EY162+FH162, 0.1)*$Q$9))/($B$11+$C$11+$F$11)</f>
        <v>0</v>
      </c>
      <c r="DM162">
        <v>6</v>
      </c>
      <c r="DN162">
        <v>0.5</v>
      </c>
      <c r="DO162" t="s">
        <v>437</v>
      </c>
      <c r="DP162">
        <v>2</v>
      </c>
      <c r="DQ162" t="b">
        <v>1</v>
      </c>
      <c r="DR162">
        <v>1746735891.1</v>
      </c>
      <c r="DS162">
        <v>299.84</v>
      </c>
      <c r="DT162">
        <v>300.018</v>
      </c>
      <c r="DU162">
        <v>20.8082</v>
      </c>
      <c r="DV162">
        <v>20.8332</v>
      </c>
      <c r="DW162">
        <v>299.721</v>
      </c>
      <c r="DX162">
        <v>20.5606</v>
      </c>
      <c r="DY162">
        <v>400.005</v>
      </c>
      <c r="DZ162">
        <v>101.994</v>
      </c>
      <c r="EA162">
        <v>0.100213</v>
      </c>
      <c r="EB162">
        <v>30.0038</v>
      </c>
      <c r="EC162">
        <v>29.7005</v>
      </c>
      <c r="ED162">
        <v>999.9</v>
      </c>
      <c r="EE162">
        <v>0</v>
      </c>
      <c r="EF162">
        <v>0</v>
      </c>
      <c r="EG162">
        <v>10036.9</v>
      </c>
      <c r="EH162">
        <v>0</v>
      </c>
      <c r="EI162">
        <v>0.221054</v>
      </c>
      <c r="EJ162">
        <v>-0.178528</v>
      </c>
      <c r="EK162">
        <v>306.212</v>
      </c>
      <c r="EL162">
        <v>306.402</v>
      </c>
      <c r="EM162">
        <v>-0.0250607</v>
      </c>
      <c r="EN162">
        <v>300.018</v>
      </c>
      <c r="EO162">
        <v>20.8332</v>
      </c>
      <c r="EP162">
        <v>2.12231</v>
      </c>
      <c r="EQ162">
        <v>2.12487</v>
      </c>
      <c r="ER162">
        <v>18.3876</v>
      </c>
      <c r="ES162">
        <v>18.4068</v>
      </c>
      <c r="ET162">
        <v>0.0500092</v>
      </c>
      <c r="EU162">
        <v>0</v>
      </c>
      <c r="EV162">
        <v>0</v>
      </c>
      <c r="EW162">
        <v>0</v>
      </c>
      <c r="EX162">
        <v>-3.13</v>
      </c>
      <c r="EY162">
        <v>0.0500092</v>
      </c>
      <c r="EZ162">
        <v>0.54</v>
      </c>
      <c r="FA162">
        <v>0.42</v>
      </c>
      <c r="FB162">
        <v>35</v>
      </c>
      <c r="FC162">
        <v>40.125</v>
      </c>
      <c r="FD162">
        <v>37.312</v>
      </c>
      <c r="FE162">
        <v>40.5</v>
      </c>
      <c r="FF162">
        <v>38.062</v>
      </c>
      <c r="FG162">
        <v>0</v>
      </c>
      <c r="FH162">
        <v>0</v>
      </c>
      <c r="FI162">
        <v>0</v>
      </c>
      <c r="FJ162">
        <v>1746735964.4</v>
      </c>
      <c r="FK162">
        <v>0</v>
      </c>
      <c r="FL162">
        <v>7.062</v>
      </c>
      <c r="FM162">
        <v>3.397692242653887</v>
      </c>
      <c r="FN162">
        <v>11.20230799331936</v>
      </c>
      <c r="FO162">
        <v>-4.948</v>
      </c>
      <c r="FP162">
        <v>15</v>
      </c>
      <c r="FQ162">
        <v>1746715409.1</v>
      </c>
      <c r="FR162" t="s">
        <v>438</v>
      </c>
      <c r="FS162">
        <v>1746715409.1</v>
      </c>
      <c r="FT162">
        <v>1746715398.6</v>
      </c>
      <c r="FU162">
        <v>2</v>
      </c>
      <c r="FV162">
        <v>-0.229</v>
      </c>
      <c r="FW162">
        <v>-0.046</v>
      </c>
      <c r="FX162">
        <v>-0.035</v>
      </c>
      <c r="FY162">
        <v>0.08699999999999999</v>
      </c>
      <c r="FZ162">
        <v>587</v>
      </c>
      <c r="GA162">
        <v>16</v>
      </c>
      <c r="GB162">
        <v>0.03</v>
      </c>
      <c r="GC162">
        <v>0.16</v>
      </c>
      <c r="GD162">
        <v>0.10840349019979</v>
      </c>
      <c r="GE162">
        <v>-0.01635431412909076</v>
      </c>
      <c r="GF162">
        <v>0.04374628418543571</v>
      </c>
      <c r="GG162">
        <v>1</v>
      </c>
      <c r="GH162">
        <v>-0.0004698797204927746</v>
      </c>
      <c r="GI162">
        <v>-0.001806196741574577</v>
      </c>
      <c r="GJ162">
        <v>0.0003386612567297358</v>
      </c>
      <c r="GK162">
        <v>1</v>
      </c>
      <c r="GL162">
        <v>2</v>
      </c>
      <c r="GM162">
        <v>2</v>
      </c>
      <c r="GN162" t="s">
        <v>439</v>
      </c>
      <c r="GO162">
        <v>3.01816</v>
      </c>
      <c r="GP162">
        <v>2.77521</v>
      </c>
      <c r="GQ162">
        <v>0.07787239999999999</v>
      </c>
      <c r="GR162">
        <v>0.077372</v>
      </c>
      <c r="GS162">
        <v>0.110712</v>
      </c>
      <c r="GT162">
        <v>0.110484</v>
      </c>
      <c r="GU162">
        <v>23823.8</v>
      </c>
      <c r="GV162">
        <v>27847.3</v>
      </c>
      <c r="GW162">
        <v>22639.3</v>
      </c>
      <c r="GX162">
        <v>27732.2</v>
      </c>
      <c r="GY162">
        <v>29179</v>
      </c>
      <c r="GZ162">
        <v>35221.8</v>
      </c>
      <c r="HA162">
        <v>36290.6</v>
      </c>
      <c r="HB162">
        <v>44024.6</v>
      </c>
      <c r="HC162">
        <v>1.8253</v>
      </c>
      <c r="HD162">
        <v>2.22482</v>
      </c>
      <c r="HE162">
        <v>0.144646</v>
      </c>
      <c r="HF162">
        <v>0</v>
      </c>
      <c r="HG162">
        <v>27.3408</v>
      </c>
      <c r="HH162">
        <v>999.9</v>
      </c>
      <c r="HI162">
        <v>55.7</v>
      </c>
      <c r="HJ162">
        <v>29.5</v>
      </c>
      <c r="HK162">
        <v>22.6069</v>
      </c>
      <c r="HL162">
        <v>61.7588</v>
      </c>
      <c r="HM162">
        <v>10.4768</v>
      </c>
      <c r="HN162">
        <v>1</v>
      </c>
      <c r="HO162">
        <v>-0.191944</v>
      </c>
      <c r="HP162">
        <v>-2.29306</v>
      </c>
      <c r="HQ162">
        <v>20.2816</v>
      </c>
      <c r="HR162">
        <v>5.19692</v>
      </c>
      <c r="HS162">
        <v>11.9541</v>
      </c>
      <c r="HT162">
        <v>4.947</v>
      </c>
      <c r="HU162">
        <v>3.3</v>
      </c>
      <c r="HV162">
        <v>9999</v>
      </c>
      <c r="HW162">
        <v>9999</v>
      </c>
      <c r="HX162">
        <v>9999</v>
      </c>
      <c r="HY162">
        <v>334.2</v>
      </c>
      <c r="HZ162">
        <v>1.86017</v>
      </c>
      <c r="IA162">
        <v>1.86081</v>
      </c>
      <c r="IB162">
        <v>1.86157</v>
      </c>
      <c r="IC162">
        <v>1.85715</v>
      </c>
      <c r="ID162">
        <v>1.85684</v>
      </c>
      <c r="IE162">
        <v>1.85791</v>
      </c>
      <c r="IF162">
        <v>1.85869</v>
      </c>
      <c r="IG162">
        <v>1.85822</v>
      </c>
      <c r="IH162">
        <v>0</v>
      </c>
      <c r="II162">
        <v>0</v>
      </c>
      <c r="IJ162">
        <v>0</v>
      </c>
      <c r="IK162">
        <v>0</v>
      </c>
      <c r="IL162" t="s">
        <v>440</v>
      </c>
      <c r="IM162" t="s">
        <v>441</v>
      </c>
      <c r="IN162" t="s">
        <v>442</v>
      </c>
      <c r="IO162" t="s">
        <v>442</v>
      </c>
      <c r="IP162" t="s">
        <v>442</v>
      </c>
      <c r="IQ162" t="s">
        <v>442</v>
      </c>
      <c r="IR162">
        <v>0</v>
      </c>
      <c r="IS162">
        <v>100</v>
      </c>
      <c r="IT162">
        <v>100</v>
      </c>
      <c r="IU162">
        <v>0.119</v>
      </c>
      <c r="IV162">
        <v>0.2476</v>
      </c>
      <c r="IW162">
        <v>0.297997702088705</v>
      </c>
      <c r="IX162">
        <v>-0.0005958199232126106</v>
      </c>
      <c r="IY162">
        <v>-6.37178337242435E-08</v>
      </c>
      <c r="IZ162">
        <v>1.993894988486917E-10</v>
      </c>
      <c r="JA162">
        <v>-0.1058024783623949</v>
      </c>
      <c r="JB162">
        <v>-0.00682890468723997</v>
      </c>
      <c r="JC162">
        <v>0.001509929528747337</v>
      </c>
      <c r="JD162">
        <v>-1.662762654557253E-05</v>
      </c>
      <c r="JE162">
        <v>17</v>
      </c>
      <c r="JF162">
        <v>1831</v>
      </c>
      <c r="JG162">
        <v>1</v>
      </c>
      <c r="JH162">
        <v>21</v>
      </c>
      <c r="JI162">
        <v>341.4</v>
      </c>
      <c r="JJ162">
        <v>341.5</v>
      </c>
      <c r="JK162">
        <v>0.834961</v>
      </c>
      <c r="JL162">
        <v>2.59033</v>
      </c>
      <c r="JM162">
        <v>1.54663</v>
      </c>
      <c r="JN162">
        <v>2.18994</v>
      </c>
      <c r="JO162">
        <v>1.49658</v>
      </c>
      <c r="JP162">
        <v>2.44995</v>
      </c>
      <c r="JQ162">
        <v>35.5915</v>
      </c>
      <c r="JR162">
        <v>24.1926</v>
      </c>
      <c r="JS162">
        <v>18</v>
      </c>
      <c r="JT162">
        <v>385.072</v>
      </c>
      <c r="JU162">
        <v>683.91</v>
      </c>
      <c r="JV162">
        <v>31.005</v>
      </c>
      <c r="JW162">
        <v>25.0646</v>
      </c>
      <c r="JX162">
        <v>30.0001</v>
      </c>
      <c r="JY162">
        <v>24.9571</v>
      </c>
      <c r="JZ162">
        <v>24.9355</v>
      </c>
      <c r="KA162">
        <v>16.7247</v>
      </c>
      <c r="KB162">
        <v>17.3747</v>
      </c>
      <c r="KC162">
        <v>100</v>
      </c>
      <c r="KD162">
        <v>31.0041</v>
      </c>
      <c r="KE162">
        <v>300</v>
      </c>
      <c r="KF162">
        <v>20.8578</v>
      </c>
      <c r="KG162">
        <v>100.156</v>
      </c>
      <c r="KH162">
        <v>100.776</v>
      </c>
    </row>
    <row r="163" spans="1:294">
      <c r="A163">
        <v>147</v>
      </c>
      <c r="B163">
        <v>1746736011.6</v>
      </c>
      <c r="C163">
        <v>17595.5</v>
      </c>
      <c r="D163" t="s">
        <v>733</v>
      </c>
      <c r="E163" t="s">
        <v>734</v>
      </c>
      <c r="F163" t="s">
        <v>432</v>
      </c>
      <c r="G163" t="s">
        <v>433</v>
      </c>
      <c r="I163" t="s">
        <v>435</v>
      </c>
      <c r="J163">
        <v>1746736011.6</v>
      </c>
      <c r="K163">
        <f>(L163)/1000</f>
        <v>0</v>
      </c>
      <c r="L163">
        <f>IF(DQ163, AO163, AI163)</f>
        <v>0</v>
      </c>
      <c r="M163">
        <f>IF(DQ163, AJ163, AH163)</f>
        <v>0</v>
      </c>
      <c r="N163">
        <f>DS163 - IF(AV163&gt;1, M163*DM163*100.0/(AX163), 0)</f>
        <v>0</v>
      </c>
      <c r="O163">
        <f>((U163-K163/2)*N163-M163)/(U163+K163/2)</f>
        <v>0</v>
      </c>
      <c r="P163">
        <f>O163*(DZ163+EA163)/1000.0</f>
        <v>0</v>
      </c>
      <c r="Q163">
        <f>(DS163 - IF(AV163&gt;1, M163*DM163*100.0/(AX163), 0))*(DZ163+EA163)/1000.0</f>
        <v>0</v>
      </c>
      <c r="R163">
        <f>2.0/((1/T163-1/S163)+SIGN(T163)*SQRT((1/T163-1/S163)*(1/T163-1/S163) + 4*DN163/((DN163+1)*(DN163+1))*(2*1/T163*1/S163-1/S163*1/S163)))</f>
        <v>0</v>
      </c>
      <c r="S163">
        <f>IF(LEFT(DO163,1)&lt;&gt;"0",IF(LEFT(DO163,1)="1",3.0,DP163),$D$5+$E$5*(EG163*DZ163/($K$5*1000))+$F$5*(EG163*DZ163/($K$5*1000))*MAX(MIN(DM163,$J$5),$I$5)*MAX(MIN(DM163,$J$5),$I$5)+$G$5*MAX(MIN(DM163,$J$5),$I$5)*(EG163*DZ163/($K$5*1000))+$H$5*(EG163*DZ163/($K$5*1000))*(EG163*DZ163/($K$5*1000)))</f>
        <v>0</v>
      </c>
      <c r="T163">
        <f>K163*(1000-(1000*0.61365*exp(17.502*X163/(240.97+X163))/(DZ163+EA163)+DU163)/2)/(1000*0.61365*exp(17.502*X163/(240.97+X163))/(DZ163+EA163)-DU163)</f>
        <v>0</v>
      </c>
      <c r="U163">
        <f>1/((DN163+1)/(R163/1.6)+1/(S163/1.37)) + DN163/((DN163+1)/(R163/1.6) + DN163/(S163/1.37))</f>
        <v>0</v>
      </c>
      <c r="V163">
        <f>(DI163*DL163)</f>
        <v>0</v>
      </c>
      <c r="W163">
        <f>(EB163+(V163+2*0.95*5.67E-8*(((EB163+$B$7)+273)^4-(EB163+273)^4)-44100*K163)/(1.84*29.3*S163+8*0.95*5.67E-8*(EB163+273)^3))</f>
        <v>0</v>
      </c>
      <c r="X163">
        <f>($C$7*EC163+$D$7*ED163+$E$7*W163)</f>
        <v>0</v>
      </c>
      <c r="Y163">
        <f>0.61365*exp(17.502*X163/(240.97+X163))</f>
        <v>0</v>
      </c>
      <c r="Z163">
        <f>(AA163/AB163*100)</f>
        <v>0</v>
      </c>
      <c r="AA163">
        <f>DU163*(DZ163+EA163)/1000</f>
        <v>0</v>
      </c>
      <c r="AB163">
        <f>0.61365*exp(17.502*EB163/(240.97+EB163))</f>
        <v>0</v>
      </c>
      <c r="AC163">
        <f>(Y163-DU163*(DZ163+EA163)/1000)</f>
        <v>0</v>
      </c>
      <c r="AD163">
        <f>(-K163*44100)</f>
        <v>0</v>
      </c>
      <c r="AE163">
        <f>2*29.3*S163*0.92*(EB163-X163)</f>
        <v>0</v>
      </c>
      <c r="AF163">
        <f>2*0.95*5.67E-8*(((EB163+$B$7)+273)^4-(X163+273)^4)</f>
        <v>0</v>
      </c>
      <c r="AG163">
        <f>V163+AF163+AD163+AE163</f>
        <v>0</v>
      </c>
      <c r="AH163">
        <f>DY163*AV163*(DT163-DS163*(1000-AV163*DV163)/(1000-AV163*DU163))/(100*DM163)</f>
        <v>0</v>
      </c>
      <c r="AI163">
        <f>1000*DY163*AV163*(DU163-DV163)/(100*DM163*(1000-AV163*DU163))</f>
        <v>0</v>
      </c>
      <c r="AJ163">
        <f>(AK163 - AL163 - DZ163*1E3/(8.314*(EB163+273.15)) * AN163/DY163 * AM163) * DY163/(100*DM163) * (1000 - DV163)/1000</f>
        <v>0</v>
      </c>
      <c r="AK163">
        <v>408.5037467775438</v>
      </c>
      <c r="AL163">
        <v>408.4181272727273</v>
      </c>
      <c r="AM163">
        <v>-0.0009050863507876237</v>
      </c>
      <c r="AN163">
        <v>65.79024612153766</v>
      </c>
      <c r="AO163">
        <f>(AQ163 - AP163 + DZ163*1E3/(8.314*(EB163+273.15)) * AS163/DY163 * AR163) * DY163/(100*DM163) * 1000/(1000 - AQ163)</f>
        <v>0</v>
      </c>
      <c r="AP163">
        <v>20.8114832915857</v>
      </c>
      <c r="AQ163">
        <v>20.79577878787879</v>
      </c>
      <c r="AR163">
        <v>-7.204948737019741E-06</v>
      </c>
      <c r="AS163">
        <v>77.20900830329752</v>
      </c>
      <c r="AT163">
        <v>0</v>
      </c>
      <c r="AU163">
        <v>0</v>
      </c>
      <c r="AV163">
        <f>IF(AT163*$H$13&gt;=AX163,1.0,(AX163/(AX163-AT163*$H$13)))</f>
        <v>0</v>
      </c>
      <c r="AW163">
        <f>(AV163-1)*100</f>
        <v>0</v>
      </c>
      <c r="AX163">
        <f>MAX(0,($B$13+$C$13*EG163)/(1+$D$13*EG163)*DZ163/(EB163+273)*$E$13)</f>
        <v>0</v>
      </c>
      <c r="AY163" t="s">
        <v>436</v>
      </c>
      <c r="AZ163" t="s">
        <v>436</v>
      </c>
      <c r="BA163">
        <v>0</v>
      </c>
      <c r="BB163">
        <v>0</v>
      </c>
      <c r="BC163">
        <f>1-BA163/BB163</f>
        <v>0</v>
      </c>
      <c r="BD163">
        <v>0</v>
      </c>
      <c r="BE163" t="s">
        <v>436</v>
      </c>
      <c r="BF163" t="s">
        <v>436</v>
      </c>
      <c r="BG163">
        <v>0</v>
      </c>
      <c r="BH163">
        <v>0</v>
      </c>
      <c r="BI163">
        <f>1-BG163/BH163</f>
        <v>0</v>
      </c>
      <c r="BJ163">
        <v>0.5</v>
      </c>
      <c r="BK163">
        <f>DJ163</f>
        <v>0</v>
      </c>
      <c r="BL163">
        <f>M163</f>
        <v>0</v>
      </c>
      <c r="BM163">
        <f>BI163*BJ163*BK163</f>
        <v>0</v>
      </c>
      <c r="BN163">
        <f>(BL163-BD163)/BK163</f>
        <v>0</v>
      </c>
      <c r="BO163">
        <f>(BB163-BH163)/BH163</f>
        <v>0</v>
      </c>
      <c r="BP163">
        <f>BA163/(BC163+BA163/BH163)</f>
        <v>0</v>
      </c>
      <c r="BQ163" t="s">
        <v>436</v>
      </c>
      <c r="BR163">
        <v>0</v>
      </c>
      <c r="BS163">
        <f>IF(BR163&lt;&gt;0, BR163, BP163)</f>
        <v>0</v>
      </c>
      <c r="BT163">
        <f>1-BS163/BH163</f>
        <v>0</v>
      </c>
      <c r="BU163">
        <f>(BH163-BG163)/(BH163-BS163)</f>
        <v>0</v>
      </c>
      <c r="BV163">
        <f>(BB163-BH163)/(BB163-BS163)</f>
        <v>0</v>
      </c>
      <c r="BW163">
        <f>(BH163-BG163)/(BH163-BA163)</f>
        <v>0</v>
      </c>
      <c r="BX163">
        <f>(BB163-BH163)/(BB163-BA163)</f>
        <v>0</v>
      </c>
      <c r="BY163">
        <f>(BU163*BS163/BG163)</f>
        <v>0</v>
      </c>
      <c r="BZ163">
        <f>(1-BY163)</f>
        <v>0</v>
      </c>
      <c r="DI163">
        <f>$B$11*EH163+$C$11*EI163+$F$11*ET163*(1-EW163)</f>
        <v>0</v>
      </c>
      <c r="DJ163">
        <f>DI163*DK163</f>
        <v>0</v>
      </c>
      <c r="DK163">
        <f>($B$11*$D$9+$C$11*$D$9+$F$11*((FG163+EY163)/MAX(FG163+EY163+FH163, 0.1)*$I$9+FH163/MAX(FG163+EY163+FH163, 0.1)*$J$9))/($B$11+$C$11+$F$11)</f>
        <v>0</v>
      </c>
      <c r="DL163">
        <f>($B$11*$K$9+$C$11*$K$9+$F$11*((FG163+EY163)/MAX(FG163+EY163+FH163, 0.1)*$P$9+FH163/MAX(FG163+EY163+FH163, 0.1)*$Q$9))/($B$11+$C$11+$F$11)</f>
        <v>0</v>
      </c>
      <c r="DM163">
        <v>6</v>
      </c>
      <c r="DN163">
        <v>0.5</v>
      </c>
      <c r="DO163" t="s">
        <v>437</v>
      </c>
      <c r="DP163">
        <v>2</v>
      </c>
      <c r="DQ163" t="b">
        <v>1</v>
      </c>
      <c r="DR163">
        <v>1746736011.6</v>
      </c>
      <c r="DS163">
        <v>399.926</v>
      </c>
      <c r="DT163">
        <v>400.001</v>
      </c>
      <c r="DU163">
        <v>20.7964</v>
      </c>
      <c r="DV163">
        <v>20.8125</v>
      </c>
      <c r="DW163">
        <v>399.864</v>
      </c>
      <c r="DX163">
        <v>20.5492</v>
      </c>
      <c r="DY163">
        <v>399.954</v>
      </c>
      <c r="DZ163">
        <v>101.999</v>
      </c>
      <c r="EA163">
        <v>0.100052</v>
      </c>
      <c r="EB163">
        <v>29.9907</v>
      </c>
      <c r="EC163">
        <v>29.6967</v>
      </c>
      <c r="ED163">
        <v>999.9</v>
      </c>
      <c r="EE163">
        <v>0</v>
      </c>
      <c r="EF163">
        <v>0</v>
      </c>
      <c r="EG163">
        <v>10019.4</v>
      </c>
      <c r="EH163">
        <v>0</v>
      </c>
      <c r="EI163">
        <v>0.221054</v>
      </c>
      <c r="EJ163">
        <v>-0.07479860000000001</v>
      </c>
      <c r="EK163">
        <v>408.42</v>
      </c>
      <c r="EL163">
        <v>408.503</v>
      </c>
      <c r="EM163">
        <v>-0.0160789</v>
      </c>
      <c r="EN163">
        <v>400.001</v>
      </c>
      <c r="EO163">
        <v>20.8125</v>
      </c>
      <c r="EP163">
        <v>2.12122</v>
      </c>
      <c r="EQ163">
        <v>2.12286</v>
      </c>
      <c r="ER163">
        <v>18.3794</v>
      </c>
      <c r="ES163">
        <v>18.3917</v>
      </c>
      <c r="ET163">
        <v>0.0500092</v>
      </c>
      <c r="EU163">
        <v>0</v>
      </c>
      <c r="EV163">
        <v>0</v>
      </c>
      <c r="EW163">
        <v>0</v>
      </c>
      <c r="EX163">
        <v>17.42</v>
      </c>
      <c r="EY163">
        <v>0.0500092</v>
      </c>
      <c r="EZ163">
        <v>-12.32</v>
      </c>
      <c r="FA163">
        <v>0.64</v>
      </c>
      <c r="FB163">
        <v>35.25</v>
      </c>
      <c r="FC163">
        <v>39.875</v>
      </c>
      <c r="FD163">
        <v>37.437</v>
      </c>
      <c r="FE163">
        <v>40.25</v>
      </c>
      <c r="FF163">
        <v>38.062</v>
      </c>
      <c r="FG163">
        <v>0</v>
      </c>
      <c r="FH163">
        <v>0</v>
      </c>
      <c r="FI163">
        <v>0</v>
      </c>
      <c r="FJ163">
        <v>1746736084.4</v>
      </c>
      <c r="FK163">
        <v>0</v>
      </c>
      <c r="FL163">
        <v>3.89</v>
      </c>
      <c r="FM163">
        <v>4.841538552010564</v>
      </c>
      <c r="FN163">
        <v>-8.959231007101502</v>
      </c>
      <c r="FO163">
        <v>-3.723199999999999</v>
      </c>
      <c r="FP163">
        <v>15</v>
      </c>
      <c r="FQ163">
        <v>1746715409.1</v>
      </c>
      <c r="FR163" t="s">
        <v>438</v>
      </c>
      <c r="FS163">
        <v>1746715409.1</v>
      </c>
      <c r="FT163">
        <v>1746715398.6</v>
      </c>
      <c r="FU163">
        <v>2</v>
      </c>
      <c r="FV163">
        <v>-0.229</v>
      </c>
      <c r="FW163">
        <v>-0.046</v>
      </c>
      <c r="FX163">
        <v>-0.035</v>
      </c>
      <c r="FY163">
        <v>0.08699999999999999</v>
      </c>
      <c r="FZ163">
        <v>587</v>
      </c>
      <c r="GA163">
        <v>16</v>
      </c>
      <c r="GB163">
        <v>0.03</v>
      </c>
      <c r="GC163">
        <v>0.16</v>
      </c>
      <c r="GD163">
        <v>0.07879397973464605</v>
      </c>
      <c r="GE163">
        <v>-0.06555463214313431</v>
      </c>
      <c r="GF163">
        <v>0.05770978076532512</v>
      </c>
      <c r="GG163">
        <v>1</v>
      </c>
      <c r="GH163">
        <v>-0.0004777861392567734</v>
      </c>
      <c r="GI163">
        <v>-0.0002399612901960453</v>
      </c>
      <c r="GJ163">
        <v>5.396840539905163E-05</v>
      </c>
      <c r="GK163">
        <v>1</v>
      </c>
      <c r="GL163">
        <v>2</v>
      </c>
      <c r="GM163">
        <v>2</v>
      </c>
      <c r="GN163" t="s">
        <v>439</v>
      </c>
      <c r="GO163">
        <v>3.0181</v>
      </c>
      <c r="GP163">
        <v>2.77489</v>
      </c>
      <c r="GQ163">
        <v>0.0978451</v>
      </c>
      <c r="GR163">
        <v>0.0971876</v>
      </c>
      <c r="GS163">
        <v>0.110673</v>
      </c>
      <c r="GT163">
        <v>0.110413</v>
      </c>
      <c r="GU163">
        <v>23308.5</v>
      </c>
      <c r="GV163">
        <v>27250.7</v>
      </c>
      <c r="GW163">
        <v>22639.8</v>
      </c>
      <c r="GX163">
        <v>27733.4</v>
      </c>
      <c r="GY163">
        <v>29181</v>
      </c>
      <c r="GZ163">
        <v>35226.7</v>
      </c>
      <c r="HA163">
        <v>36290.9</v>
      </c>
      <c r="HB163">
        <v>44026.5</v>
      </c>
      <c r="HC163">
        <v>1.825</v>
      </c>
      <c r="HD163">
        <v>2.22528</v>
      </c>
      <c r="HE163">
        <v>0.144571</v>
      </c>
      <c r="HF163">
        <v>0</v>
      </c>
      <c r="HG163">
        <v>27.3382</v>
      </c>
      <c r="HH163">
        <v>999.9</v>
      </c>
      <c r="HI163">
        <v>55.8</v>
      </c>
      <c r="HJ163">
        <v>29.5</v>
      </c>
      <c r="HK163">
        <v>22.6436</v>
      </c>
      <c r="HL163">
        <v>61.9688</v>
      </c>
      <c r="HM163">
        <v>10.5569</v>
      </c>
      <c r="HN163">
        <v>1</v>
      </c>
      <c r="HO163">
        <v>-0.191654</v>
      </c>
      <c r="HP163">
        <v>-2.39319</v>
      </c>
      <c r="HQ163">
        <v>20.2782</v>
      </c>
      <c r="HR163">
        <v>5.19722</v>
      </c>
      <c r="HS163">
        <v>11.9535</v>
      </c>
      <c r="HT163">
        <v>4.9473</v>
      </c>
      <c r="HU163">
        <v>3.3</v>
      </c>
      <c r="HV163">
        <v>9999</v>
      </c>
      <c r="HW163">
        <v>9999</v>
      </c>
      <c r="HX163">
        <v>9999</v>
      </c>
      <c r="HY163">
        <v>334.2</v>
      </c>
      <c r="HZ163">
        <v>1.86018</v>
      </c>
      <c r="IA163">
        <v>1.86081</v>
      </c>
      <c r="IB163">
        <v>1.86157</v>
      </c>
      <c r="IC163">
        <v>1.85716</v>
      </c>
      <c r="ID163">
        <v>1.85684</v>
      </c>
      <c r="IE163">
        <v>1.85791</v>
      </c>
      <c r="IF163">
        <v>1.85871</v>
      </c>
      <c r="IG163">
        <v>1.85822</v>
      </c>
      <c r="IH163">
        <v>0</v>
      </c>
      <c r="II163">
        <v>0</v>
      </c>
      <c r="IJ163">
        <v>0</v>
      </c>
      <c r="IK163">
        <v>0</v>
      </c>
      <c r="IL163" t="s">
        <v>440</v>
      </c>
      <c r="IM163" t="s">
        <v>441</v>
      </c>
      <c r="IN163" t="s">
        <v>442</v>
      </c>
      <c r="IO163" t="s">
        <v>442</v>
      </c>
      <c r="IP163" t="s">
        <v>442</v>
      </c>
      <c r="IQ163" t="s">
        <v>442</v>
      </c>
      <c r="IR163">
        <v>0</v>
      </c>
      <c r="IS163">
        <v>100</v>
      </c>
      <c r="IT163">
        <v>100</v>
      </c>
      <c r="IU163">
        <v>0.062</v>
      </c>
      <c r="IV163">
        <v>0.2472</v>
      </c>
      <c r="IW163">
        <v>0.297997702088705</v>
      </c>
      <c r="IX163">
        <v>-0.0005958199232126106</v>
      </c>
      <c r="IY163">
        <v>-6.37178337242435E-08</v>
      </c>
      <c r="IZ163">
        <v>1.993894988486917E-10</v>
      </c>
      <c r="JA163">
        <v>-0.1058024783623949</v>
      </c>
      <c r="JB163">
        <v>-0.00682890468723997</v>
      </c>
      <c r="JC163">
        <v>0.001509929528747337</v>
      </c>
      <c r="JD163">
        <v>-1.662762654557253E-05</v>
      </c>
      <c r="JE163">
        <v>17</v>
      </c>
      <c r="JF163">
        <v>1831</v>
      </c>
      <c r="JG163">
        <v>1</v>
      </c>
      <c r="JH163">
        <v>21</v>
      </c>
      <c r="JI163">
        <v>343.4</v>
      </c>
      <c r="JJ163">
        <v>343.6</v>
      </c>
      <c r="JK163">
        <v>1.04858</v>
      </c>
      <c r="JL163">
        <v>2.57202</v>
      </c>
      <c r="JM163">
        <v>1.54663</v>
      </c>
      <c r="JN163">
        <v>2.18994</v>
      </c>
      <c r="JO163">
        <v>1.49658</v>
      </c>
      <c r="JP163">
        <v>2.46094</v>
      </c>
      <c r="JQ163">
        <v>35.5915</v>
      </c>
      <c r="JR163">
        <v>24.2013</v>
      </c>
      <c r="JS163">
        <v>18</v>
      </c>
      <c r="JT163">
        <v>384.923</v>
      </c>
      <c r="JU163">
        <v>684.266</v>
      </c>
      <c r="JV163">
        <v>30.9123</v>
      </c>
      <c r="JW163">
        <v>25.0671</v>
      </c>
      <c r="JX163">
        <v>30.0002</v>
      </c>
      <c r="JY163">
        <v>24.9571</v>
      </c>
      <c r="JZ163">
        <v>24.9334</v>
      </c>
      <c r="KA163">
        <v>21.0336</v>
      </c>
      <c r="KB163">
        <v>17.3747</v>
      </c>
      <c r="KC163">
        <v>100</v>
      </c>
      <c r="KD163">
        <v>30.9066</v>
      </c>
      <c r="KE163">
        <v>400</v>
      </c>
      <c r="KF163">
        <v>20.8585</v>
      </c>
      <c r="KG163">
        <v>100.157</v>
      </c>
      <c r="KH163">
        <v>100.78</v>
      </c>
    </row>
    <row r="164" spans="1:294">
      <c r="A164">
        <v>148</v>
      </c>
      <c r="B164">
        <v>1746736132.1</v>
      </c>
      <c r="C164">
        <v>17716</v>
      </c>
      <c r="D164" t="s">
        <v>735</v>
      </c>
      <c r="E164" t="s">
        <v>736</v>
      </c>
      <c r="F164" t="s">
        <v>432</v>
      </c>
      <c r="G164" t="s">
        <v>433</v>
      </c>
      <c r="I164" t="s">
        <v>435</v>
      </c>
      <c r="J164">
        <v>1746736132.1</v>
      </c>
      <c r="K164">
        <f>(L164)/1000</f>
        <v>0</v>
      </c>
      <c r="L164">
        <f>IF(DQ164, AO164, AI164)</f>
        <v>0</v>
      </c>
      <c r="M164">
        <f>IF(DQ164, AJ164, AH164)</f>
        <v>0</v>
      </c>
      <c r="N164">
        <f>DS164 - IF(AV164&gt;1, M164*DM164*100.0/(AX164), 0)</f>
        <v>0</v>
      </c>
      <c r="O164">
        <f>((U164-K164/2)*N164-M164)/(U164+K164/2)</f>
        <v>0</v>
      </c>
      <c r="P164">
        <f>O164*(DZ164+EA164)/1000.0</f>
        <v>0</v>
      </c>
      <c r="Q164">
        <f>(DS164 - IF(AV164&gt;1, M164*DM164*100.0/(AX164), 0))*(DZ164+EA164)/1000.0</f>
        <v>0</v>
      </c>
      <c r="R164">
        <f>2.0/((1/T164-1/S164)+SIGN(T164)*SQRT((1/T164-1/S164)*(1/T164-1/S164) + 4*DN164/((DN164+1)*(DN164+1))*(2*1/T164*1/S164-1/S164*1/S164)))</f>
        <v>0</v>
      </c>
      <c r="S164">
        <f>IF(LEFT(DO164,1)&lt;&gt;"0",IF(LEFT(DO164,1)="1",3.0,DP164),$D$5+$E$5*(EG164*DZ164/($K$5*1000))+$F$5*(EG164*DZ164/($K$5*1000))*MAX(MIN(DM164,$J$5),$I$5)*MAX(MIN(DM164,$J$5),$I$5)+$G$5*MAX(MIN(DM164,$J$5),$I$5)*(EG164*DZ164/($K$5*1000))+$H$5*(EG164*DZ164/($K$5*1000))*(EG164*DZ164/($K$5*1000)))</f>
        <v>0</v>
      </c>
      <c r="T164">
        <f>K164*(1000-(1000*0.61365*exp(17.502*X164/(240.97+X164))/(DZ164+EA164)+DU164)/2)/(1000*0.61365*exp(17.502*X164/(240.97+X164))/(DZ164+EA164)-DU164)</f>
        <v>0</v>
      </c>
      <c r="U164">
        <f>1/((DN164+1)/(R164/1.6)+1/(S164/1.37)) + DN164/((DN164+1)/(R164/1.6) + DN164/(S164/1.37))</f>
        <v>0</v>
      </c>
      <c r="V164">
        <f>(DI164*DL164)</f>
        <v>0</v>
      </c>
      <c r="W164">
        <f>(EB164+(V164+2*0.95*5.67E-8*(((EB164+$B$7)+273)^4-(EB164+273)^4)-44100*K164)/(1.84*29.3*S164+8*0.95*5.67E-8*(EB164+273)^3))</f>
        <v>0</v>
      </c>
      <c r="X164">
        <f>($C$7*EC164+$D$7*ED164+$E$7*W164)</f>
        <v>0</v>
      </c>
      <c r="Y164">
        <f>0.61365*exp(17.502*X164/(240.97+X164))</f>
        <v>0</v>
      </c>
      <c r="Z164">
        <f>(AA164/AB164*100)</f>
        <v>0</v>
      </c>
      <c r="AA164">
        <f>DU164*(DZ164+EA164)/1000</f>
        <v>0</v>
      </c>
      <c r="AB164">
        <f>0.61365*exp(17.502*EB164/(240.97+EB164))</f>
        <v>0</v>
      </c>
      <c r="AC164">
        <f>(Y164-DU164*(DZ164+EA164)/1000)</f>
        <v>0</v>
      </c>
      <c r="AD164">
        <f>(-K164*44100)</f>
        <v>0</v>
      </c>
      <c r="AE164">
        <f>2*29.3*S164*0.92*(EB164-X164)</f>
        <v>0</v>
      </c>
      <c r="AF164">
        <f>2*0.95*5.67E-8*(((EB164+$B$7)+273)^4-(X164+273)^4)</f>
        <v>0</v>
      </c>
      <c r="AG164">
        <f>V164+AF164+AD164+AE164</f>
        <v>0</v>
      </c>
      <c r="AH164">
        <f>DY164*AV164*(DT164-DS164*(1000-AV164*DV164)/(1000-AV164*DU164))/(100*DM164)</f>
        <v>0</v>
      </c>
      <c r="AI164">
        <f>1000*DY164*AV164*(DU164-DV164)/(100*DM164*(1000-AV164*DU164))</f>
        <v>0</v>
      </c>
      <c r="AJ164">
        <f>(AK164 - AL164 - DZ164*1E3/(8.314*(EB164+273.15)) * AN164/DY164 * AM164) * DY164/(100*DM164) * (1000 - DV164)/1000</f>
        <v>0</v>
      </c>
      <c r="AK164">
        <v>510.6529434231628</v>
      </c>
      <c r="AL164">
        <v>510.4748666666664</v>
      </c>
      <c r="AM164">
        <v>-0.003938308105972131</v>
      </c>
      <c r="AN164">
        <v>65.79024612153766</v>
      </c>
      <c r="AO164">
        <f>(AQ164 - AP164 + DZ164*1E3/(8.314*(EB164+273.15)) * AS164/DY164 * AR164) * DY164/(100*DM164) * 1000/(1000 - AQ164)</f>
        <v>0</v>
      </c>
      <c r="AP164">
        <v>20.86680263522831</v>
      </c>
      <c r="AQ164">
        <v>20.85346909090909</v>
      </c>
      <c r="AR164">
        <v>-2.763208343201633E-05</v>
      </c>
      <c r="AS164">
        <v>77.20900830329752</v>
      </c>
      <c r="AT164">
        <v>0</v>
      </c>
      <c r="AU164">
        <v>0</v>
      </c>
      <c r="AV164">
        <f>IF(AT164*$H$13&gt;=AX164,1.0,(AX164/(AX164-AT164*$H$13)))</f>
        <v>0</v>
      </c>
      <c r="AW164">
        <f>(AV164-1)*100</f>
        <v>0</v>
      </c>
      <c r="AX164">
        <f>MAX(0,($B$13+$C$13*EG164)/(1+$D$13*EG164)*DZ164/(EB164+273)*$E$13)</f>
        <v>0</v>
      </c>
      <c r="AY164" t="s">
        <v>436</v>
      </c>
      <c r="AZ164" t="s">
        <v>436</v>
      </c>
      <c r="BA164">
        <v>0</v>
      </c>
      <c r="BB164">
        <v>0</v>
      </c>
      <c r="BC164">
        <f>1-BA164/BB164</f>
        <v>0</v>
      </c>
      <c r="BD164">
        <v>0</v>
      </c>
      <c r="BE164" t="s">
        <v>436</v>
      </c>
      <c r="BF164" t="s">
        <v>436</v>
      </c>
      <c r="BG164">
        <v>0</v>
      </c>
      <c r="BH164">
        <v>0</v>
      </c>
      <c r="BI164">
        <f>1-BG164/BH164</f>
        <v>0</v>
      </c>
      <c r="BJ164">
        <v>0.5</v>
      </c>
      <c r="BK164">
        <f>DJ164</f>
        <v>0</v>
      </c>
      <c r="BL164">
        <f>M164</f>
        <v>0</v>
      </c>
      <c r="BM164">
        <f>BI164*BJ164*BK164</f>
        <v>0</v>
      </c>
      <c r="BN164">
        <f>(BL164-BD164)/BK164</f>
        <v>0</v>
      </c>
      <c r="BO164">
        <f>(BB164-BH164)/BH164</f>
        <v>0</v>
      </c>
      <c r="BP164">
        <f>BA164/(BC164+BA164/BH164)</f>
        <v>0</v>
      </c>
      <c r="BQ164" t="s">
        <v>436</v>
      </c>
      <c r="BR164">
        <v>0</v>
      </c>
      <c r="BS164">
        <f>IF(BR164&lt;&gt;0, BR164, BP164)</f>
        <v>0</v>
      </c>
      <c r="BT164">
        <f>1-BS164/BH164</f>
        <v>0</v>
      </c>
      <c r="BU164">
        <f>(BH164-BG164)/(BH164-BS164)</f>
        <v>0</v>
      </c>
      <c r="BV164">
        <f>(BB164-BH164)/(BB164-BS164)</f>
        <v>0</v>
      </c>
      <c r="BW164">
        <f>(BH164-BG164)/(BH164-BA164)</f>
        <v>0</v>
      </c>
      <c r="BX164">
        <f>(BB164-BH164)/(BB164-BA164)</f>
        <v>0</v>
      </c>
      <c r="BY164">
        <f>(BU164*BS164/BG164)</f>
        <v>0</v>
      </c>
      <c r="BZ164">
        <f>(1-BY164)</f>
        <v>0</v>
      </c>
      <c r="DI164">
        <f>$B$11*EH164+$C$11*EI164+$F$11*ET164*(1-EW164)</f>
        <v>0</v>
      </c>
      <c r="DJ164">
        <f>DI164*DK164</f>
        <v>0</v>
      </c>
      <c r="DK164">
        <f>($B$11*$D$9+$C$11*$D$9+$F$11*((FG164+EY164)/MAX(FG164+EY164+FH164, 0.1)*$I$9+FH164/MAX(FG164+EY164+FH164, 0.1)*$J$9))/($B$11+$C$11+$F$11)</f>
        <v>0</v>
      </c>
      <c r="DL164">
        <f>($B$11*$K$9+$C$11*$K$9+$F$11*((FG164+EY164)/MAX(FG164+EY164+FH164, 0.1)*$P$9+FH164/MAX(FG164+EY164+FH164, 0.1)*$Q$9))/($B$11+$C$11+$F$11)</f>
        <v>0</v>
      </c>
      <c r="DM164">
        <v>6</v>
      </c>
      <c r="DN164">
        <v>0.5</v>
      </c>
      <c r="DO164" t="s">
        <v>437</v>
      </c>
      <c r="DP164">
        <v>2</v>
      </c>
      <c r="DQ164" t="b">
        <v>1</v>
      </c>
      <c r="DR164">
        <v>1746736132.1</v>
      </c>
      <c r="DS164">
        <v>499.85</v>
      </c>
      <c r="DT164">
        <v>499.973</v>
      </c>
      <c r="DU164">
        <v>20.8533</v>
      </c>
      <c r="DV164">
        <v>20.8671</v>
      </c>
      <c r="DW164">
        <v>499.841</v>
      </c>
      <c r="DX164">
        <v>20.6043</v>
      </c>
      <c r="DY164">
        <v>399.906</v>
      </c>
      <c r="DZ164">
        <v>102.003</v>
      </c>
      <c r="EA164">
        <v>0.100011</v>
      </c>
      <c r="EB164">
        <v>30.0006</v>
      </c>
      <c r="EC164">
        <v>29.6941</v>
      </c>
      <c r="ED164">
        <v>999.9</v>
      </c>
      <c r="EE164">
        <v>0</v>
      </c>
      <c r="EF164">
        <v>0</v>
      </c>
      <c r="EG164">
        <v>10035</v>
      </c>
      <c r="EH164">
        <v>0</v>
      </c>
      <c r="EI164">
        <v>0.221054</v>
      </c>
      <c r="EJ164">
        <v>-0.12381</v>
      </c>
      <c r="EK164">
        <v>510.495</v>
      </c>
      <c r="EL164">
        <v>510.629</v>
      </c>
      <c r="EM164">
        <v>-0.0137196</v>
      </c>
      <c r="EN164">
        <v>499.973</v>
      </c>
      <c r="EO164">
        <v>20.8671</v>
      </c>
      <c r="EP164">
        <v>2.12709</v>
      </c>
      <c r="EQ164">
        <v>2.12849</v>
      </c>
      <c r="ER164">
        <v>18.4235</v>
      </c>
      <c r="ES164">
        <v>18.434</v>
      </c>
      <c r="ET164">
        <v>0.0500092</v>
      </c>
      <c r="EU164">
        <v>0</v>
      </c>
      <c r="EV164">
        <v>0</v>
      </c>
      <c r="EW164">
        <v>0</v>
      </c>
      <c r="EX164">
        <v>-6.44</v>
      </c>
      <c r="EY164">
        <v>0.0500092</v>
      </c>
      <c r="EZ164">
        <v>-3.16</v>
      </c>
      <c r="FA164">
        <v>1.53</v>
      </c>
      <c r="FB164">
        <v>34.5</v>
      </c>
      <c r="FC164">
        <v>38.937</v>
      </c>
      <c r="FD164">
        <v>36.687</v>
      </c>
      <c r="FE164">
        <v>38.812</v>
      </c>
      <c r="FF164">
        <v>37.375</v>
      </c>
      <c r="FG164">
        <v>0</v>
      </c>
      <c r="FH164">
        <v>0</v>
      </c>
      <c r="FI164">
        <v>0</v>
      </c>
      <c r="FJ164">
        <v>1746736205</v>
      </c>
      <c r="FK164">
        <v>0</v>
      </c>
      <c r="FL164">
        <v>5.711923076923076</v>
      </c>
      <c r="FM164">
        <v>46.85162386078674</v>
      </c>
      <c r="FN164">
        <v>-36.30017051153325</v>
      </c>
      <c r="FO164">
        <v>-5.103846153846154</v>
      </c>
      <c r="FP164">
        <v>15</v>
      </c>
      <c r="FQ164">
        <v>1746715409.1</v>
      </c>
      <c r="FR164" t="s">
        <v>438</v>
      </c>
      <c r="FS164">
        <v>1746715409.1</v>
      </c>
      <c r="FT164">
        <v>1746715398.6</v>
      </c>
      <c r="FU164">
        <v>2</v>
      </c>
      <c r="FV164">
        <v>-0.229</v>
      </c>
      <c r="FW164">
        <v>-0.046</v>
      </c>
      <c r="FX164">
        <v>-0.035</v>
      </c>
      <c r="FY164">
        <v>0.08699999999999999</v>
      </c>
      <c r="FZ164">
        <v>587</v>
      </c>
      <c r="GA164">
        <v>16</v>
      </c>
      <c r="GB164">
        <v>0.03</v>
      </c>
      <c r="GC164">
        <v>0.16</v>
      </c>
      <c r="GD164">
        <v>0.1273154364394141</v>
      </c>
      <c r="GE164">
        <v>0.041577189693974</v>
      </c>
      <c r="GF164">
        <v>0.05382590469453186</v>
      </c>
      <c r="GG164">
        <v>1</v>
      </c>
      <c r="GH164">
        <v>-0.0004868514354860848</v>
      </c>
      <c r="GI164">
        <v>0.0004088703211500314</v>
      </c>
      <c r="GJ164">
        <v>7.376186983957656E-05</v>
      </c>
      <c r="GK164">
        <v>1</v>
      </c>
      <c r="GL164">
        <v>2</v>
      </c>
      <c r="GM164">
        <v>2</v>
      </c>
      <c r="GN164" t="s">
        <v>439</v>
      </c>
      <c r="GO164">
        <v>3.01805</v>
      </c>
      <c r="GP164">
        <v>2.77499</v>
      </c>
      <c r="GQ164">
        <v>0.115644</v>
      </c>
      <c r="GR164">
        <v>0.114881</v>
      </c>
      <c r="GS164">
        <v>0.110888</v>
      </c>
      <c r="GT164">
        <v>0.110618</v>
      </c>
      <c r="GU164">
        <v>22849.3</v>
      </c>
      <c r="GV164">
        <v>26717.4</v>
      </c>
      <c r="GW164">
        <v>22640</v>
      </c>
      <c r="GX164">
        <v>27733.7</v>
      </c>
      <c r="GY164">
        <v>29174.5</v>
      </c>
      <c r="GZ164">
        <v>35219.8</v>
      </c>
      <c r="HA164">
        <v>36291.3</v>
      </c>
      <c r="HB164">
        <v>44027.6</v>
      </c>
      <c r="HC164">
        <v>1.82498</v>
      </c>
      <c r="HD164">
        <v>2.22578</v>
      </c>
      <c r="HE164">
        <v>0.145957</v>
      </c>
      <c r="HF164">
        <v>0</v>
      </c>
      <c r="HG164">
        <v>27.313</v>
      </c>
      <c r="HH164">
        <v>999.9</v>
      </c>
      <c r="HI164">
        <v>55.8</v>
      </c>
      <c r="HJ164">
        <v>29.4</v>
      </c>
      <c r="HK164">
        <v>22.5152</v>
      </c>
      <c r="HL164">
        <v>61.8988</v>
      </c>
      <c r="HM164">
        <v>10.641</v>
      </c>
      <c r="HN164">
        <v>1</v>
      </c>
      <c r="HO164">
        <v>-0.192248</v>
      </c>
      <c r="HP164">
        <v>-2.29171</v>
      </c>
      <c r="HQ164">
        <v>20.2836</v>
      </c>
      <c r="HR164">
        <v>5.19707</v>
      </c>
      <c r="HS164">
        <v>11.9544</v>
      </c>
      <c r="HT164">
        <v>4.9471</v>
      </c>
      <c r="HU164">
        <v>3.3</v>
      </c>
      <c r="HV164">
        <v>9999</v>
      </c>
      <c r="HW164">
        <v>9999</v>
      </c>
      <c r="HX164">
        <v>9999</v>
      </c>
      <c r="HY164">
        <v>334.3</v>
      </c>
      <c r="HZ164">
        <v>1.86016</v>
      </c>
      <c r="IA164">
        <v>1.86081</v>
      </c>
      <c r="IB164">
        <v>1.86157</v>
      </c>
      <c r="IC164">
        <v>1.85715</v>
      </c>
      <c r="ID164">
        <v>1.85684</v>
      </c>
      <c r="IE164">
        <v>1.85791</v>
      </c>
      <c r="IF164">
        <v>1.85869</v>
      </c>
      <c r="IG164">
        <v>1.85822</v>
      </c>
      <c r="IH164">
        <v>0</v>
      </c>
      <c r="II164">
        <v>0</v>
      </c>
      <c r="IJ164">
        <v>0</v>
      </c>
      <c r="IK164">
        <v>0</v>
      </c>
      <c r="IL164" t="s">
        <v>440</v>
      </c>
      <c r="IM164" t="s">
        <v>441</v>
      </c>
      <c r="IN164" t="s">
        <v>442</v>
      </c>
      <c r="IO164" t="s">
        <v>442</v>
      </c>
      <c r="IP164" t="s">
        <v>442</v>
      </c>
      <c r="IQ164" t="s">
        <v>442</v>
      </c>
      <c r="IR164">
        <v>0</v>
      </c>
      <c r="IS164">
        <v>100</v>
      </c>
      <c r="IT164">
        <v>100</v>
      </c>
      <c r="IU164">
        <v>0.008999999999999999</v>
      </c>
      <c r="IV164">
        <v>0.249</v>
      </c>
      <c r="IW164">
        <v>0.297997702088705</v>
      </c>
      <c r="IX164">
        <v>-0.0005958199232126106</v>
      </c>
      <c r="IY164">
        <v>-6.37178337242435E-08</v>
      </c>
      <c r="IZ164">
        <v>1.993894988486917E-10</v>
      </c>
      <c r="JA164">
        <v>-0.1058024783623949</v>
      </c>
      <c r="JB164">
        <v>-0.00682890468723997</v>
      </c>
      <c r="JC164">
        <v>0.001509929528747337</v>
      </c>
      <c r="JD164">
        <v>-1.662762654557253E-05</v>
      </c>
      <c r="JE164">
        <v>17</v>
      </c>
      <c r="JF164">
        <v>1831</v>
      </c>
      <c r="JG164">
        <v>1</v>
      </c>
      <c r="JH164">
        <v>21</v>
      </c>
      <c r="JI164">
        <v>345.4</v>
      </c>
      <c r="JJ164">
        <v>345.6</v>
      </c>
      <c r="JK164">
        <v>1.2561</v>
      </c>
      <c r="JL164">
        <v>2.56836</v>
      </c>
      <c r="JM164">
        <v>1.54663</v>
      </c>
      <c r="JN164">
        <v>2.18994</v>
      </c>
      <c r="JO164">
        <v>1.49658</v>
      </c>
      <c r="JP164">
        <v>2.43164</v>
      </c>
      <c r="JQ164">
        <v>35.5451</v>
      </c>
      <c r="JR164">
        <v>24.2013</v>
      </c>
      <c r="JS164">
        <v>18</v>
      </c>
      <c r="JT164">
        <v>384.897</v>
      </c>
      <c r="JU164">
        <v>684.692</v>
      </c>
      <c r="JV164">
        <v>31.0337</v>
      </c>
      <c r="JW164">
        <v>25.0629</v>
      </c>
      <c r="JX164">
        <v>29.9999</v>
      </c>
      <c r="JY164">
        <v>24.955</v>
      </c>
      <c r="JZ164">
        <v>24.9334</v>
      </c>
      <c r="KA164">
        <v>25.1648</v>
      </c>
      <c r="KB164">
        <v>17.0955</v>
      </c>
      <c r="KC164">
        <v>100</v>
      </c>
      <c r="KD164">
        <v>31.0477</v>
      </c>
      <c r="KE164">
        <v>500</v>
      </c>
      <c r="KF164">
        <v>20.8668</v>
      </c>
      <c r="KG164">
        <v>100.158</v>
      </c>
      <c r="KH164">
        <v>100.782</v>
      </c>
    </row>
    <row r="165" spans="1:294">
      <c r="A165">
        <v>149</v>
      </c>
      <c r="B165">
        <v>1746736252.6</v>
      </c>
      <c r="C165">
        <v>17836.5</v>
      </c>
      <c r="D165" t="s">
        <v>737</v>
      </c>
      <c r="E165" t="s">
        <v>738</v>
      </c>
      <c r="F165" t="s">
        <v>432</v>
      </c>
      <c r="G165" t="s">
        <v>433</v>
      </c>
      <c r="I165" t="s">
        <v>435</v>
      </c>
      <c r="J165">
        <v>1746736252.6</v>
      </c>
      <c r="K165">
        <f>(L165)/1000</f>
        <v>0</v>
      </c>
      <c r="L165">
        <f>IF(DQ165, AO165, AI165)</f>
        <v>0</v>
      </c>
      <c r="M165">
        <f>IF(DQ165, AJ165, AH165)</f>
        <v>0</v>
      </c>
      <c r="N165">
        <f>DS165 - IF(AV165&gt;1, M165*DM165*100.0/(AX165), 0)</f>
        <v>0</v>
      </c>
      <c r="O165">
        <f>((U165-K165/2)*N165-M165)/(U165+K165/2)</f>
        <v>0</v>
      </c>
      <c r="P165">
        <f>O165*(DZ165+EA165)/1000.0</f>
        <v>0</v>
      </c>
      <c r="Q165">
        <f>(DS165 - IF(AV165&gt;1, M165*DM165*100.0/(AX165), 0))*(DZ165+EA165)/1000.0</f>
        <v>0</v>
      </c>
      <c r="R165">
        <f>2.0/((1/T165-1/S165)+SIGN(T165)*SQRT((1/T165-1/S165)*(1/T165-1/S165) + 4*DN165/((DN165+1)*(DN165+1))*(2*1/T165*1/S165-1/S165*1/S165)))</f>
        <v>0</v>
      </c>
      <c r="S165">
        <f>IF(LEFT(DO165,1)&lt;&gt;"0",IF(LEFT(DO165,1)="1",3.0,DP165),$D$5+$E$5*(EG165*DZ165/($K$5*1000))+$F$5*(EG165*DZ165/($K$5*1000))*MAX(MIN(DM165,$J$5),$I$5)*MAX(MIN(DM165,$J$5),$I$5)+$G$5*MAX(MIN(DM165,$J$5),$I$5)*(EG165*DZ165/($K$5*1000))+$H$5*(EG165*DZ165/($K$5*1000))*(EG165*DZ165/($K$5*1000)))</f>
        <v>0</v>
      </c>
      <c r="T165">
        <f>K165*(1000-(1000*0.61365*exp(17.502*X165/(240.97+X165))/(DZ165+EA165)+DU165)/2)/(1000*0.61365*exp(17.502*X165/(240.97+X165))/(DZ165+EA165)-DU165)</f>
        <v>0</v>
      </c>
      <c r="U165">
        <f>1/((DN165+1)/(R165/1.6)+1/(S165/1.37)) + DN165/((DN165+1)/(R165/1.6) + DN165/(S165/1.37))</f>
        <v>0</v>
      </c>
      <c r="V165">
        <f>(DI165*DL165)</f>
        <v>0</v>
      </c>
      <c r="W165">
        <f>(EB165+(V165+2*0.95*5.67E-8*(((EB165+$B$7)+273)^4-(EB165+273)^4)-44100*K165)/(1.84*29.3*S165+8*0.95*5.67E-8*(EB165+273)^3))</f>
        <v>0</v>
      </c>
      <c r="X165">
        <f>($C$7*EC165+$D$7*ED165+$E$7*W165)</f>
        <v>0</v>
      </c>
      <c r="Y165">
        <f>0.61365*exp(17.502*X165/(240.97+X165))</f>
        <v>0</v>
      </c>
      <c r="Z165">
        <f>(AA165/AB165*100)</f>
        <v>0</v>
      </c>
      <c r="AA165">
        <f>DU165*(DZ165+EA165)/1000</f>
        <v>0</v>
      </c>
      <c r="AB165">
        <f>0.61365*exp(17.502*EB165/(240.97+EB165))</f>
        <v>0</v>
      </c>
      <c r="AC165">
        <f>(Y165-DU165*(DZ165+EA165)/1000)</f>
        <v>0</v>
      </c>
      <c r="AD165">
        <f>(-K165*44100)</f>
        <v>0</v>
      </c>
      <c r="AE165">
        <f>2*29.3*S165*0.92*(EB165-X165)</f>
        <v>0</v>
      </c>
      <c r="AF165">
        <f>2*0.95*5.67E-8*(((EB165+$B$7)+273)^4-(X165+273)^4)</f>
        <v>0</v>
      </c>
      <c r="AG165">
        <f>V165+AF165+AD165+AE165</f>
        <v>0</v>
      </c>
      <c r="AH165">
        <f>DY165*AV165*(DT165-DS165*(1000-AV165*DV165)/(1000-AV165*DU165))/(100*DM165)</f>
        <v>0</v>
      </c>
      <c r="AI165">
        <f>1000*DY165*AV165*(DU165-DV165)/(100*DM165*(1000-AV165*DU165))</f>
        <v>0</v>
      </c>
      <c r="AJ165">
        <f>(AK165 - AL165 - DZ165*1E3/(8.314*(EB165+273.15)) * AN165/DY165 * AM165) * DY165/(100*DM165) * (1000 - DV165)/1000</f>
        <v>0</v>
      </c>
      <c r="AK165">
        <v>612.8472916596339</v>
      </c>
      <c r="AL165">
        <v>612.6865818181817</v>
      </c>
      <c r="AM165">
        <v>0.001632726196437328</v>
      </c>
      <c r="AN165">
        <v>65.79024612153766</v>
      </c>
      <c r="AO165">
        <f>(AQ165 - AP165 + DZ165*1E3/(8.314*(EB165+273.15)) * AS165/DY165 * AR165) * DY165/(100*DM165) * 1000/(1000 - AQ165)</f>
        <v>0</v>
      </c>
      <c r="AP165">
        <v>20.84668966429517</v>
      </c>
      <c r="AQ165">
        <v>20.83098363636363</v>
      </c>
      <c r="AR165">
        <v>-4.111153811129538E-07</v>
      </c>
      <c r="AS165">
        <v>77.20900830329752</v>
      </c>
      <c r="AT165">
        <v>0</v>
      </c>
      <c r="AU165">
        <v>0</v>
      </c>
      <c r="AV165">
        <f>IF(AT165*$H$13&gt;=AX165,1.0,(AX165/(AX165-AT165*$H$13)))</f>
        <v>0</v>
      </c>
      <c r="AW165">
        <f>(AV165-1)*100</f>
        <v>0</v>
      </c>
      <c r="AX165">
        <f>MAX(0,($B$13+$C$13*EG165)/(1+$D$13*EG165)*DZ165/(EB165+273)*$E$13)</f>
        <v>0</v>
      </c>
      <c r="AY165" t="s">
        <v>436</v>
      </c>
      <c r="AZ165" t="s">
        <v>436</v>
      </c>
      <c r="BA165">
        <v>0</v>
      </c>
      <c r="BB165">
        <v>0</v>
      </c>
      <c r="BC165">
        <f>1-BA165/BB165</f>
        <v>0</v>
      </c>
      <c r="BD165">
        <v>0</v>
      </c>
      <c r="BE165" t="s">
        <v>436</v>
      </c>
      <c r="BF165" t="s">
        <v>436</v>
      </c>
      <c r="BG165">
        <v>0</v>
      </c>
      <c r="BH165">
        <v>0</v>
      </c>
      <c r="BI165">
        <f>1-BG165/BH165</f>
        <v>0</v>
      </c>
      <c r="BJ165">
        <v>0.5</v>
      </c>
      <c r="BK165">
        <f>DJ165</f>
        <v>0</v>
      </c>
      <c r="BL165">
        <f>M165</f>
        <v>0</v>
      </c>
      <c r="BM165">
        <f>BI165*BJ165*BK165</f>
        <v>0</v>
      </c>
      <c r="BN165">
        <f>(BL165-BD165)/BK165</f>
        <v>0</v>
      </c>
      <c r="BO165">
        <f>(BB165-BH165)/BH165</f>
        <v>0</v>
      </c>
      <c r="BP165">
        <f>BA165/(BC165+BA165/BH165)</f>
        <v>0</v>
      </c>
      <c r="BQ165" t="s">
        <v>436</v>
      </c>
      <c r="BR165">
        <v>0</v>
      </c>
      <c r="BS165">
        <f>IF(BR165&lt;&gt;0, BR165, BP165)</f>
        <v>0</v>
      </c>
      <c r="BT165">
        <f>1-BS165/BH165</f>
        <v>0</v>
      </c>
      <c r="BU165">
        <f>(BH165-BG165)/(BH165-BS165)</f>
        <v>0</v>
      </c>
      <c r="BV165">
        <f>(BB165-BH165)/(BB165-BS165)</f>
        <v>0</v>
      </c>
      <c r="BW165">
        <f>(BH165-BG165)/(BH165-BA165)</f>
        <v>0</v>
      </c>
      <c r="BX165">
        <f>(BB165-BH165)/(BB165-BA165)</f>
        <v>0</v>
      </c>
      <c r="BY165">
        <f>(BU165*BS165/BG165)</f>
        <v>0</v>
      </c>
      <c r="BZ165">
        <f>(1-BY165)</f>
        <v>0</v>
      </c>
      <c r="DI165">
        <f>$B$11*EH165+$C$11*EI165+$F$11*ET165*(1-EW165)</f>
        <v>0</v>
      </c>
      <c r="DJ165">
        <f>DI165*DK165</f>
        <v>0</v>
      </c>
      <c r="DK165">
        <f>($B$11*$D$9+$C$11*$D$9+$F$11*((FG165+EY165)/MAX(FG165+EY165+FH165, 0.1)*$I$9+FH165/MAX(FG165+EY165+FH165, 0.1)*$J$9))/($B$11+$C$11+$F$11)</f>
        <v>0</v>
      </c>
      <c r="DL165">
        <f>($B$11*$K$9+$C$11*$K$9+$F$11*((FG165+EY165)/MAX(FG165+EY165+FH165, 0.1)*$P$9+FH165/MAX(FG165+EY165+FH165, 0.1)*$Q$9))/($B$11+$C$11+$F$11)</f>
        <v>0</v>
      </c>
      <c r="DM165">
        <v>6</v>
      </c>
      <c r="DN165">
        <v>0.5</v>
      </c>
      <c r="DO165" t="s">
        <v>437</v>
      </c>
      <c r="DP165">
        <v>2</v>
      </c>
      <c r="DQ165" t="b">
        <v>1</v>
      </c>
      <c r="DR165">
        <v>1746736252.6</v>
      </c>
      <c r="DS165">
        <v>599.925</v>
      </c>
      <c r="DT165">
        <v>600.028</v>
      </c>
      <c r="DU165">
        <v>20.8307</v>
      </c>
      <c r="DV165">
        <v>20.8478</v>
      </c>
      <c r="DW165">
        <v>599.9640000000001</v>
      </c>
      <c r="DX165">
        <v>20.5824</v>
      </c>
      <c r="DY165">
        <v>399.949</v>
      </c>
      <c r="DZ165">
        <v>102</v>
      </c>
      <c r="EA165">
        <v>0.100026</v>
      </c>
      <c r="EB165">
        <v>30.0062</v>
      </c>
      <c r="EC165">
        <v>29.7135</v>
      </c>
      <c r="ED165">
        <v>999.9</v>
      </c>
      <c r="EE165">
        <v>0</v>
      </c>
      <c r="EF165">
        <v>0</v>
      </c>
      <c r="EG165">
        <v>10039.4</v>
      </c>
      <c r="EH165">
        <v>0</v>
      </c>
      <c r="EI165">
        <v>0.221054</v>
      </c>
      <c r="EJ165">
        <v>-0.103638</v>
      </c>
      <c r="EK165">
        <v>612.687</v>
      </c>
      <c r="EL165">
        <v>612.804</v>
      </c>
      <c r="EM165">
        <v>-0.0171204</v>
      </c>
      <c r="EN165">
        <v>600.028</v>
      </c>
      <c r="EO165">
        <v>20.8478</v>
      </c>
      <c r="EP165">
        <v>2.12474</v>
      </c>
      <c r="EQ165">
        <v>2.12648</v>
      </c>
      <c r="ER165">
        <v>18.4058</v>
      </c>
      <c r="ES165">
        <v>18.4189</v>
      </c>
      <c r="ET165">
        <v>0.0500092</v>
      </c>
      <c r="EU165">
        <v>0</v>
      </c>
      <c r="EV165">
        <v>0</v>
      </c>
      <c r="EW165">
        <v>0</v>
      </c>
      <c r="EX165">
        <v>10.77</v>
      </c>
      <c r="EY165">
        <v>0.0500092</v>
      </c>
      <c r="EZ165">
        <v>-13.49</v>
      </c>
      <c r="FA165">
        <v>0.04</v>
      </c>
      <c r="FB165">
        <v>35.25</v>
      </c>
      <c r="FC165">
        <v>40.625</v>
      </c>
      <c r="FD165">
        <v>37.687</v>
      </c>
      <c r="FE165">
        <v>41.375</v>
      </c>
      <c r="FF165">
        <v>38.375</v>
      </c>
      <c r="FG165">
        <v>0</v>
      </c>
      <c r="FH165">
        <v>0</v>
      </c>
      <c r="FI165">
        <v>0</v>
      </c>
      <c r="FJ165">
        <v>1746736325.6</v>
      </c>
      <c r="FK165">
        <v>0</v>
      </c>
      <c r="FL165">
        <v>3.4572</v>
      </c>
      <c r="FM165">
        <v>-32.25076958286689</v>
      </c>
      <c r="FN165">
        <v>14.46230810771327</v>
      </c>
      <c r="FO165">
        <v>-3.3512</v>
      </c>
      <c r="FP165">
        <v>15</v>
      </c>
      <c r="FQ165">
        <v>1746715409.1</v>
      </c>
      <c r="FR165" t="s">
        <v>438</v>
      </c>
      <c r="FS165">
        <v>1746715409.1</v>
      </c>
      <c r="FT165">
        <v>1746715398.6</v>
      </c>
      <c r="FU165">
        <v>2</v>
      </c>
      <c r="FV165">
        <v>-0.229</v>
      </c>
      <c r="FW165">
        <v>-0.046</v>
      </c>
      <c r="FX165">
        <v>-0.035</v>
      </c>
      <c r="FY165">
        <v>0.08699999999999999</v>
      </c>
      <c r="FZ165">
        <v>587</v>
      </c>
      <c r="GA165">
        <v>16</v>
      </c>
      <c r="GB165">
        <v>0.03</v>
      </c>
      <c r="GC165">
        <v>0.16</v>
      </c>
      <c r="GD165">
        <v>0.07556175362173999</v>
      </c>
      <c r="GE165">
        <v>-0.04637268975590209</v>
      </c>
      <c r="GF165">
        <v>0.07418790110276129</v>
      </c>
      <c r="GG165">
        <v>1</v>
      </c>
      <c r="GH165">
        <v>-0.0004800396641030518</v>
      </c>
      <c r="GI165">
        <v>-4.016201815961758E-05</v>
      </c>
      <c r="GJ165">
        <v>4.341822038844278E-05</v>
      </c>
      <c r="GK165">
        <v>1</v>
      </c>
      <c r="GL165">
        <v>2</v>
      </c>
      <c r="GM165">
        <v>2</v>
      </c>
      <c r="GN165" t="s">
        <v>439</v>
      </c>
      <c r="GO165">
        <v>3.0181</v>
      </c>
      <c r="GP165">
        <v>2.77504</v>
      </c>
      <c r="GQ165">
        <v>0.131814</v>
      </c>
      <c r="GR165">
        <v>0.13095</v>
      </c>
      <c r="GS165">
        <v>0.110802</v>
      </c>
      <c r="GT165">
        <v>0.110545</v>
      </c>
      <c r="GU165">
        <v>22431.6</v>
      </c>
      <c r="GV165">
        <v>26232</v>
      </c>
      <c r="GW165">
        <v>22639.7</v>
      </c>
      <c r="GX165">
        <v>27732.8</v>
      </c>
      <c r="GY165">
        <v>29177.4</v>
      </c>
      <c r="GZ165">
        <v>35222.1</v>
      </c>
      <c r="HA165">
        <v>36290.8</v>
      </c>
      <c r="HB165">
        <v>44026.1</v>
      </c>
      <c r="HC165">
        <v>1.8253</v>
      </c>
      <c r="HD165">
        <v>2.22627</v>
      </c>
      <c r="HE165">
        <v>0.145871</v>
      </c>
      <c r="HF165">
        <v>0</v>
      </c>
      <c r="HG165">
        <v>27.3339</v>
      </c>
      <c r="HH165">
        <v>999.9</v>
      </c>
      <c r="HI165">
        <v>55.8</v>
      </c>
      <c r="HJ165">
        <v>29.4</v>
      </c>
      <c r="HK165">
        <v>22.5179</v>
      </c>
      <c r="HL165">
        <v>61.8689</v>
      </c>
      <c r="HM165">
        <v>10.609</v>
      </c>
      <c r="HN165">
        <v>1</v>
      </c>
      <c r="HO165">
        <v>-0.192431</v>
      </c>
      <c r="HP165">
        <v>-2.22169</v>
      </c>
      <c r="HQ165">
        <v>20.2823</v>
      </c>
      <c r="HR165">
        <v>5.19722</v>
      </c>
      <c r="HS165">
        <v>11.9533</v>
      </c>
      <c r="HT165">
        <v>4.9464</v>
      </c>
      <c r="HU165">
        <v>3.3</v>
      </c>
      <c r="HV165">
        <v>9999</v>
      </c>
      <c r="HW165">
        <v>9999</v>
      </c>
      <c r="HX165">
        <v>9999</v>
      </c>
      <c r="HY165">
        <v>334.3</v>
      </c>
      <c r="HZ165">
        <v>1.86019</v>
      </c>
      <c r="IA165">
        <v>1.86081</v>
      </c>
      <c r="IB165">
        <v>1.86157</v>
      </c>
      <c r="IC165">
        <v>1.85716</v>
      </c>
      <c r="ID165">
        <v>1.85684</v>
      </c>
      <c r="IE165">
        <v>1.85791</v>
      </c>
      <c r="IF165">
        <v>1.8587</v>
      </c>
      <c r="IG165">
        <v>1.85822</v>
      </c>
      <c r="IH165">
        <v>0</v>
      </c>
      <c r="II165">
        <v>0</v>
      </c>
      <c r="IJ165">
        <v>0</v>
      </c>
      <c r="IK165">
        <v>0</v>
      </c>
      <c r="IL165" t="s">
        <v>440</v>
      </c>
      <c r="IM165" t="s">
        <v>441</v>
      </c>
      <c r="IN165" t="s">
        <v>442</v>
      </c>
      <c r="IO165" t="s">
        <v>442</v>
      </c>
      <c r="IP165" t="s">
        <v>442</v>
      </c>
      <c r="IQ165" t="s">
        <v>442</v>
      </c>
      <c r="IR165">
        <v>0</v>
      </c>
      <c r="IS165">
        <v>100</v>
      </c>
      <c r="IT165">
        <v>100</v>
      </c>
      <c r="IU165">
        <v>-0.039</v>
      </c>
      <c r="IV165">
        <v>0.2483</v>
      </c>
      <c r="IW165">
        <v>0.297997702088705</v>
      </c>
      <c r="IX165">
        <v>-0.0005958199232126106</v>
      </c>
      <c r="IY165">
        <v>-6.37178337242435E-08</v>
      </c>
      <c r="IZ165">
        <v>1.993894988486917E-10</v>
      </c>
      <c r="JA165">
        <v>-0.1058024783623949</v>
      </c>
      <c r="JB165">
        <v>-0.00682890468723997</v>
      </c>
      <c r="JC165">
        <v>0.001509929528747337</v>
      </c>
      <c r="JD165">
        <v>-1.662762654557253E-05</v>
      </c>
      <c r="JE165">
        <v>17</v>
      </c>
      <c r="JF165">
        <v>1831</v>
      </c>
      <c r="JG165">
        <v>1</v>
      </c>
      <c r="JH165">
        <v>21</v>
      </c>
      <c r="JI165">
        <v>347.4</v>
      </c>
      <c r="JJ165">
        <v>347.6</v>
      </c>
      <c r="JK165">
        <v>1.4563</v>
      </c>
      <c r="JL165">
        <v>2.55981</v>
      </c>
      <c r="JM165">
        <v>1.54663</v>
      </c>
      <c r="JN165">
        <v>2.18994</v>
      </c>
      <c r="JO165">
        <v>1.49658</v>
      </c>
      <c r="JP165">
        <v>2.43286</v>
      </c>
      <c r="JQ165">
        <v>35.5218</v>
      </c>
      <c r="JR165">
        <v>24.2013</v>
      </c>
      <c r="JS165">
        <v>18</v>
      </c>
      <c r="JT165">
        <v>385.044</v>
      </c>
      <c r="JU165">
        <v>685.091</v>
      </c>
      <c r="JV165">
        <v>30.9066</v>
      </c>
      <c r="JW165">
        <v>25.0608</v>
      </c>
      <c r="JX165">
        <v>30.0001</v>
      </c>
      <c r="JY165">
        <v>24.9529</v>
      </c>
      <c r="JZ165">
        <v>24.9314</v>
      </c>
      <c r="KA165">
        <v>29.1752</v>
      </c>
      <c r="KB165">
        <v>17.0955</v>
      </c>
      <c r="KC165">
        <v>100</v>
      </c>
      <c r="KD165">
        <v>30.898</v>
      </c>
      <c r="KE165">
        <v>600</v>
      </c>
      <c r="KF165">
        <v>20.8667</v>
      </c>
      <c r="KG165">
        <v>100.157</v>
      </c>
      <c r="KH165">
        <v>100.779</v>
      </c>
    </row>
    <row r="166" spans="1:294">
      <c r="A166">
        <v>150</v>
      </c>
      <c r="B166">
        <v>1746736373.1</v>
      </c>
      <c r="C166">
        <v>17957</v>
      </c>
      <c r="D166" t="s">
        <v>739</v>
      </c>
      <c r="E166" t="s">
        <v>740</v>
      </c>
      <c r="F166" t="s">
        <v>432</v>
      </c>
      <c r="G166" t="s">
        <v>433</v>
      </c>
      <c r="I166" t="s">
        <v>435</v>
      </c>
      <c r="J166">
        <v>1746736373.1</v>
      </c>
      <c r="K166">
        <f>(L166)/1000</f>
        <v>0</v>
      </c>
      <c r="L166">
        <f>IF(DQ166, AO166, AI166)</f>
        <v>0</v>
      </c>
      <c r="M166">
        <f>IF(DQ166, AJ166, AH166)</f>
        <v>0</v>
      </c>
      <c r="N166">
        <f>DS166 - IF(AV166&gt;1, M166*DM166*100.0/(AX166), 0)</f>
        <v>0</v>
      </c>
      <c r="O166">
        <f>((U166-K166/2)*N166-M166)/(U166+K166/2)</f>
        <v>0</v>
      </c>
      <c r="P166">
        <f>O166*(DZ166+EA166)/1000.0</f>
        <v>0</v>
      </c>
      <c r="Q166">
        <f>(DS166 - IF(AV166&gt;1, M166*DM166*100.0/(AX166), 0))*(DZ166+EA166)/1000.0</f>
        <v>0</v>
      </c>
      <c r="R166">
        <f>2.0/((1/T166-1/S166)+SIGN(T166)*SQRT((1/T166-1/S166)*(1/T166-1/S166) + 4*DN166/((DN166+1)*(DN166+1))*(2*1/T166*1/S166-1/S166*1/S166)))</f>
        <v>0</v>
      </c>
      <c r="S166">
        <f>IF(LEFT(DO166,1)&lt;&gt;"0",IF(LEFT(DO166,1)="1",3.0,DP166),$D$5+$E$5*(EG166*DZ166/($K$5*1000))+$F$5*(EG166*DZ166/($K$5*1000))*MAX(MIN(DM166,$J$5),$I$5)*MAX(MIN(DM166,$J$5),$I$5)+$G$5*MAX(MIN(DM166,$J$5),$I$5)*(EG166*DZ166/($K$5*1000))+$H$5*(EG166*DZ166/($K$5*1000))*(EG166*DZ166/($K$5*1000)))</f>
        <v>0</v>
      </c>
      <c r="T166">
        <f>K166*(1000-(1000*0.61365*exp(17.502*X166/(240.97+X166))/(DZ166+EA166)+DU166)/2)/(1000*0.61365*exp(17.502*X166/(240.97+X166))/(DZ166+EA166)-DU166)</f>
        <v>0</v>
      </c>
      <c r="U166">
        <f>1/((DN166+1)/(R166/1.6)+1/(S166/1.37)) + DN166/((DN166+1)/(R166/1.6) + DN166/(S166/1.37))</f>
        <v>0</v>
      </c>
      <c r="V166">
        <f>(DI166*DL166)</f>
        <v>0</v>
      </c>
      <c r="W166">
        <f>(EB166+(V166+2*0.95*5.67E-8*(((EB166+$B$7)+273)^4-(EB166+273)^4)-44100*K166)/(1.84*29.3*S166+8*0.95*5.67E-8*(EB166+273)^3))</f>
        <v>0</v>
      </c>
      <c r="X166">
        <f>($C$7*EC166+$D$7*ED166+$E$7*W166)</f>
        <v>0</v>
      </c>
      <c r="Y166">
        <f>0.61365*exp(17.502*X166/(240.97+X166))</f>
        <v>0</v>
      </c>
      <c r="Z166">
        <f>(AA166/AB166*100)</f>
        <v>0</v>
      </c>
      <c r="AA166">
        <f>DU166*(DZ166+EA166)/1000</f>
        <v>0</v>
      </c>
      <c r="AB166">
        <f>0.61365*exp(17.502*EB166/(240.97+EB166))</f>
        <v>0</v>
      </c>
      <c r="AC166">
        <f>(Y166-DU166*(DZ166+EA166)/1000)</f>
        <v>0</v>
      </c>
      <c r="AD166">
        <f>(-K166*44100)</f>
        <v>0</v>
      </c>
      <c r="AE166">
        <f>2*29.3*S166*0.92*(EB166-X166)</f>
        <v>0</v>
      </c>
      <c r="AF166">
        <f>2*0.95*5.67E-8*(((EB166+$B$7)+273)^4-(X166+273)^4)</f>
        <v>0</v>
      </c>
      <c r="AG166">
        <f>V166+AF166+AD166+AE166</f>
        <v>0</v>
      </c>
      <c r="AH166">
        <f>DY166*AV166*(DT166-DS166*(1000-AV166*DV166)/(1000-AV166*DU166))/(100*DM166)</f>
        <v>0</v>
      </c>
      <c r="AI166">
        <f>1000*DY166*AV166*(DU166-DV166)/(100*DM166*(1000-AV166*DU166))</f>
        <v>0</v>
      </c>
      <c r="AJ166">
        <f>(AK166 - AL166 - DZ166*1E3/(8.314*(EB166+273.15)) * AN166/DY166 * AM166) * DY166/(100*DM166) * (1000 - DV166)/1000</f>
        <v>0</v>
      </c>
      <c r="AK166">
        <v>510.6035975606421</v>
      </c>
      <c r="AL166">
        <v>510.5410303030303</v>
      </c>
      <c r="AM166">
        <v>-0.02505395841686204</v>
      </c>
      <c r="AN166">
        <v>65.79024612153766</v>
      </c>
      <c r="AO166">
        <f>(AQ166 - AP166 + DZ166*1E3/(8.314*(EB166+273.15)) * AS166/DY166 * AR166) * DY166/(100*DM166) * 1000/(1000 - AQ166)</f>
        <v>0</v>
      </c>
      <c r="AP166">
        <v>20.81633862182478</v>
      </c>
      <c r="AQ166">
        <v>20.80063818181818</v>
      </c>
      <c r="AR166">
        <v>-7.314608814287205E-06</v>
      </c>
      <c r="AS166">
        <v>77.20900830329752</v>
      </c>
      <c r="AT166">
        <v>0</v>
      </c>
      <c r="AU166">
        <v>0</v>
      </c>
      <c r="AV166">
        <f>IF(AT166*$H$13&gt;=AX166,1.0,(AX166/(AX166-AT166*$H$13)))</f>
        <v>0</v>
      </c>
      <c r="AW166">
        <f>(AV166-1)*100</f>
        <v>0</v>
      </c>
      <c r="AX166">
        <f>MAX(0,($B$13+$C$13*EG166)/(1+$D$13*EG166)*DZ166/(EB166+273)*$E$13)</f>
        <v>0</v>
      </c>
      <c r="AY166" t="s">
        <v>436</v>
      </c>
      <c r="AZ166" t="s">
        <v>436</v>
      </c>
      <c r="BA166">
        <v>0</v>
      </c>
      <c r="BB166">
        <v>0</v>
      </c>
      <c r="BC166">
        <f>1-BA166/BB166</f>
        <v>0</v>
      </c>
      <c r="BD166">
        <v>0</v>
      </c>
      <c r="BE166" t="s">
        <v>436</v>
      </c>
      <c r="BF166" t="s">
        <v>436</v>
      </c>
      <c r="BG166">
        <v>0</v>
      </c>
      <c r="BH166">
        <v>0</v>
      </c>
      <c r="BI166">
        <f>1-BG166/BH166</f>
        <v>0</v>
      </c>
      <c r="BJ166">
        <v>0.5</v>
      </c>
      <c r="BK166">
        <f>DJ166</f>
        <v>0</v>
      </c>
      <c r="BL166">
        <f>M166</f>
        <v>0</v>
      </c>
      <c r="BM166">
        <f>BI166*BJ166*BK166</f>
        <v>0</v>
      </c>
      <c r="BN166">
        <f>(BL166-BD166)/BK166</f>
        <v>0</v>
      </c>
      <c r="BO166">
        <f>(BB166-BH166)/BH166</f>
        <v>0</v>
      </c>
      <c r="BP166">
        <f>BA166/(BC166+BA166/BH166)</f>
        <v>0</v>
      </c>
      <c r="BQ166" t="s">
        <v>436</v>
      </c>
      <c r="BR166">
        <v>0</v>
      </c>
      <c r="BS166">
        <f>IF(BR166&lt;&gt;0, BR166, BP166)</f>
        <v>0</v>
      </c>
      <c r="BT166">
        <f>1-BS166/BH166</f>
        <v>0</v>
      </c>
      <c r="BU166">
        <f>(BH166-BG166)/(BH166-BS166)</f>
        <v>0</v>
      </c>
      <c r="BV166">
        <f>(BB166-BH166)/(BB166-BS166)</f>
        <v>0</v>
      </c>
      <c r="BW166">
        <f>(BH166-BG166)/(BH166-BA166)</f>
        <v>0</v>
      </c>
      <c r="BX166">
        <f>(BB166-BH166)/(BB166-BA166)</f>
        <v>0</v>
      </c>
      <c r="BY166">
        <f>(BU166*BS166/BG166)</f>
        <v>0</v>
      </c>
      <c r="BZ166">
        <f>(1-BY166)</f>
        <v>0</v>
      </c>
      <c r="DI166">
        <f>$B$11*EH166+$C$11*EI166+$F$11*ET166*(1-EW166)</f>
        <v>0</v>
      </c>
      <c r="DJ166">
        <f>DI166*DK166</f>
        <v>0</v>
      </c>
      <c r="DK166">
        <f>($B$11*$D$9+$C$11*$D$9+$F$11*((FG166+EY166)/MAX(FG166+EY166+FH166, 0.1)*$I$9+FH166/MAX(FG166+EY166+FH166, 0.1)*$J$9))/($B$11+$C$11+$F$11)</f>
        <v>0</v>
      </c>
      <c r="DL166">
        <f>($B$11*$K$9+$C$11*$K$9+$F$11*((FG166+EY166)/MAX(FG166+EY166+FH166, 0.1)*$P$9+FH166/MAX(FG166+EY166+FH166, 0.1)*$Q$9))/($B$11+$C$11+$F$11)</f>
        <v>0</v>
      </c>
      <c r="DM166">
        <v>6</v>
      </c>
      <c r="DN166">
        <v>0.5</v>
      </c>
      <c r="DO166" t="s">
        <v>437</v>
      </c>
      <c r="DP166">
        <v>2</v>
      </c>
      <c r="DQ166" t="b">
        <v>1</v>
      </c>
      <c r="DR166">
        <v>1746736373.1</v>
      </c>
      <c r="DS166">
        <v>499.918</v>
      </c>
      <c r="DT166">
        <v>499.999</v>
      </c>
      <c r="DU166">
        <v>20.801</v>
      </c>
      <c r="DV166">
        <v>20.8126</v>
      </c>
      <c r="DW166">
        <v>499.909</v>
      </c>
      <c r="DX166">
        <v>20.5537</v>
      </c>
      <c r="DY166">
        <v>399.903</v>
      </c>
      <c r="DZ166">
        <v>101.999</v>
      </c>
      <c r="EA166">
        <v>0.09995320000000001</v>
      </c>
      <c r="EB166">
        <v>29.984</v>
      </c>
      <c r="EC166">
        <v>29.682</v>
      </c>
      <c r="ED166">
        <v>999.9</v>
      </c>
      <c r="EE166">
        <v>0</v>
      </c>
      <c r="EF166">
        <v>0</v>
      </c>
      <c r="EG166">
        <v>10035.6</v>
      </c>
      <c r="EH166">
        <v>0</v>
      </c>
      <c r="EI166">
        <v>0.221054</v>
      </c>
      <c r="EJ166">
        <v>-0.081543</v>
      </c>
      <c r="EK166">
        <v>510.538</v>
      </c>
      <c r="EL166">
        <v>510.627</v>
      </c>
      <c r="EM166">
        <v>-0.0116425</v>
      </c>
      <c r="EN166">
        <v>499.999</v>
      </c>
      <c r="EO166">
        <v>20.8126</v>
      </c>
      <c r="EP166">
        <v>2.12168</v>
      </c>
      <c r="EQ166">
        <v>2.12287</v>
      </c>
      <c r="ER166">
        <v>18.3829</v>
      </c>
      <c r="ES166">
        <v>18.3918</v>
      </c>
      <c r="ET166">
        <v>0.0500092</v>
      </c>
      <c r="EU166">
        <v>0</v>
      </c>
      <c r="EV166">
        <v>0</v>
      </c>
      <c r="EW166">
        <v>0</v>
      </c>
      <c r="EX166">
        <v>15.41</v>
      </c>
      <c r="EY166">
        <v>0.0500092</v>
      </c>
      <c r="EZ166">
        <v>-3.49</v>
      </c>
      <c r="FA166">
        <v>0.79</v>
      </c>
      <c r="FB166">
        <v>34.687</v>
      </c>
      <c r="FC166">
        <v>38.562</v>
      </c>
      <c r="FD166">
        <v>36.562</v>
      </c>
      <c r="FE166">
        <v>38.375</v>
      </c>
      <c r="FF166">
        <v>37.25</v>
      </c>
      <c r="FG166">
        <v>0</v>
      </c>
      <c r="FH166">
        <v>0</v>
      </c>
      <c r="FI166">
        <v>0</v>
      </c>
      <c r="FJ166">
        <v>1746736446.2</v>
      </c>
      <c r="FK166">
        <v>0</v>
      </c>
      <c r="FL166">
        <v>2.375384615384616</v>
      </c>
      <c r="FM166">
        <v>32.60102528050341</v>
      </c>
      <c r="FN166">
        <v>-22.58837568425502</v>
      </c>
      <c r="FO166">
        <v>-2.544999999999999</v>
      </c>
      <c r="FP166">
        <v>15</v>
      </c>
      <c r="FQ166">
        <v>1746715409.1</v>
      </c>
      <c r="FR166" t="s">
        <v>438</v>
      </c>
      <c r="FS166">
        <v>1746715409.1</v>
      </c>
      <c r="FT166">
        <v>1746715398.6</v>
      </c>
      <c r="FU166">
        <v>2</v>
      </c>
      <c r="FV166">
        <v>-0.229</v>
      </c>
      <c r="FW166">
        <v>-0.046</v>
      </c>
      <c r="FX166">
        <v>-0.035</v>
      </c>
      <c r="FY166">
        <v>0.08699999999999999</v>
      </c>
      <c r="FZ166">
        <v>587</v>
      </c>
      <c r="GA166">
        <v>16</v>
      </c>
      <c r="GB166">
        <v>0.03</v>
      </c>
      <c r="GC166">
        <v>0.16</v>
      </c>
      <c r="GD166">
        <v>0.02653721567540129</v>
      </c>
      <c r="GE166">
        <v>0.08665156897800787</v>
      </c>
      <c r="GF166">
        <v>0.02662602209412225</v>
      </c>
      <c r="GG166">
        <v>1</v>
      </c>
      <c r="GH166">
        <v>-0.0004342512958404556</v>
      </c>
      <c r="GI166">
        <v>0.0001143248158874613</v>
      </c>
      <c r="GJ166">
        <v>4.175698775020027E-05</v>
      </c>
      <c r="GK166">
        <v>1</v>
      </c>
      <c r="GL166">
        <v>2</v>
      </c>
      <c r="GM166">
        <v>2</v>
      </c>
      <c r="GN166" t="s">
        <v>439</v>
      </c>
      <c r="GO166">
        <v>3.01804</v>
      </c>
      <c r="GP166">
        <v>2.77494</v>
      </c>
      <c r="GQ166">
        <v>0.115652</v>
      </c>
      <c r="GR166">
        <v>0.114882</v>
      </c>
      <c r="GS166">
        <v>0.110692</v>
      </c>
      <c r="GT166">
        <v>0.110414</v>
      </c>
      <c r="GU166">
        <v>22848.3</v>
      </c>
      <c r="GV166">
        <v>26716.7</v>
      </c>
      <c r="GW166">
        <v>22639.2</v>
      </c>
      <c r="GX166">
        <v>27733</v>
      </c>
      <c r="GY166">
        <v>29180.1</v>
      </c>
      <c r="GZ166">
        <v>35226.8</v>
      </c>
      <c r="HA166">
        <v>36290</v>
      </c>
      <c r="HB166">
        <v>44026.1</v>
      </c>
      <c r="HC166">
        <v>1.82528</v>
      </c>
      <c r="HD166">
        <v>2.22635</v>
      </c>
      <c r="HE166">
        <v>0.144042</v>
      </c>
      <c r="HF166">
        <v>0</v>
      </c>
      <c r="HG166">
        <v>27.3321</v>
      </c>
      <c r="HH166">
        <v>999.9</v>
      </c>
      <c r="HI166">
        <v>55.9</v>
      </c>
      <c r="HJ166">
        <v>29.4</v>
      </c>
      <c r="HK166">
        <v>22.5565</v>
      </c>
      <c r="HL166">
        <v>61.9789</v>
      </c>
      <c r="HM166">
        <v>10.605</v>
      </c>
      <c r="HN166">
        <v>1</v>
      </c>
      <c r="HO166">
        <v>-0.192447</v>
      </c>
      <c r="HP166">
        <v>-2.31679</v>
      </c>
      <c r="HQ166">
        <v>20.2787</v>
      </c>
      <c r="HR166">
        <v>5.19498</v>
      </c>
      <c r="HS166">
        <v>11.9538</v>
      </c>
      <c r="HT166">
        <v>4.9465</v>
      </c>
      <c r="HU166">
        <v>3.3</v>
      </c>
      <c r="HV166">
        <v>9999</v>
      </c>
      <c r="HW166">
        <v>9999</v>
      </c>
      <c r="HX166">
        <v>9999</v>
      </c>
      <c r="HY166">
        <v>334.3</v>
      </c>
      <c r="HZ166">
        <v>1.86018</v>
      </c>
      <c r="IA166">
        <v>1.86081</v>
      </c>
      <c r="IB166">
        <v>1.86157</v>
      </c>
      <c r="IC166">
        <v>1.85715</v>
      </c>
      <c r="ID166">
        <v>1.85684</v>
      </c>
      <c r="IE166">
        <v>1.85791</v>
      </c>
      <c r="IF166">
        <v>1.8587</v>
      </c>
      <c r="IG166">
        <v>1.85822</v>
      </c>
      <c r="IH166">
        <v>0</v>
      </c>
      <c r="II166">
        <v>0</v>
      </c>
      <c r="IJ166">
        <v>0</v>
      </c>
      <c r="IK166">
        <v>0</v>
      </c>
      <c r="IL166" t="s">
        <v>440</v>
      </c>
      <c r="IM166" t="s">
        <v>441</v>
      </c>
      <c r="IN166" t="s">
        <v>442</v>
      </c>
      <c r="IO166" t="s">
        <v>442</v>
      </c>
      <c r="IP166" t="s">
        <v>442</v>
      </c>
      <c r="IQ166" t="s">
        <v>442</v>
      </c>
      <c r="IR166">
        <v>0</v>
      </c>
      <c r="IS166">
        <v>100</v>
      </c>
      <c r="IT166">
        <v>100</v>
      </c>
      <c r="IU166">
        <v>0.008999999999999999</v>
      </c>
      <c r="IV166">
        <v>0.2473</v>
      </c>
      <c r="IW166">
        <v>0.297997702088705</v>
      </c>
      <c r="IX166">
        <v>-0.0005958199232126106</v>
      </c>
      <c r="IY166">
        <v>-6.37178337242435E-08</v>
      </c>
      <c r="IZ166">
        <v>1.993894988486917E-10</v>
      </c>
      <c r="JA166">
        <v>-0.1058024783623949</v>
      </c>
      <c r="JB166">
        <v>-0.00682890468723997</v>
      </c>
      <c r="JC166">
        <v>0.001509929528747337</v>
      </c>
      <c r="JD166">
        <v>-1.662762654557253E-05</v>
      </c>
      <c r="JE166">
        <v>17</v>
      </c>
      <c r="JF166">
        <v>1831</v>
      </c>
      <c r="JG166">
        <v>1</v>
      </c>
      <c r="JH166">
        <v>21</v>
      </c>
      <c r="JI166">
        <v>349.4</v>
      </c>
      <c r="JJ166">
        <v>349.6</v>
      </c>
      <c r="JK166">
        <v>1.2561</v>
      </c>
      <c r="JL166">
        <v>2.5415</v>
      </c>
      <c r="JM166">
        <v>1.54663</v>
      </c>
      <c r="JN166">
        <v>2.18994</v>
      </c>
      <c r="JO166">
        <v>1.49658</v>
      </c>
      <c r="JP166">
        <v>2.43408</v>
      </c>
      <c r="JQ166">
        <v>35.4986</v>
      </c>
      <c r="JR166">
        <v>24.2013</v>
      </c>
      <c r="JS166">
        <v>18</v>
      </c>
      <c r="JT166">
        <v>385.018</v>
      </c>
      <c r="JU166">
        <v>685.128</v>
      </c>
      <c r="JV166">
        <v>30.9312</v>
      </c>
      <c r="JW166">
        <v>25.0586</v>
      </c>
      <c r="JX166">
        <v>30.0001</v>
      </c>
      <c r="JY166">
        <v>24.9508</v>
      </c>
      <c r="JZ166">
        <v>24.9293</v>
      </c>
      <c r="KA166">
        <v>25.1552</v>
      </c>
      <c r="KB166">
        <v>17.0955</v>
      </c>
      <c r="KC166">
        <v>100</v>
      </c>
      <c r="KD166">
        <v>30.9368</v>
      </c>
      <c r="KE166">
        <v>500</v>
      </c>
      <c r="KF166">
        <v>20.8667</v>
      </c>
      <c r="KG166">
        <v>100.154</v>
      </c>
      <c r="KH166">
        <v>100.779</v>
      </c>
    </row>
    <row r="167" spans="1:294">
      <c r="A167">
        <v>151</v>
      </c>
      <c r="B167">
        <v>1746736493.6</v>
      </c>
      <c r="C167">
        <v>18077.5</v>
      </c>
      <c r="D167" t="s">
        <v>741</v>
      </c>
      <c r="E167" t="s">
        <v>742</v>
      </c>
      <c r="F167" t="s">
        <v>432</v>
      </c>
      <c r="G167" t="s">
        <v>433</v>
      </c>
      <c r="I167" t="s">
        <v>435</v>
      </c>
      <c r="J167">
        <v>1746736493.6</v>
      </c>
      <c r="K167">
        <f>(L167)/1000</f>
        <v>0</v>
      </c>
      <c r="L167">
        <f>IF(DQ167, AO167, AI167)</f>
        <v>0</v>
      </c>
      <c r="M167">
        <f>IF(DQ167, AJ167, AH167)</f>
        <v>0</v>
      </c>
      <c r="N167">
        <f>DS167 - IF(AV167&gt;1, M167*DM167*100.0/(AX167), 0)</f>
        <v>0</v>
      </c>
      <c r="O167">
        <f>((U167-K167/2)*N167-M167)/(U167+K167/2)</f>
        <v>0</v>
      </c>
      <c r="P167">
        <f>O167*(DZ167+EA167)/1000.0</f>
        <v>0</v>
      </c>
      <c r="Q167">
        <f>(DS167 - IF(AV167&gt;1, M167*DM167*100.0/(AX167), 0))*(DZ167+EA167)/1000.0</f>
        <v>0</v>
      </c>
      <c r="R167">
        <f>2.0/((1/T167-1/S167)+SIGN(T167)*SQRT((1/T167-1/S167)*(1/T167-1/S167) + 4*DN167/((DN167+1)*(DN167+1))*(2*1/T167*1/S167-1/S167*1/S167)))</f>
        <v>0</v>
      </c>
      <c r="S167">
        <f>IF(LEFT(DO167,1)&lt;&gt;"0",IF(LEFT(DO167,1)="1",3.0,DP167),$D$5+$E$5*(EG167*DZ167/($K$5*1000))+$F$5*(EG167*DZ167/($K$5*1000))*MAX(MIN(DM167,$J$5),$I$5)*MAX(MIN(DM167,$J$5),$I$5)+$G$5*MAX(MIN(DM167,$J$5),$I$5)*(EG167*DZ167/($K$5*1000))+$H$5*(EG167*DZ167/($K$5*1000))*(EG167*DZ167/($K$5*1000)))</f>
        <v>0</v>
      </c>
      <c r="T167">
        <f>K167*(1000-(1000*0.61365*exp(17.502*X167/(240.97+X167))/(DZ167+EA167)+DU167)/2)/(1000*0.61365*exp(17.502*X167/(240.97+X167))/(DZ167+EA167)-DU167)</f>
        <v>0</v>
      </c>
      <c r="U167">
        <f>1/((DN167+1)/(R167/1.6)+1/(S167/1.37)) + DN167/((DN167+1)/(R167/1.6) + DN167/(S167/1.37))</f>
        <v>0</v>
      </c>
      <c r="V167">
        <f>(DI167*DL167)</f>
        <v>0</v>
      </c>
      <c r="W167">
        <f>(EB167+(V167+2*0.95*5.67E-8*(((EB167+$B$7)+273)^4-(EB167+273)^4)-44100*K167)/(1.84*29.3*S167+8*0.95*5.67E-8*(EB167+273)^3))</f>
        <v>0</v>
      </c>
      <c r="X167">
        <f>($C$7*EC167+$D$7*ED167+$E$7*W167)</f>
        <v>0</v>
      </c>
      <c r="Y167">
        <f>0.61365*exp(17.502*X167/(240.97+X167))</f>
        <v>0</v>
      </c>
      <c r="Z167">
        <f>(AA167/AB167*100)</f>
        <v>0</v>
      </c>
      <c r="AA167">
        <f>DU167*(DZ167+EA167)/1000</f>
        <v>0</v>
      </c>
      <c r="AB167">
        <f>0.61365*exp(17.502*EB167/(240.97+EB167))</f>
        <v>0</v>
      </c>
      <c r="AC167">
        <f>(Y167-DU167*(DZ167+EA167)/1000)</f>
        <v>0</v>
      </c>
      <c r="AD167">
        <f>(-K167*44100)</f>
        <v>0</v>
      </c>
      <c r="AE167">
        <f>2*29.3*S167*0.92*(EB167-X167)</f>
        <v>0</v>
      </c>
      <c r="AF167">
        <f>2*0.95*5.67E-8*(((EB167+$B$7)+273)^4-(X167+273)^4)</f>
        <v>0</v>
      </c>
      <c r="AG167">
        <f>V167+AF167+AD167+AE167</f>
        <v>0</v>
      </c>
      <c r="AH167">
        <f>DY167*AV167*(DT167-DS167*(1000-AV167*DV167)/(1000-AV167*DU167))/(100*DM167)</f>
        <v>0</v>
      </c>
      <c r="AI167">
        <f>1000*DY167*AV167*(DU167-DV167)/(100*DM167*(1000-AV167*DU167))</f>
        <v>0</v>
      </c>
      <c r="AJ167">
        <f>(AK167 - AL167 - DZ167*1E3/(8.314*(EB167+273.15)) * AN167/DY167 * AM167) * DY167/(100*DM167) * (1000 - DV167)/1000</f>
        <v>0</v>
      </c>
      <c r="AK167">
        <v>408.5537269198762</v>
      </c>
      <c r="AL167">
        <v>408.6487454545456</v>
      </c>
      <c r="AM167">
        <v>-0.002768669192242976</v>
      </c>
      <c r="AN167">
        <v>65.79024612153766</v>
      </c>
      <c r="AO167">
        <f>(AQ167 - AP167 + DZ167*1E3/(8.314*(EB167+273.15)) * AS167/DY167 * AR167) * DY167/(100*DM167) * 1000/(1000 - AQ167)</f>
        <v>0</v>
      </c>
      <c r="AP167">
        <v>20.81397461583343</v>
      </c>
      <c r="AQ167">
        <v>20.80254666666666</v>
      </c>
      <c r="AR167">
        <v>1.63915757159472E-06</v>
      </c>
      <c r="AS167">
        <v>77.20900830329752</v>
      </c>
      <c r="AT167">
        <v>0</v>
      </c>
      <c r="AU167">
        <v>0</v>
      </c>
      <c r="AV167">
        <f>IF(AT167*$H$13&gt;=AX167,1.0,(AX167/(AX167-AT167*$H$13)))</f>
        <v>0</v>
      </c>
      <c r="AW167">
        <f>(AV167-1)*100</f>
        <v>0</v>
      </c>
      <c r="AX167">
        <f>MAX(0,($B$13+$C$13*EG167)/(1+$D$13*EG167)*DZ167/(EB167+273)*$E$13)</f>
        <v>0</v>
      </c>
      <c r="AY167" t="s">
        <v>436</v>
      </c>
      <c r="AZ167" t="s">
        <v>436</v>
      </c>
      <c r="BA167">
        <v>0</v>
      </c>
      <c r="BB167">
        <v>0</v>
      </c>
      <c r="BC167">
        <f>1-BA167/BB167</f>
        <v>0</v>
      </c>
      <c r="BD167">
        <v>0</v>
      </c>
      <c r="BE167" t="s">
        <v>436</v>
      </c>
      <c r="BF167" t="s">
        <v>436</v>
      </c>
      <c r="BG167">
        <v>0</v>
      </c>
      <c r="BH167">
        <v>0</v>
      </c>
      <c r="BI167">
        <f>1-BG167/BH167</f>
        <v>0</v>
      </c>
      <c r="BJ167">
        <v>0.5</v>
      </c>
      <c r="BK167">
        <f>DJ167</f>
        <v>0</v>
      </c>
      <c r="BL167">
        <f>M167</f>
        <v>0</v>
      </c>
      <c r="BM167">
        <f>BI167*BJ167*BK167</f>
        <v>0</v>
      </c>
      <c r="BN167">
        <f>(BL167-BD167)/BK167</f>
        <v>0</v>
      </c>
      <c r="BO167">
        <f>(BB167-BH167)/BH167</f>
        <v>0</v>
      </c>
      <c r="BP167">
        <f>BA167/(BC167+BA167/BH167)</f>
        <v>0</v>
      </c>
      <c r="BQ167" t="s">
        <v>436</v>
      </c>
      <c r="BR167">
        <v>0</v>
      </c>
      <c r="BS167">
        <f>IF(BR167&lt;&gt;0, BR167, BP167)</f>
        <v>0</v>
      </c>
      <c r="BT167">
        <f>1-BS167/BH167</f>
        <v>0</v>
      </c>
      <c r="BU167">
        <f>(BH167-BG167)/(BH167-BS167)</f>
        <v>0</v>
      </c>
      <c r="BV167">
        <f>(BB167-BH167)/(BB167-BS167)</f>
        <v>0</v>
      </c>
      <c r="BW167">
        <f>(BH167-BG167)/(BH167-BA167)</f>
        <v>0</v>
      </c>
      <c r="BX167">
        <f>(BB167-BH167)/(BB167-BA167)</f>
        <v>0</v>
      </c>
      <c r="BY167">
        <f>(BU167*BS167/BG167)</f>
        <v>0</v>
      </c>
      <c r="BZ167">
        <f>(1-BY167)</f>
        <v>0</v>
      </c>
      <c r="DI167">
        <f>$B$11*EH167+$C$11*EI167+$F$11*ET167*(1-EW167)</f>
        <v>0</v>
      </c>
      <c r="DJ167">
        <f>DI167*DK167</f>
        <v>0</v>
      </c>
      <c r="DK167">
        <f>($B$11*$D$9+$C$11*$D$9+$F$11*((FG167+EY167)/MAX(FG167+EY167+FH167, 0.1)*$I$9+FH167/MAX(FG167+EY167+FH167, 0.1)*$J$9))/($B$11+$C$11+$F$11)</f>
        <v>0</v>
      </c>
      <c r="DL167">
        <f>($B$11*$K$9+$C$11*$K$9+$F$11*((FG167+EY167)/MAX(FG167+EY167+FH167, 0.1)*$P$9+FH167/MAX(FG167+EY167+FH167, 0.1)*$Q$9))/($B$11+$C$11+$F$11)</f>
        <v>0</v>
      </c>
      <c r="DM167">
        <v>6</v>
      </c>
      <c r="DN167">
        <v>0.5</v>
      </c>
      <c r="DO167" t="s">
        <v>437</v>
      </c>
      <c r="DP167">
        <v>2</v>
      </c>
      <c r="DQ167" t="b">
        <v>1</v>
      </c>
      <c r="DR167">
        <v>1746736493.6</v>
      </c>
      <c r="DS167">
        <v>400.148</v>
      </c>
      <c r="DT167">
        <v>399.978</v>
      </c>
      <c r="DU167">
        <v>20.8029</v>
      </c>
      <c r="DV167">
        <v>20.8132</v>
      </c>
      <c r="DW167">
        <v>400.085</v>
      </c>
      <c r="DX167">
        <v>20.5555</v>
      </c>
      <c r="DY167">
        <v>399.99</v>
      </c>
      <c r="DZ167">
        <v>101.995</v>
      </c>
      <c r="EA167">
        <v>0.100225</v>
      </c>
      <c r="EB167">
        <v>30.0016</v>
      </c>
      <c r="EC167">
        <v>29.7101</v>
      </c>
      <c r="ED167">
        <v>999.9</v>
      </c>
      <c r="EE167">
        <v>0</v>
      </c>
      <c r="EF167">
        <v>0</v>
      </c>
      <c r="EG167">
        <v>10016.2</v>
      </c>
      <c r="EH167">
        <v>0</v>
      </c>
      <c r="EI167">
        <v>0.221054</v>
      </c>
      <c r="EJ167">
        <v>0.169128</v>
      </c>
      <c r="EK167">
        <v>408.649</v>
      </c>
      <c r="EL167">
        <v>408.48</v>
      </c>
      <c r="EM167">
        <v>-0.010252</v>
      </c>
      <c r="EN167">
        <v>399.978</v>
      </c>
      <c r="EO167">
        <v>20.8132</v>
      </c>
      <c r="EP167">
        <v>2.12179</v>
      </c>
      <c r="EQ167">
        <v>2.12283</v>
      </c>
      <c r="ER167">
        <v>18.3837</v>
      </c>
      <c r="ES167">
        <v>18.3916</v>
      </c>
      <c r="ET167">
        <v>0.0500092</v>
      </c>
      <c r="EU167">
        <v>0</v>
      </c>
      <c r="EV167">
        <v>0</v>
      </c>
      <c r="EW167">
        <v>0</v>
      </c>
      <c r="EX167">
        <v>1.87</v>
      </c>
      <c r="EY167">
        <v>0.0500092</v>
      </c>
      <c r="EZ167">
        <v>-5.92</v>
      </c>
      <c r="FA167">
        <v>0.91</v>
      </c>
      <c r="FB167">
        <v>34.75</v>
      </c>
      <c r="FC167">
        <v>39.687</v>
      </c>
      <c r="FD167">
        <v>37.062</v>
      </c>
      <c r="FE167">
        <v>39.812</v>
      </c>
      <c r="FF167">
        <v>37.812</v>
      </c>
      <c r="FG167">
        <v>0</v>
      </c>
      <c r="FH167">
        <v>0</v>
      </c>
      <c r="FI167">
        <v>0</v>
      </c>
      <c r="FJ167">
        <v>1746736566.8</v>
      </c>
      <c r="FK167">
        <v>0</v>
      </c>
      <c r="FL167">
        <v>5.299200000000001</v>
      </c>
      <c r="FM167">
        <v>-2.296153299980137</v>
      </c>
      <c r="FN167">
        <v>3.673077127484408</v>
      </c>
      <c r="FO167">
        <v>-3.848</v>
      </c>
      <c r="FP167">
        <v>15</v>
      </c>
      <c r="FQ167">
        <v>1746715409.1</v>
      </c>
      <c r="FR167" t="s">
        <v>438</v>
      </c>
      <c r="FS167">
        <v>1746715409.1</v>
      </c>
      <c r="FT167">
        <v>1746715398.6</v>
      </c>
      <c r="FU167">
        <v>2</v>
      </c>
      <c r="FV167">
        <v>-0.229</v>
      </c>
      <c r="FW167">
        <v>-0.046</v>
      </c>
      <c r="FX167">
        <v>-0.035</v>
      </c>
      <c r="FY167">
        <v>0.08699999999999999</v>
      </c>
      <c r="FZ167">
        <v>587</v>
      </c>
      <c r="GA167">
        <v>16</v>
      </c>
      <c r="GB167">
        <v>0.03</v>
      </c>
      <c r="GC167">
        <v>0.16</v>
      </c>
      <c r="GD167">
        <v>-0.1005665063272364</v>
      </c>
      <c r="GE167">
        <v>-0.06580169507392521</v>
      </c>
      <c r="GF167">
        <v>0.03940398922888575</v>
      </c>
      <c r="GG167">
        <v>1</v>
      </c>
      <c r="GH167">
        <v>-0.0003772827405319294</v>
      </c>
      <c r="GI167">
        <v>9.275651018300676E-06</v>
      </c>
      <c r="GJ167">
        <v>4.3810734048178E-05</v>
      </c>
      <c r="GK167">
        <v>1</v>
      </c>
      <c r="GL167">
        <v>2</v>
      </c>
      <c r="GM167">
        <v>2</v>
      </c>
      <c r="GN167" t="s">
        <v>439</v>
      </c>
      <c r="GO167">
        <v>3.01814</v>
      </c>
      <c r="GP167">
        <v>2.77504</v>
      </c>
      <c r="GQ167">
        <v>0.09788470000000001</v>
      </c>
      <c r="GR167">
        <v>0.0971809</v>
      </c>
      <c r="GS167">
        <v>0.110695</v>
      </c>
      <c r="GT167">
        <v>0.110412</v>
      </c>
      <c r="GU167">
        <v>23307.3</v>
      </c>
      <c r="GV167">
        <v>27250.2</v>
      </c>
      <c r="GW167">
        <v>22639.5</v>
      </c>
      <c r="GX167">
        <v>27732.7</v>
      </c>
      <c r="GY167">
        <v>29180.2</v>
      </c>
      <c r="GZ167">
        <v>35226</v>
      </c>
      <c r="HA167">
        <v>36290.8</v>
      </c>
      <c r="HB167">
        <v>44025.6</v>
      </c>
      <c r="HC167">
        <v>1.8255</v>
      </c>
      <c r="HD167">
        <v>2.22582</v>
      </c>
      <c r="HE167">
        <v>0.145379</v>
      </c>
      <c r="HF167">
        <v>0</v>
      </c>
      <c r="HG167">
        <v>27.3385</v>
      </c>
      <c r="HH167">
        <v>999.9</v>
      </c>
      <c r="HI167">
        <v>55.9</v>
      </c>
      <c r="HJ167">
        <v>29.3</v>
      </c>
      <c r="HK167">
        <v>22.4288</v>
      </c>
      <c r="HL167">
        <v>61.8889</v>
      </c>
      <c r="HM167">
        <v>10.5489</v>
      </c>
      <c r="HN167">
        <v>1</v>
      </c>
      <c r="HO167">
        <v>-0.192431</v>
      </c>
      <c r="HP167">
        <v>-2.32978</v>
      </c>
      <c r="HQ167">
        <v>20.2811</v>
      </c>
      <c r="HR167">
        <v>5.19797</v>
      </c>
      <c r="HS167">
        <v>11.9556</v>
      </c>
      <c r="HT167">
        <v>4.94715</v>
      </c>
      <c r="HU167">
        <v>3.3</v>
      </c>
      <c r="HV167">
        <v>9999</v>
      </c>
      <c r="HW167">
        <v>9999</v>
      </c>
      <c r="HX167">
        <v>9999</v>
      </c>
      <c r="HY167">
        <v>334.4</v>
      </c>
      <c r="HZ167">
        <v>1.86019</v>
      </c>
      <c r="IA167">
        <v>1.86081</v>
      </c>
      <c r="IB167">
        <v>1.86157</v>
      </c>
      <c r="IC167">
        <v>1.85715</v>
      </c>
      <c r="ID167">
        <v>1.85684</v>
      </c>
      <c r="IE167">
        <v>1.85791</v>
      </c>
      <c r="IF167">
        <v>1.85871</v>
      </c>
      <c r="IG167">
        <v>1.85822</v>
      </c>
      <c r="IH167">
        <v>0</v>
      </c>
      <c r="II167">
        <v>0</v>
      </c>
      <c r="IJ167">
        <v>0</v>
      </c>
      <c r="IK167">
        <v>0</v>
      </c>
      <c r="IL167" t="s">
        <v>440</v>
      </c>
      <c r="IM167" t="s">
        <v>441</v>
      </c>
      <c r="IN167" t="s">
        <v>442</v>
      </c>
      <c r="IO167" t="s">
        <v>442</v>
      </c>
      <c r="IP167" t="s">
        <v>442</v>
      </c>
      <c r="IQ167" t="s">
        <v>442</v>
      </c>
      <c r="IR167">
        <v>0</v>
      </c>
      <c r="IS167">
        <v>100</v>
      </c>
      <c r="IT167">
        <v>100</v>
      </c>
      <c r="IU167">
        <v>0.063</v>
      </c>
      <c r="IV167">
        <v>0.2474</v>
      </c>
      <c r="IW167">
        <v>0.297997702088705</v>
      </c>
      <c r="IX167">
        <v>-0.0005958199232126106</v>
      </c>
      <c r="IY167">
        <v>-6.37178337242435E-08</v>
      </c>
      <c r="IZ167">
        <v>1.993894988486917E-10</v>
      </c>
      <c r="JA167">
        <v>-0.1058024783623949</v>
      </c>
      <c r="JB167">
        <v>-0.00682890468723997</v>
      </c>
      <c r="JC167">
        <v>0.001509929528747337</v>
      </c>
      <c r="JD167">
        <v>-1.662762654557253E-05</v>
      </c>
      <c r="JE167">
        <v>17</v>
      </c>
      <c r="JF167">
        <v>1831</v>
      </c>
      <c r="JG167">
        <v>1</v>
      </c>
      <c r="JH167">
        <v>21</v>
      </c>
      <c r="JI167">
        <v>351.4</v>
      </c>
      <c r="JJ167">
        <v>351.6</v>
      </c>
      <c r="JK167">
        <v>1.04858</v>
      </c>
      <c r="JL167">
        <v>2.54761</v>
      </c>
      <c r="JM167">
        <v>1.54663</v>
      </c>
      <c r="JN167">
        <v>2.18994</v>
      </c>
      <c r="JO167">
        <v>1.49658</v>
      </c>
      <c r="JP167">
        <v>2.43408</v>
      </c>
      <c r="JQ167">
        <v>35.4523</v>
      </c>
      <c r="JR167">
        <v>24.2013</v>
      </c>
      <c r="JS167">
        <v>18</v>
      </c>
      <c r="JT167">
        <v>385.117</v>
      </c>
      <c r="JU167">
        <v>684.653</v>
      </c>
      <c r="JV167">
        <v>31.019</v>
      </c>
      <c r="JW167">
        <v>25.0565</v>
      </c>
      <c r="JX167">
        <v>30.0001</v>
      </c>
      <c r="JY167">
        <v>24.9489</v>
      </c>
      <c r="JZ167">
        <v>24.9272</v>
      </c>
      <c r="KA167">
        <v>21.0193</v>
      </c>
      <c r="KB167">
        <v>16.8201</v>
      </c>
      <c r="KC167">
        <v>100</v>
      </c>
      <c r="KD167">
        <v>31.0171</v>
      </c>
      <c r="KE167">
        <v>400</v>
      </c>
      <c r="KF167">
        <v>20.8695</v>
      </c>
      <c r="KG167">
        <v>100.156</v>
      </c>
      <c r="KH167">
        <v>100.778</v>
      </c>
    </row>
    <row r="168" spans="1:294">
      <c r="A168">
        <v>152</v>
      </c>
      <c r="B168">
        <v>1746736614.1</v>
      </c>
      <c r="C168">
        <v>18198</v>
      </c>
      <c r="D168" t="s">
        <v>743</v>
      </c>
      <c r="E168" t="s">
        <v>744</v>
      </c>
      <c r="F168" t="s">
        <v>432</v>
      </c>
      <c r="G168" t="s">
        <v>433</v>
      </c>
      <c r="I168" t="s">
        <v>435</v>
      </c>
      <c r="J168">
        <v>1746736614.1</v>
      </c>
      <c r="K168">
        <f>(L168)/1000</f>
        <v>0</v>
      </c>
      <c r="L168">
        <f>IF(DQ168, AO168, AI168)</f>
        <v>0</v>
      </c>
      <c r="M168">
        <f>IF(DQ168, AJ168, AH168)</f>
        <v>0</v>
      </c>
      <c r="N168">
        <f>DS168 - IF(AV168&gt;1, M168*DM168*100.0/(AX168), 0)</f>
        <v>0</v>
      </c>
      <c r="O168">
        <f>((U168-K168/2)*N168-M168)/(U168+K168/2)</f>
        <v>0</v>
      </c>
      <c r="P168">
        <f>O168*(DZ168+EA168)/1000.0</f>
        <v>0</v>
      </c>
      <c r="Q168">
        <f>(DS168 - IF(AV168&gt;1, M168*DM168*100.0/(AX168), 0))*(DZ168+EA168)/1000.0</f>
        <v>0</v>
      </c>
      <c r="R168">
        <f>2.0/((1/T168-1/S168)+SIGN(T168)*SQRT((1/T168-1/S168)*(1/T168-1/S168) + 4*DN168/((DN168+1)*(DN168+1))*(2*1/T168*1/S168-1/S168*1/S168)))</f>
        <v>0</v>
      </c>
      <c r="S168">
        <f>IF(LEFT(DO168,1)&lt;&gt;"0",IF(LEFT(DO168,1)="1",3.0,DP168),$D$5+$E$5*(EG168*DZ168/($K$5*1000))+$F$5*(EG168*DZ168/($K$5*1000))*MAX(MIN(DM168,$J$5),$I$5)*MAX(MIN(DM168,$J$5),$I$5)+$G$5*MAX(MIN(DM168,$J$5),$I$5)*(EG168*DZ168/($K$5*1000))+$H$5*(EG168*DZ168/($K$5*1000))*(EG168*DZ168/($K$5*1000)))</f>
        <v>0</v>
      </c>
      <c r="T168">
        <f>K168*(1000-(1000*0.61365*exp(17.502*X168/(240.97+X168))/(DZ168+EA168)+DU168)/2)/(1000*0.61365*exp(17.502*X168/(240.97+X168))/(DZ168+EA168)-DU168)</f>
        <v>0</v>
      </c>
      <c r="U168">
        <f>1/((DN168+1)/(R168/1.6)+1/(S168/1.37)) + DN168/((DN168+1)/(R168/1.6) + DN168/(S168/1.37))</f>
        <v>0</v>
      </c>
      <c r="V168">
        <f>(DI168*DL168)</f>
        <v>0</v>
      </c>
      <c r="W168">
        <f>(EB168+(V168+2*0.95*5.67E-8*(((EB168+$B$7)+273)^4-(EB168+273)^4)-44100*K168)/(1.84*29.3*S168+8*0.95*5.67E-8*(EB168+273)^3))</f>
        <v>0</v>
      </c>
      <c r="X168">
        <f>($C$7*EC168+$D$7*ED168+$E$7*W168)</f>
        <v>0</v>
      </c>
      <c r="Y168">
        <f>0.61365*exp(17.502*X168/(240.97+X168))</f>
        <v>0</v>
      </c>
      <c r="Z168">
        <f>(AA168/AB168*100)</f>
        <v>0</v>
      </c>
      <c r="AA168">
        <f>DU168*(DZ168+EA168)/1000</f>
        <v>0</v>
      </c>
      <c r="AB168">
        <f>0.61365*exp(17.502*EB168/(240.97+EB168))</f>
        <v>0</v>
      </c>
      <c r="AC168">
        <f>(Y168-DU168*(DZ168+EA168)/1000)</f>
        <v>0</v>
      </c>
      <c r="AD168">
        <f>(-K168*44100)</f>
        <v>0</v>
      </c>
      <c r="AE168">
        <f>2*29.3*S168*0.92*(EB168-X168)</f>
        <v>0</v>
      </c>
      <c r="AF168">
        <f>2*0.95*5.67E-8*(((EB168+$B$7)+273)^4-(X168+273)^4)</f>
        <v>0</v>
      </c>
      <c r="AG168">
        <f>V168+AF168+AD168+AE168</f>
        <v>0</v>
      </c>
      <c r="AH168">
        <f>DY168*AV168*(DT168-DS168*(1000-AV168*DV168)/(1000-AV168*DU168))/(100*DM168)</f>
        <v>0</v>
      </c>
      <c r="AI168">
        <f>1000*DY168*AV168*(DU168-DV168)/(100*DM168*(1000-AV168*DU168))</f>
        <v>0</v>
      </c>
      <c r="AJ168">
        <f>(AK168 - AL168 - DZ168*1E3/(8.314*(EB168+273.15)) * AN168/DY168 * AM168) * DY168/(100*DM168) * (1000 - DV168)/1000</f>
        <v>0</v>
      </c>
      <c r="AK168">
        <v>306.4055910010533</v>
      </c>
      <c r="AL168">
        <v>306.5046666666667</v>
      </c>
      <c r="AM168">
        <v>-2.790963673357149E-05</v>
      </c>
      <c r="AN168">
        <v>65.79024612153766</v>
      </c>
      <c r="AO168">
        <f>(AQ168 - AP168 + DZ168*1E3/(8.314*(EB168+273.15)) * AS168/DY168 * AR168) * DY168/(100*DM168) * 1000/(1000 - AQ168)</f>
        <v>0</v>
      </c>
      <c r="AP168">
        <v>20.87139802656901</v>
      </c>
      <c r="AQ168">
        <v>20.85975757575757</v>
      </c>
      <c r="AR168">
        <v>-2.745861745594644E-05</v>
      </c>
      <c r="AS168">
        <v>77.20900830329752</v>
      </c>
      <c r="AT168">
        <v>0</v>
      </c>
      <c r="AU168">
        <v>0</v>
      </c>
      <c r="AV168">
        <f>IF(AT168*$H$13&gt;=AX168,1.0,(AX168/(AX168-AT168*$H$13)))</f>
        <v>0</v>
      </c>
      <c r="AW168">
        <f>(AV168-1)*100</f>
        <v>0</v>
      </c>
      <c r="AX168">
        <f>MAX(0,($B$13+$C$13*EG168)/(1+$D$13*EG168)*DZ168/(EB168+273)*$E$13)</f>
        <v>0</v>
      </c>
      <c r="AY168" t="s">
        <v>436</v>
      </c>
      <c r="AZ168" t="s">
        <v>436</v>
      </c>
      <c r="BA168">
        <v>0</v>
      </c>
      <c r="BB168">
        <v>0</v>
      </c>
      <c r="BC168">
        <f>1-BA168/BB168</f>
        <v>0</v>
      </c>
      <c r="BD168">
        <v>0</v>
      </c>
      <c r="BE168" t="s">
        <v>436</v>
      </c>
      <c r="BF168" t="s">
        <v>436</v>
      </c>
      <c r="BG168">
        <v>0</v>
      </c>
      <c r="BH168">
        <v>0</v>
      </c>
      <c r="BI168">
        <f>1-BG168/BH168</f>
        <v>0</v>
      </c>
      <c r="BJ168">
        <v>0.5</v>
      </c>
      <c r="BK168">
        <f>DJ168</f>
        <v>0</v>
      </c>
      <c r="BL168">
        <f>M168</f>
        <v>0</v>
      </c>
      <c r="BM168">
        <f>BI168*BJ168*BK168</f>
        <v>0</v>
      </c>
      <c r="BN168">
        <f>(BL168-BD168)/BK168</f>
        <v>0</v>
      </c>
      <c r="BO168">
        <f>(BB168-BH168)/BH168</f>
        <v>0</v>
      </c>
      <c r="BP168">
        <f>BA168/(BC168+BA168/BH168)</f>
        <v>0</v>
      </c>
      <c r="BQ168" t="s">
        <v>436</v>
      </c>
      <c r="BR168">
        <v>0</v>
      </c>
      <c r="BS168">
        <f>IF(BR168&lt;&gt;0, BR168, BP168)</f>
        <v>0</v>
      </c>
      <c r="BT168">
        <f>1-BS168/BH168</f>
        <v>0</v>
      </c>
      <c r="BU168">
        <f>(BH168-BG168)/(BH168-BS168)</f>
        <v>0</v>
      </c>
      <c r="BV168">
        <f>(BB168-BH168)/(BB168-BS168)</f>
        <v>0</v>
      </c>
      <c r="BW168">
        <f>(BH168-BG168)/(BH168-BA168)</f>
        <v>0</v>
      </c>
      <c r="BX168">
        <f>(BB168-BH168)/(BB168-BA168)</f>
        <v>0</v>
      </c>
      <c r="BY168">
        <f>(BU168*BS168/BG168)</f>
        <v>0</v>
      </c>
      <c r="BZ168">
        <f>(1-BY168)</f>
        <v>0</v>
      </c>
      <c r="DI168">
        <f>$B$11*EH168+$C$11*EI168+$F$11*ET168*(1-EW168)</f>
        <v>0</v>
      </c>
      <c r="DJ168">
        <f>DI168*DK168</f>
        <v>0</v>
      </c>
      <c r="DK168">
        <f>($B$11*$D$9+$C$11*$D$9+$F$11*((FG168+EY168)/MAX(FG168+EY168+FH168, 0.1)*$I$9+FH168/MAX(FG168+EY168+FH168, 0.1)*$J$9))/($B$11+$C$11+$F$11)</f>
        <v>0</v>
      </c>
      <c r="DL168">
        <f>($B$11*$K$9+$C$11*$K$9+$F$11*((FG168+EY168)/MAX(FG168+EY168+FH168, 0.1)*$P$9+FH168/MAX(FG168+EY168+FH168, 0.1)*$Q$9))/($B$11+$C$11+$F$11)</f>
        <v>0</v>
      </c>
      <c r="DM168">
        <v>6</v>
      </c>
      <c r="DN168">
        <v>0.5</v>
      </c>
      <c r="DO168" t="s">
        <v>437</v>
      </c>
      <c r="DP168">
        <v>2</v>
      </c>
      <c r="DQ168" t="b">
        <v>1</v>
      </c>
      <c r="DR168">
        <v>1746736614.1</v>
      </c>
      <c r="DS168">
        <v>300.109</v>
      </c>
      <c r="DT168">
        <v>299.972</v>
      </c>
      <c r="DU168">
        <v>20.8597</v>
      </c>
      <c r="DV168">
        <v>20.8701</v>
      </c>
      <c r="DW168">
        <v>299.99</v>
      </c>
      <c r="DX168">
        <v>20.6104</v>
      </c>
      <c r="DY168">
        <v>400.056</v>
      </c>
      <c r="DZ168">
        <v>101.998</v>
      </c>
      <c r="EA168">
        <v>0.100312</v>
      </c>
      <c r="EB168">
        <v>30.0199</v>
      </c>
      <c r="EC168">
        <v>29.723</v>
      </c>
      <c r="ED168">
        <v>999.9</v>
      </c>
      <c r="EE168">
        <v>0</v>
      </c>
      <c r="EF168">
        <v>0</v>
      </c>
      <c r="EG168">
        <v>10031.2</v>
      </c>
      <c r="EH168">
        <v>0</v>
      </c>
      <c r="EI168">
        <v>0.221054</v>
      </c>
      <c r="EJ168">
        <v>0.136963</v>
      </c>
      <c r="EK168">
        <v>306.503</v>
      </c>
      <c r="EL168">
        <v>306.366</v>
      </c>
      <c r="EM168">
        <v>-0.0104313</v>
      </c>
      <c r="EN168">
        <v>299.972</v>
      </c>
      <c r="EO168">
        <v>20.8701</v>
      </c>
      <c r="EP168">
        <v>2.12765</v>
      </c>
      <c r="EQ168">
        <v>2.12871</v>
      </c>
      <c r="ER168">
        <v>18.4277</v>
      </c>
      <c r="ES168">
        <v>18.4357</v>
      </c>
      <c r="ET168">
        <v>0.0500092</v>
      </c>
      <c r="EU168">
        <v>0</v>
      </c>
      <c r="EV168">
        <v>0</v>
      </c>
      <c r="EW168">
        <v>0</v>
      </c>
      <c r="EX168">
        <v>-4.92</v>
      </c>
      <c r="EY168">
        <v>0.0500092</v>
      </c>
      <c r="EZ168">
        <v>4.93</v>
      </c>
      <c r="FA168">
        <v>0.43</v>
      </c>
      <c r="FB168">
        <v>35.562</v>
      </c>
      <c r="FC168">
        <v>41</v>
      </c>
      <c r="FD168">
        <v>37.937</v>
      </c>
      <c r="FE168">
        <v>42</v>
      </c>
      <c r="FF168">
        <v>38.687</v>
      </c>
      <c r="FG168">
        <v>0</v>
      </c>
      <c r="FH168">
        <v>0</v>
      </c>
      <c r="FI168">
        <v>0</v>
      </c>
      <c r="FJ168">
        <v>1746736687.4</v>
      </c>
      <c r="FK168">
        <v>0</v>
      </c>
      <c r="FL168">
        <v>2.184615384615385</v>
      </c>
      <c r="FM168">
        <v>-32.33572683752351</v>
      </c>
      <c r="FN168">
        <v>24.78495735297619</v>
      </c>
      <c r="FO168">
        <v>-3.803846153846154</v>
      </c>
      <c r="FP168">
        <v>15</v>
      </c>
      <c r="FQ168">
        <v>1746715409.1</v>
      </c>
      <c r="FR168" t="s">
        <v>438</v>
      </c>
      <c r="FS168">
        <v>1746715409.1</v>
      </c>
      <c r="FT168">
        <v>1746715398.6</v>
      </c>
      <c r="FU168">
        <v>2</v>
      </c>
      <c r="FV168">
        <v>-0.229</v>
      </c>
      <c r="FW168">
        <v>-0.046</v>
      </c>
      <c r="FX168">
        <v>-0.035</v>
      </c>
      <c r="FY168">
        <v>0.08699999999999999</v>
      </c>
      <c r="FZ168">
        <v>587</v>
      </c>
      <c r="GA168">
        <v>16</v>
      </c>
      <c r="GB168">
        <v>0.03</v>
      </c>
      <c r="GC168">
        <v>0.16</v>
      </c>
      <c r="GD168">
        <v>-0.08731955053055954</v>
      </c>
      <c r="GE168">
        <v>0.06955530640820591</v>
      </c>
      <c r="GF168">
        <v>0.02264202376480668</v>
      </c>
      <c r="GG168">
        <v>1</v>
      </c>
      <c r="GH168">
        <v>-0.0004370602259575418</v>
      </c>
      <c r="GI168">
        <v>2.727242145258385E-05</v>
      </c>
      <c r="GJ168">
        <v>2.853877293455217E-05</v>
      </c>
      <c r="GK168">
        <v>1</v>
      </c>
      <c r="GL168">
        <v>2</v>
      </c>
      <c r="GM168">
        <v>2</v>
      </c>
      <c r="GN168" t="s">
        <v>439</v>
      </c>
      <c r="GO168">
        <v>3.01822</v>
      </c>
      <c r="GP168">
        <v>2.77526</v>
      </c>
      <c r="GQ168">
        <v>0.07793460000000001</v>
      </c>
      <c r="GR168">
        <v>0.07736759999999999</v>
      </c>
      <c r="GS168">
        <v>0.110908</v>
      </c>
      <c r="GT168">
        <v>0.110627</v>
      </c>
      <c r="GU168">
        <v>23822.3</v>
      </c>
      <c r="GV168">
        <v>27848</v>
      </c>
      <c r="GW168">
        <v>22639.4</v>
      </c>
      <c r="GX168">
        <v>27732.7</v>
      </c>
      <c r="GY168">
        <v>29172.4</v>
      </c>
      <c r="GZ168">
        <v>35216.8</v>
      </c>
      <c r="HA168">
        <v>36290.7</v>
      </c>
      <c r="HB168">
        <v>44025.6</v>
      </c>
      <c r="HC168">
        <v>1.82533</v>
      </c>
      <c r="HD168">
        <v>2.22615</v>
      </c>
      <c r="HE168">
        <v>0.146315</v>
      </c>
      <c r="HF168">
        <v>0</v>
      </c>
      <c r="HG168">
        <v>27.3362</v>
      </c>
      <c r="HH168">
        <v>999.9</v>
      </c>
      <c r="HI168">
        <v>55.9</v>
      </c>
      <c r="HJ168">
        <v>29.3</v>
      </c>
      <c r="HK168">
        <v>22.4247</v>
      </c>
      <c r="HL168">
        <v>61.8789</v>
      </c>
      <c r="HM168">
        <v>10.4567</v>
      </c>
      <c r="HN168">
        <v>1</v>
      </c>
      <c r="HO168">
        <v>-0.192785</v>
      </c>
      <c r="HP168">
        <v>-2.18946</v>
      </c>
      <c r="HQ168">
        <v>20.2826</v>
      </c>
      <c r="HR168">
        <v>5.19782</v>
      </c>
      <c r="HS168">
        <v>11.9536</v>
      </c>
      <c r="HT168">
        <v>4.9471</v>
      </c>
      <c r="HU168">
        <v>3.3</v>
      </c>
      <c r="HV168">
        <v>9999</v>
      </c>
      <c r="HW168">
        <v>9999</v>
      </c>
      <c r="HX168">
        <v>9999</v>
      </c>
      <c r="HY168">
        <v>334.4</v>
      </c>
      <c r="HZ168">
        <v>1.86019</v>
      </c>
      <c r="IA168">
        <v>1.86081</v>
      </c>
      <c r="IB168">
        <v>1.86157</v>
      </c>
      <c r="IC168">
        <v>1.85715</v>
      </c>
      <c r="ID168">
        <v>1.85684</v>
      </c>
      <c r="IE168">
        <v>1.85791</v>
      </c>
      <c r="IF168">
        <v>1.85869</v>
      </c>
      <c r="IG168">
        <v>1.85822</v>
      </c>
      <c r="IH168">
        <v>0</v>
      </c>
      <c r="II168">
        <v>0</v>
      </c>
      <c r="IJ168">
        <v>0</v>
      </c>
      <c r="IK168">
        <v>0</v>
      </c>
      <c r="IL168" t="s">
        <v>440</v>
      </c>
      <c r="IM168" t="s">
        <v>441</v>
      </c>
      <c r="IN168" t="s">
        <v>442</v>
      </c>
      <c r="IO168" t="s">
        <v>442</v>
      </c>
      <c r="IP168" t="s">
        <v>442</v>
      </c>
      <c r="IQ168" t="s">
        <v>442</v>
      </c>
      <c r="IR168">
        <v>0</v>
      </c>
      <c r="IS168">
        <v>100</v>
      </c>
      <c r="IT168">
        <v>100</v>
      </c>
      <c r="IU168">
        <v>0.119</v>
      </c>
      <c r="IV168">
        <v>0.2493</v>
      </c>
      <c r="IW168">
        <v>0.297997702088705</v>
      </c>
      <c r="IX168">
        <v>-0.0005958199232126106</v>
      </c>
      <c r="IY168">
        <v>-6.37178337242435E-08</v>
      </c>
      <c r="IZ168">
        <v>1.993894988486917E-10</v>
      </c>
      <c r="JA168">
        <v>-0.1058024783623949</v>
      </c>
      <c r="JB168">
        <v>-0.00682890468723997</v>
      </c>
      <c r="JC168">
        <v>0.001509929528747337</v>
      </c>
      <c r="JD168">
        <v>-1.662762654557253E-05</v>
      </c>
      <c r="JE168">
        <v>17</v>
      </c>
      <c r="JF168">
        <v>1831</v>
      </c>
      <c r="JG168">
        <v>1</v>
      </c>
      <c r="JH168">
        <v>21</v>
      </c>
      <c r="JI168">
        <v>353.4</v>
      </c>
      <c r="JJ168">
        <v>353.6</v>
      </c>
      <c r="JK168">
        <v>0.83374</v>
      </c>
      <c r="JL168">
        <v>2.55493</v>
      </c>
      <c r="JM168">
        <v>1.54663</v>
      </c>
      <c r="JN168">
        <v>2.19116</v>
      </c>
      <c r="JO168">
        <v>1.49658</v>
      </c>
      <c r="JP168">
        <v>2.48535</v>
      </c>
      <c r="JQ168">
        <v>35.4291</v>
      </c>
      <c r="JR168">
        <v>24.2013</v>
      </c>
      <c r="JS168">
        <v>18</v>
      </c>
      <c r="JT168">
        <v>385.029</v>
      </c>
      <c r="JU168">
        <v>684.903</v>
      </c>
      <c r="JV168">
        <v>30.8905</v>
      </c>
      <c r="JW168">
        <v>25.0565</v>
      </c>
      <c r="JX168">
        <v>30</v>
      </c>
      <c r="JY168">
        <v>24.9487</v>
      </c>
      <c r="JZ168">
        <v>24.9251</v>
      </c>
      <c r="KA168">
        <v>16.7024</v>
      </c>
      <c r="KB168">
        <v>16.5481</v>
      </c>
      <c r="KC168">
        <v>100</v>
      </c>
      <c r="KD168">
        <v>30.8781</v>
      </c>
      <c r="KE168">
        <v>300</v>
      </c>
      <c r="KF168">
        <v>20.8402</v>
      </c>
      <c r="KG168">
        <v>100.156</v>
      </c>
      <c r="KH168">
        <v>100.778</v>
      </c>
    </row>
    <row r="169" spans="1:294">
      <c r="A169">
        <v>153</v>
      </c>
      <c r="B169">
        <v>1746736734.6</v>
      </c>
      <c r="C169">
        <v>18318.5</v>
      </c>
      <c r="D169" t="s">
        <v>745</v>
      </c>
      <c r="E169" t="s">
        <v>746</v>
      </c>
      <c r="F169" t="s">
        <v>432</v>
      </c>
      <c r="G169" t="s">
        <v>433</v>
      </c>
      <c r="I169" t="s">
        <v>435</v>
      </c>
      <c r="J169">
        <v>1746736734.6</v>
      </c>
      <c r="K169">
        <f>(L169)/1000</f>
        <v>0</v>
      </c>
      <c r="L169">
        <f>IF(DQ169, AO169, AI169)</f>
        <v>0</v>
      </c>
      <c r="M169">
        <f>IF(DQ169, AJ169, AH169)</f>
        <v>0</v>
      </c>
      <c r="N169">
        <f>DS169 - IF(AV169&gt;1, M169*DM169*100.0/(AX169), 0)</f>
        <v>0</v>
      </c>
      <c r="O169">
        <f>((U169-K169/2)*N169-M169)/(U169+K169/2)</f>
        <v>0</v>
      </c>
      <c r="P169">
        <f>O169*(DZ169+EA169)/1000.0</f>
        <v>0</v>
      </c>
      <c r="Q169">
        <f>(DS169 - IF(AV169&gt;1, M169*DM169*100.0/(AX169), 0))*(DZ169+EA169)/1000.0</f>
        <v>0</v>
      </c>
      <c r="R169">
        <f>2.0/((1/T169-1/S169)+SIGN(T169)*SQRT((1/T169-1/S169)*(1/T169-1/S169) + 4*DN169/((DN169+1)*(DN169+1))*(2*1/T169*1/S169-1/S169*1/S169)))</f>
        <v>0</v>
      </c>
      <c r="S169">
        <f>IF(LEFT(DO169,1)&lt;&gt;"0",IF(LEFT(DO169,1)="1",3.0,DP169),$D$5+$E$5*(EG169*DZ169/($K$5*1000))+$F$5*(EG169*DZ169/($K$5*1000))*MAX(MIN(DM169,$J$5),$I$5)*MAX(MIN(DM169,$J$5),$I$5)+$G$5*MAX(MIN(DM169,$J$5),$I$5)*(EG169*DZ169/($K$5*1000))+$H$5*(EG169*DZ169/($K$5*1000))*(EG169*DZ169/($K$5*1000)))</f>
        <v>0</v>
      </c>
      <c r="T169">
        <f>K169*(1000-(1000*0.61365*exp(17.502*X169/(240.97+X169))/(DZ169+EA169)+DU169)/2)/(1000*0.61365*exp(17.502*X169/(240.97+X169))/(DZ169+EA169)-DU169)</f>
        <v>0</v>
      </c>
      <c r="U169">
        <f>1/((DN169+1)/(R169/1.6)+1/(S169/1.37)) + DN169/((DN169+1)/(R169/1.6) + DN169/(S169/1.37))</f>
        <v>0</v>
      </c>
      <c r="V169">
        <f>(DI169*DL169)</f>
        <v>0</v>
      </c>
      <c r="W169">
        <f>(EB169+(V169+2*0.95*5.67E-8*(((EB169+$B$7)+273)^4-(EB169+273)^4)-44100*K169)/(1.84*29.3*S169+8*0.95*5.67E-8*(EB169+273)^3))</f>
        <v>0</v>
      </c>
      <c r="X169">
        <f>($C$7*EC169+$D$7*ED169+$E$7*W169)</f>
        <v>0</v>
      </c>
      <c r="Y169">
        <f>0.61365*exp(17.502*X169/(240.97+X169))</f>
        <v>0</v>
      </c>
      <c r="Z169">
        <f>(AA169/AB169*100)</f>
        <v>0</v>
      </c>
      <c r="AA169">
        <f>DU169*(DZ169+EA169)/1000</f>
        <v>0</v>
      </c>
      <c r="AB169">
        <f>0.61365*exp(17.502*EB169/(240.97+EB169))</f>
        <v>0</v>
      </c>
      <c r="AC169">
        <f>(Y169-DU169*(DZ169+EA169)/1000)</f>
        <v>0</v>
      </c>
      <c r="AD169">
        <f>(-K169*44100)</f>
        <v>0</v>
      </c>
      <c r="AE169">
        <f>2*29.3*S169*0.92*(EB169-X169)</f>
        <v>0</v>
      </c>
      <c r="AF169">
        <f>2*0.95*5.67E-8*(((EB169+$B$7)+273)^4-(X169+273)^4)</f>
        <v>0</v>
      </c>
      <c r="AG169">
        <f>V169+AF169+AD169+AE169</f>
        <v>0</v>
      </c>
      <c r="AH169">
        <f>DY169*AV169*(DT169-DS169*(1000-AV169*DV169)/(1000-AV169*DU169))/(100*DM169)</f>
        <v>0</v>
      </c>
      <c r="AI169">
        <f>1000*DY169*AV169*(DU169-DV169)/(100*DM169*(1000-AV169*DU169))</f>
        <v>0</v>
      </c>
      <c r="AJ169">
        <f>(AK169 - AL169 - DZ169*1E3/(8.314*(EB169+273.15)) * AN169/DY169 * AM169) * DY169/(100*DM169) * (1000 - DV169)/1000</f>
        <v>0</v>
      </c>
      <c r="AK169">
        <v>204.2672482743304</v>
      </c>
      <c r="AL169">
        <v>204.5105818181818</v>
      </c>
      <c r="AM169">
        <v>-0.0002102342055601308</v>
      </c>
      <c r="AN169">
        <v>65.79024612153766</v>
      </c>
      <c r="AO169">
        <f>(AQ169 - AP169 + DZ169*1E3/(8.314*(EB169+273.15)) * AS169/DY169 * AR169) * DY169/(100*DM169) * 1000/(1000 - AQ169)</f>
        <v>0</v>
      </c>
      <c r="AP169">
        <v>20.84109957670661</v>
      </c>
      <c r="AQ169">
        <v>20.83131515151515</v>
      </c>
      <c r="AR169">
        <v>-2.684457808666095E-06</v>
      </c>
      <c r="AS169">
        <v>77.20900830329752</v>
      </c>
      <c r="AT169">
        <v>0</v>
      </c>
      <c r="AU169">
        <v>0</v>
      </c>
      <c r="AV169">
        <f>IF(AT169*$H$13&gt;=AX169,1.0,(AX169/(AX169-AT169*$H$13)))</f>
        <v>0</v>
      </c>
      <c r="AW169">
        <f>(AV169-1)*100</f>
        <v>0</v>
      </c>
      <c r="AX169">
        <f>MAX(0,($B$13+$C$13*EG169)/(1+$D$13*EG169)*DZ169/(EB169+273)*$E$13)</f>
        <v>0</v>
      </c>
      <c r="AY169" t="s">
        <v>436</v>
      </c>
      <c r="AZ169" t="s">
        <v>436</v>
      </c>
      <c r="BA169">
        <v>0</v>
      </c>
      <c r="BB169">
        <v>0</v>
      </c>
      <c r="BC169">
        <f>1-BA169/BB169</f>
        <v>0</v>
      </c>
      <c r="BD169">
        <v>0</v>
      </c>
      <c r="BE169" t="s">
        <v>436</v>
      </c>
      <c r="BF169" t="s">
        <v>436</v>
      </c>
      <c r="BG169">
        <v>0</v>
      </c>
      <c r="BH169">
        <v>0</v>
      </c>
      <c r="BI169">
        <f>1-BG169/BH169</f>
        <v>0</v>
      </c>
      <c r="BJ169">
        <v>0.5</v>
      </c>
      <c r="BK169">
        <f>DJ169</f>
        <v>0</v>
      </c>
      <c r="BL169">
        <f>M169</f>
        <v>0</v>
      </c>
      <c r="BM169">
        <f>BI169*BJ169*BK169</f>
        <v>0</v>
      </c>
      <c r="BN169">
        <f>(BL169-BD169)/BK169</f>
        <v>0</v>
      </c>
      <c r="BO169">
        <f>(BB169-BH169)/BH169</f>
        <v>0</v>
      </c>
      <c r="BP169">
        <f>BA169/(BC169+BA169/BH169)</f>
        <v>0</v>
      </c>
      <c r="BQ169" t="s">
        <v>436</v>
      </c>
      <c r="BR169">
        <v>0</v>
      </c>
      <c r="BS169">
        <f>IF(BR169&lt;&gt;0, BR169, BP169)</f>
        <v>0</v>
      </c>
      <c r="BT169">
        <f>1-BS169/BH169</f>
        <v>0</v>
      </c>
      <c r="BU169">
        <f>(BH169-BG169)/(BH169-BS169)</f>
        <v>0</v>
      </c>
      <c r="BV169">
        <f>(BB169-BH169)/(BB169-BS169)</f>
        <v>0</v>
      </c>
      <c r="BW169">
        <f>(BH169-BG169)/(BH169-BA169)</f>
        <v>0</v>
      </c>
      <c r="BX169">
        <f>(BB169-BH169)/(BB169-BA169)</f>
        <v>0</v>
      </c>
      <c r="BY169">
        <f>(BU169*BS169/BG169)</f>
        <v>0</v>
      </c>
      <c r="BZ169">
        <f>(1-BY169)</f>
        <v>0</v>
      </c>
      <c r="DI169">
        <f>$B$11*EH169+$C$11*EI169+$F$11*ET169*(1-EW169)</f>
        <v>0</v>
      </c>
      <c r="DJ169">
        <f>DI169*DK169</f>
        <v>0</v>
      </c>
      <c r="DK169">
        <f>($B$11*$D$9+$C$11*$D$9+$F$11*((FG169+EY169)/MAX(FG169+EY169+FH169, 0.1)*$I$9+FH169/MAX(FG169+EY169+FH169, 0.1)*$J$9))/($B$11+$C$11+$F$11)</f>
        <v>0</v>
      </c>
      <c r="DL169">
        <f>($B$11*$K$9+$C$11*$K$9+$F$11*((FG169+EY169)/MAX(FG169+EY169+FH169, 0.1)*$P$9+FH169/MAX(FG169+EY169+FH169, 0.1)*$Q$9))/($B$11+$C$11+$F$11)</f>
        <v>0</v>
      </c>
      <c r="DM169">
        <v>6</v>
      </c>
      <c r="DN169">
        <v>0.5</v>
      </c>
      <c r="DO169" t="s">
        <v>437</v>
      </c>
      <c r="DP169">
        <v>2</v>
      </c>
      <c r="DQ169" t="b">
        <v>1</v>
      </c>
      <c r="DR169">
        <v>1746736734.6</v>
      </c>
      <c r="DS169">
        <v>200.25</v>
      </c>
      <c r="DT169">
        <v>199.986</v>
      </c>
      <c r="DU169">
        <v>20.8314</v>
      </c>
      <c r="DV169">
        <v>20.8401</v>
      </c>
      <c r="DW169">
        <v>200.072</v>
      </c>
      <c r="DX169">
        <v>20.583</v>
      </c>
      <c r="DY169">
        <v>399.994</v>
      </c>
      <c r="DZ169">
        <v>101.996</v>
      </c>
      <c r="EA169">
        <v>0.0999353</v>
      </c>
      <c r="EB169">
        <v>29.9786</v>
      </c>
      <c r="EC169">
        <v>29.6998</v>
      </c>
      <c r="ED169">
        <v>999.9</v>
      </c>
      <c r="EE169">
        <v>0</v>
      </c>
      <c r="EF169">
        <v>0</v>
      </c>
      <c r="EG169">
        <v>10058.1</v>
      </c>
      <c r="EH169">
        <v>0</v>
      </c>
      <c r="EI169">
        <v>0.221054</v>
      </c>
      <c r="EJ169">
        <v>0.264084</v>
      </c>
      <c r="EK169">
        <v>204.51</v>
      </c>
      <c r="EL169">
        <v>204.242</v>
      </c>
      <c r="EM169">
        <v>-0.00870132</v>
      </c>
      <c r="EN169">
        <v>199.986</v>
      </c>
      <c r="EO169">
        <v>20.8401</v>
      </c>
      <c r="EP169">
        <v>2.12472</v>
      </c>
      <c r="EQ169">
        <v>2.12561</v>
      </c>
      <c r="ER169">
        <v>18.4057</v>
      </c>
      <c r="ES169">
        <v>18.4124</v>
      </c>
      <c r="ET169">
        <v>0.0500092</v>
      </c>
      <c r="EU169">
        <v>0</v>
      </c>
      <c r="EV169">
        <v>0</v>
      </c>
      <c r="EW169">
        <v>0</v>
      </c>
      <c r="EX169">
        <v>1.75</v>
      </c>
      <c r="EY169">
        <v>0.0500092</v>
      </c>
      <c r="EZ169">
        <v>1.48</v>
      </c>
      <c r="FA169">
        <v>1.37</v>
      </c>
      <c r="FB169">
        <v>34.25</v>
      </c>
      <c r="FC169">
        <v>38.125</v>
      </c>
      <c r="FD169">
        <v>36.187</v>
      </c>
      <c r="FE169">
        <v>37.812</v>
      </c>
      <c r="FF169">
        <v>36.937</v>
      </c>
      <c r="FG169">
        <v>0</v>
      </c>
      <c r="FH169">
        <v>0</v>
      </c>
      <c r="FI169">
        <v>0</v>
      </c>
      <c r="FJ169">
        <v>1746736807.4</v>
      </c>
      <c r="FK169">
        <v>0</v>
      </c>
      <c r="FL169">
        <v>1.726538461538462</v>
      </c>
      <c r="FM169">
        <v>46.00239278177614</v>
      </c>
      <c r="FN169">
        <v>-38.7343587351399</v>
      </c>
      <c r="FO169">
        <v>-0.9761538461538459</v>
      </c>
      <c r="FP169">
        <v>15</v>
      </c>
      <c r="FQ169">
        <v>1746715409.1</v>
      </c>
      <c r="FR169" t="s">
        <v>438</v>
      </c>
      <c r="FS169">
        <v>1746715409.1</v>
      </c>
      <c r="FT169">
        <v>1746715398.6</v>
      </c>
      <c r="FU169">
        <v>2</v>
      </c>
      <c r="FV169">
        <v>-0.229</v>
      </c>
      <c r="FW169">
        <v>-0.046</v>
      </c>
      <c r="FX169">
        <v>-0.035</v>
      </c>
      <c r="FY169">
        <v>0.08699999999999999</v>
      </c>
      <c r="FZ169">
        <v>587</v>
      </c>
      <c r="GA169">
        <v>16</v>
      </c>
      <c r="GB169">
        <v>0.03</v>
      </c>
      <c r="GC169">
        <v>0.16</v>
      </c>
      <c r="GD169">
        <v>-0.1754850220430906</v>
      </c>
      <c r="GE169">
        <v>0.01837391578980988</v>
      </c>
      <c r="GF169">
        <v>0.01146263692547769</v>
      </c>
      <c r="GG169">
        <v>1</v>
      </c>
      <c r="GH169">
        <v>-0.0003443211463127536</v>
      </c>
      <c r="GI169">
        <v>5.411861772235004E-05</v>
      </c>
      <c r="GJ169">
        <v>4.044599402410579E-05</v>
      </c>
      <c r="GK169">
        <v>1</v>
      </c>
      <c r="GL169">
        <v>2</v>
      </c>
      <c r="GM169">
        <v>2</v>
      </c>
      <c r="GN169" t="s">
        <v>439</v>
      </c>
      <c r="GO169">
        <v>3.01815</v>
      </c>
      <c r="GP169">
        <v>2.77512</v>
      </c>
      <c r="GQ169">
        <v>0.0552223</v>
      </c>
      <c r="GR169">
        <v>0.054788</v>
      </c>
      <c r="GS169">
        <v>0.110802</v>
      </c>
      <c r="GT169">
        <v>0.110514</v>
      </c>
      <c r="GU169">
        <v>24409.7</v>
      </c>
      <c r="GV169">
        <v>28530.1</v>
      </c>
      <c r="GW169">
        <v>22640</v>
      </c>
      <c r="GX169">
        <v>27733.3</v>
      </c>
      <c r="GY169">
        <v>29176.2</v>
      </c>
      <c r="GZ169">
        <v>35220.9</v>
      </c>
      <c r="HA169">
        <v>36291.7</v>
      </c>
      <c r="HB169">
        <v>44025.9</v>
      </c>
      <c r="HC169">
        <v>1.8253</v>
      </c>
      <c r="HD169">
        <v>2.22638</v>
      </c>
      <c r="HE169">
        <v>0.145596</v>
      </c>
      <c r="HF169">
        <v>0</v>
      </c>
      <c r="HG169">
        <v>27.3246</v>
      </c>
      <c r="HH169">
        <v>999.9</v>
      </c>
      <c r="HI169">
        <v>55.9</v>
      </c>
      <c r="HJ169">
        <v>29.3</v>
      </c>
      <c r="HK169">
        <v>22.4266</v>
      </c>
      <c r="HL169">
        <v>61.7289</v>
      </c>
      <c r="HM169">
        <v>10.3926</v>
      </c>
      <c r="HN169">
        <v>1</v>
      </c>
      <c r="HO169">
        <v>-0.1925</v>
      </c>
      <c r="HP169">
        <v>-2.43491</v>
      </c>
      <c r="HQ169">
        <v>20.2798</v>
      </c>
      <c r="HR169">
        <v>5.19468</v>
      </c>
      <c r="HS169">
        <v>11.9532</v>
      </c>
      <c r="HT169">
        <v>4.94735</v>
      </c>
      <c r="HU169">
        <v>3.3</v>
      </c>
      <c r="HV169">
        <v>9999</v>
      </c>
      <c r="HW169">
        <v>9999</v>
      </c>
      <c r="HX169">
        <v>9999</v>
      </c>
      <c r="HY169">
        <v>334.4</v>
      </c>
      <c r="HZ169">
        <v>1.86019</v>
      </c>
      <c r="IA169">
        <v>1.8608</v>
      </c>
      <c r="IB169">
        <v>1.86157</v>
      </c>
      <c r="IC169">
        <v>1.85715</v>
      </c>
      <c r="ID169">
        <v>1.85684</v>
      </c>
      <c r="IE169">
        <v>1.85791</v>
      </c>
      <c r="IF169">
        <v>1.85871</v>
      </c>
      <c r="IG169">
        <v>1.85822</v>
      </c>
      <c r="IH169">
        <v>0</v>
      </c>
      <c r="II169">
        <v>0</v>
      </c>
      <c r="IJ169">
        <v>0</v>
      </c>
      <c r="IK169">
        <v>0</v>
      </c>
      <c r="IL169" t="s">
        <v>440</v>
      </c>
      <c r="IM169" t="s">
        <v>441</v>
      </c>
      <c r="IN169" t="s">
        <v>442</v>
      </c>
      <c r="IO169" t="s">
        <v>442</v>
      </c>
      <c r="IP169" t="s">
        <v>442</v>
      </c>
      <c r="IQ169" t="s">
        <v>442</v>
      </c>
      <c r="IR169">
        <v>0</v>
      </c>
      <c r="IS169">
        <v>100</v>
      </c>
      <c r="IT169">
        <v>100</v>
      </c>
      <c r="IU169">
        <v>0.178</v>
      </c>
      <c r="IV169">
        <v>0.2484</v>
      </c>
      <c r="IW169">
        <v>0.297997702088705</v>
      </c>
      <c r="IX169">
        <v>-0.0005958199232126106</v>
      </c>
      <c r="IY169">
        <v>-6.37178337242435E-08</v>
      </c>
      <c r="IZ169">
        <v>1.993894988486917E-10</v>
      </c>
      <c r="JA169">
        <v>-0.1058024783623949</v>
      </c>
      <c r="JB169">
        <v>-0.00682890468723997</v>
      </c>
      <c r="JC169">
        <v>0.001509929528747337</v>
      </c>
      <c r="JD169">
        <v>-1.662762654557253E-05</v>
      </c>
      <c r="JE169">
        <v>17</v>
      </c>
      <c r="JF169">
        <v>1831</v>
      </c>
      <c r="JG169">
        <v>1</v>
      </c>
      <c r="JH169">
        <v>21</v>
      </c>
      <c r="JI169">
        <v>355.4</v>
      </c>
      <c r="JJ169">
        <v>355.6</v>
      </c>
      <c r="JK169">
        <v>0.609131</v>
      </c>
      <c r="JL169">
        <v>2.56958</v>
      </c>
      <c r="JM169">
        <v>1.54663</v>
      </c>
      <c r="JN169">
        <v>2.19116</v>
      </c>
      <c r="JO169">
        <v>1.49658</v>
      </c>
      <c r="JP169">
        <v>2.47559</v>
      </c>
      <c r="JQ169">
        <v>35.4059</v>
      </c>
      <c r="JR169">
        <v>24.1926</v>
      </c>
      <c r="JS169">
        <v>18</v>
      </c>
      <c r="JT169">
        <v>385.003</v>
      </c>
      <c r="JU169">
        <v>685.068</v>
      </c>
      <c r="JV169">
        <v>31.0667</v>
      </c>
      <c r="JW169">
        <v>25.0544</v>
      </c>
      <c r="JX169">
        <v>30.0001</v>
      </c>
      <c r="JY169">
        <v>24.9466</v>
      </c>
      <c r="JZ169">
        <v>24.923</v>
      </c>
      <c r="KA169">
        <v>12.2192</v>
      </c>
      <c r="KB169">
        <v>16.5481</v>
      </c>
      <c r="KC169">
        <v>100</v>
      </c>
      <c r="KD169">
        <v>31.0755</v>
      </c>
      <c r="KE169">
        <v>200</v>
      </c>
      <c r="KF169">
        <v>20.8393</v>
      </c>
      <c r="KG169">
        <v>100.159</v>
      </c>
      <c r="KH169">
        <v>100.779</v>
      </c>
    </row>
    <row r="170" spans="1:294">
      <c r="A170">
        <v>154</v>
      </c>
      <c r="B170">
        <v>1746736855.1</v>
      </c>
      <c r="C170">
        <v>18439</v>
      </c>
      <c r="D170" t="s">
        <v>747</v>
      </c>
      <c r="E170" t="s">
        <v>748</v>
      </c>
      <c r="F170" t="s">
        <v>432</v>
      </c>
      <c r="G170" t="s">
        <v>433</v>
      </c>
      <c r="I170" t="s">
        <v>435</v>
      </c>
      <c r="J170">
        <v>1746736855.1</v>
      </c>
      <c r="K170">
        <f>(L170)/1000</f>
        <v>0</v>
      </c>
      <c r="L170">
        <f>IF(DQ170, AO170, AI170)</f>
        <v>0</v>
      </c>
      <c r="M170">
        <f>IF(DQ170, AJ170, AH170)</f>
        <v>0</v>
      </c>
      <c r="N170">
        <f>DS170 - IF(AV170&gt;1, M170*DM170*100.0/(AX170), 0)</f>
        <v>0</v>
      </c>
      <c r="O170">
        <f>((U170-K170/2)*N170-M170)/(U170+K170/2)</f>
        <v>0</v>
      </c>
      <c r="P170">
        <f>O170*(DZ170+EA170)/1000.0</f>
        <v>0</v>
      </c>
      <c r="Q170">
        <f>(DS170 - IF(AV170&gt;1, M170*DM170*100.0/(AX170), 0))*(DZ170+EA170)/1000.0</f>
        <v>0</v>
      </c>
      <c r="R170">
        <f>2.0/((1/T170-1/S170)+SIGN(T170)*SQRT((1/T170-1/S170)*(1/T170-1/S170) + 4*DN170/((DN170+1)*(DN170+1))*(2*1/T170*1/S170-1/S170*1/S170)))</f>
        <v>0</v>
      </c>
      <c r="S170">
        <f>IF(LEFT(DO170,1)&lt;&gt;"0",IF(LEFT(DO170,1)="1",3.0,DP170),$D$5+$E$5*(EG170*DZ170/($K$5*1000))+$F$5*(EG170*DZ170/($K$5*1000))*MAX(MIN(DM170,$J$5),$I$5)*MAX(MIN(DM170,$J$5),$I$5)+$G$5*MAX(MIN(DM170,$J$5),$I$5)*(EG170*DZ170/($K$5*1000))+$H$5*(EG170*DZ170/($K$5*1000))*(EG170*DZ170/($K$5*1000)))</f>
        <v>0</v>
      </c>
      <c r="T170">
        <f>K170*(1000-(1000*0.61365*exp(17.502*X170/(240.97+X170))/(DZ170+EA170)+DU170)/2)/(1000*0.61365*exp(17.502*X170/(240.97+X170))/(DZ170+EA170)-DU170)</f>
        <v>0</v>
      </c>
      <c r="U170">
        <f>1/((DN170+1)/(R170/1.6)+1/(S170/1.37)) + DN170/((DN170+1)/(R170/1.6) + DN170/(S170/1.37))</f>
        <v>0</v>
      </c>
      <c r="V170">
        <f>(DI170*DL170)</f>
        <v>0</v>
      </c>
      <c r="W170">
        <f>(EB170+(V170+2*0.95*5.67E-8*(((EB170+$B$7)+273)^4-(EB170+273)^4)-44100*K170)/(1.84*29.3*S170+8*0.95*5.67E-8*(EB170+273)^3))</f>
        <v>0</v>
      </c>
      <c r="X170">
        <f>($C$7*EC170+$D$7*ED170+$E$7*W170)</f>
        <v>0</v>
      </c>
      <c r="Y170">
        <f>0.61365*exp(17.502*X170/(240.97+X170))</f>
        <v>0</v>
      </c>
      <c r="Z170">
        <f>(AA170/AB170*100)</f>
        <v>0</v>
      </c>
      <c r="AA170">
        <f>DU170*(DZ170+EA170)/1000</f>
        <v>0</v>
      </c>
      <c r="AB170">
        <f>0.61365*exp(17.502*EB170/(240.97+EB170))</f>
        <v>0</v>
      </c>
      <c r="AC170">
        <f>(Y170-DU170*(DZ170+EA170)/1000)</f>
        <v>0</v>
      </c>
      <c r="AD170">
        <f>(-K170*44100)</f>
        <v>0</v>
      </c>
      <c r="AE170">
        <f>2*29.3*S170*0.92*(EB170-X170)</f>
        <v>0</v>
      </c>
      <c r="AF170">
        <f>2*0.95*5.67E-8*(((EB170+$B$7)+273)^4-(X170+273)^4)</f>
        <v>0</v>
      </c>
      <c r="AG170">
        <f>V170+AF170+AD170+AE170</f>
        <v>0</v>
      </c>
      <c r="AH170">
        <f>DY170*AV170*(DT170-DS170*(1000-AV170*DV170)/(1000-AV170*DU170))/(100*DM170)</f>
        <v>0</v>
      </c>
      <c r="AI170">
        <f>1000*DY170*AV170*(DU170-DV170)/(100*DM170*(1000-AV170*DU170))</f>
        <v>0</v>
      </c>
      <c r="AJ170">
        <f>(AK170 - AL170 - DZ170*1E3/(8.314*(EB170+273.15)) * AN170/DY170 * AM170) * DY170/(100*DM170) * (1000 - DV170)/1000</f>
        <v>0</v>
      </c>
      <c r="AK170">
        <v>102.1230311482196</v>
      </c>
      <c r="AL170">
        <v>102.3926121212121</v>
      </c>
      <c r="AM170">
        <v>-0.0002179415683356417</v>
      </c>
      <c r="AN170">
        <v>65.79024612153766</v>
      </c>
      <c r="AO170">
        <f>(AQ170 - AP170 + DZ170*1E3/(8.314*(EB170+273.15)) * AS170/DY170 * AR170) * DY170/(100*DM170) * 1000/(1000 - AQ170)</f>
        <v>0</v>
      </c>
      <c r="AP170">
        <v>20.81321401311529</v>
      </c>
      <c r="AQ170">
        <v>20.80281212121212</v>
      </c>
      <c r="AR170">
        <v>2.715991564742521E-07</v>
      </c>
      <c r="AS170">
        <v>77.20900830329752</v>
      </c>
      <c r="AT170">
        <v>0</v>
      </c>
      <c r="AU170">
        <v>0</v>
      </c>
      <c r="AV170">
        <f>IF(AT170*$H$13&gt;=AX170,1.0,(AX170/(AX170-AT170*$H$13)))</f>
        <v>0</v>
      </c>
      <c r="AW170">
        <f>(AV170-1)*100</f>
        <v>0</v>
      </c>
      <c r="AX170">
        <f>MAX(0,($B$13+$C$13*EG170)/(1+$D$13*EG170)*DZ170/(EB170+273)*$E$13)</f>
        <v>0</v>
      </c>
      <c r="AY170" t="s">
        <v>436</v>
      </c>
      <c r="AZ170" t="s">
        <v>436</v>
      </c>
      <c r="BA170">
        <v>0</v>
      </c>
      <c r="BB170">
        <v>0</v>
      </c>
      <c r="BC170">
        <f>1-BA170/BB170</f>
        <v>0</v>
      </c>
      <c r="BD170">
        <v>0</v>
      </c>
      <c r="BE170" t="s">
        <v>436</v>
      </c>
      <c r="BF170" t="s">
        <v>436</v>
      </c>
      <c r="BG170">
        <v>0</v>
      </c>
      <c r="BH170">
        <v>0</v>
      </c>
      <c r="BI170">
        <f>1-BG170/BH170</f>
        <v>0</v>
      </c>
      <c r="BJ170">
        <v>0.5</v>
      </c>
      <c r="BK170">
        <f>DJ170</f>
        <v>0</v>
      </c>
      <c r="BL170">
        <f>M170</f>
        <v>0</v>
      </c>
      <c r="BM170">
        <f>BI170*BJ170*BK170</f>
        <v>0</v>
      </c>
      <c r="BN170">
        <f>(BL170-BD170)/BK170</f>
        <v>0</v>
      </c>
      <c r="BO170">
        <f>(BB170-BH170)/BH170</f>
        <v>0</v>
      </c>
      <c r="BP170">
        <f>BA170/(BC170+BA170/BH170)</f>
        <v>0</v>
      </c>
      <c r="BQ170" t="s">
        <v>436</v>
      </c>
      <c r="BR170">
        <v>0</v>
      </c>
      <c r="BS170">
        <f>IF(BR170&lt;&gt;0, BR170, BP170)</f>
        <v>0</v>
      </c>
      <c r="BT170">
        <f>1-BS170/BH170</f>
        <v>0</v>
      </c>
      <c r="BU170">
        <f>(BH170-BG170)/(BH170-BS170)</f>
        <v>0</v>
      </c>
      <c r="BV170">
        <f>(BB170-BH170)/(BB170-BS170)</f>
        <v>0</v>
      </c>
      <c r="BW170">
        <f>(BH170-BG170)/(BH170-BA170)</f>
        <v>0</v>
      </c>
      <c r="BX170">
        <f>(BB170-BH170)/(BB170-BA170)</f>
        <v>0</v>
      </c>
      <c r="BY170">
        <f>(BU170*BS170/BG170)</f>
        <v>0</v>
      </c>
      <c r="BZ170">
        <f>(1-BY170)</f>
        <v>0</v>
      </c>
      <c r="DI170">
        <f>$B$11*EH170+$C$11*EI170+$F$11*ET170*(1-EW170)</f>
        <v>0</v>
      </c>
      <c r="DJ170">
        <f>DI170*DK170</f>
        <v>0</v>
      </c>
      <c r="DK170">
        <f>($B$11*$D$9+$C$11*$D$9+$F$11*((FG170+EY170)/MAX(FG170+EY170+FH170, 0.1)*$I$9+FH170/MAX(FG170+EY170+FH170, 0.1)*$J$9))/($B$11+$C$11+$F$11)</f>
        <v>0</v>
      </c>
      <c r="DL170">
        <f>($B$11*$K$9+$C$11*$K$9+$F$11*((FG170+EY170)/MAX(FG170+EY170+FH170, 0.1)*$P$9+FH170/MAX(FG170+EY170+FH170, 0.1)*$Q$9))/($B$11+$C$11+$F$11)</f>
        <v>0</v>
      </c>
      <c r="DM170">
        <v>6</v>
      </c>
      <c r="DN170">
        <v>0.5</v>
      </c>
      <c r="DO170" t="s">
        <v>437</v>
      </c>
      <c r="DP170">
        <v>2</v>
      </c>
      <c r="DQ170" t="b">
        <v>1</v>
      </c>
      <c r="DR170">
        <v>1746736855.1</v>
      </c>
      <c r="DS170">
        <v>100.265</v>
      </c>
      <c r="DT170">
        <v>99.9919</v>
      </c>
      <c r="DU170">
        <v>20.8035</v>
      </c>
      <c r="DV170">
        <v>20.8129</v>
      </c>
      <c r="DW170">
        <v>100.027</v>
      </c>
      <c r="DX170">
        <v>20.556</v>
      </c>
      <c r="DY170">
        <v>400.159</v>
      </c>
      <c r="DZ170">
        <v>101.998</v>
      </c>
      <c r="EA170">
        <v>0.100078</v>
      </c>
      <c r="EB170">
        <v>30.0071</v>
      </c>
      <c r="EC170">
        <v>29.7058</v>
      </c>
      <c r="ED170">
        <v>999.9</v>
      </c>
      <c r="EE170">
        <v>0</v>
      </c>
      <c r="EF170">
        <v>0</v>
      </c>
      <c r="EG170">
        <v>10027.5</v>
      </c>
      <c r="EH170">
        <v>0</v>
      </c>
      <c r="EI170">
        <v>0.221054</v>
      </c>
      <c r="EJ170">
        <v>0.273285</v>
      </c>
      <c r="EK170">
        <v>102.395</v>
      </c>
      <c r="EL170">
        <v>102.117</v>
      </c>
      <c r="EM170">
        <v>-0.009481430000000001</v>
      </c>
      <c r="EN170">
        <v>99.9919</v>
      </c>
      <c r="EO170">
        <v>20.8129</v>
      </c>
      <c r="EP170">
        <v>2.12191</v>
      </c>
      <c r="EQ170">
        <v>2.12288</v>
      </c>
      <c r="ER170">
        <v>18.3846</v>
      </c>
      <c r="ES170">
        <v>18.3919</v>
      </c>
      <c r="ET170">
        <v>0.0500092</v>
      </c>
      <c r="EU170">
        <v>0</v>
      </c>
      <c r="EV170">
        <v>0</v>
      </c>
      <c r="EW170">
        <v>0</v>
      </c>
      <c r="EX170">
        <v>5.02</v>
      </c>
      <c r="EY170">
        <v>0.0500092</v>
      </c>
      <c r="EZ170">
        <v>1.61</v>
      </c>
      <c r="FA170">
        <v>0.32</v>
      </c>
      <c r="FB170">
        <v>35.062</v>
      </c>
      <c r="FC170">
        <v>40.25</v>
      </c>
      <c r="FD170">
        <v>37.437</v>
      </c>
      <c r="FE170">
        <v>40.75</v>
      </c>
      <c r="FF170">
        <v>38.125</v>
      </c>
      <c r="FG170">
        <v>0</v>
      </c>
      <c r="FH170">
        <v>0</v>
      </c>
      <c r="FI170">
        <v>0</v>
      </c>
      <c r="FJ170">
        <v>1746736928</v>
      </c>
      <c r="FK170">
        <v>0</v>
      </c>
      <c r="FL170">
        <v>1.9608</v>
      </c>
      <c r="FM170">
        <v>6.473846048532846</v>
      </c>
      <c r="FN170">
        <v>2.121538403396315</v>
      </c>
      <c r="FO170">
        <v>-1.4644</v>
      </c>
      <c r="FP170">
        <v>15</v>
      </c>
      <c r="FQ170">
        <v>1746715409.1</v>
      </c>
      <c r="FR170" t="s">
        <v>438</v>
      </c>
      <c r="FS170">
        <v>1746715409.1</v>
      </c>
      <c r="FT170">
        <v>1746715398.6</v>
      </c>
      <c r="FU170">
        <v>2</v>
      </c>
      <c r="FV170">
        <v>-0.229</v>
      </c>
      <c r="FW170">
        <v>-0.046</v>
      </c>
      <c r="FX170">
        <v>-0.035</v>
      </c>
      <c r="FY170">
        <v>0.08699999999999999</v>
      </c>
      <c r="FZ170">
        <v>587</v>
      </c>
      <c r="GA170">
        <v>16</v>
      </c>
      <c r="GB170">
        <v>0.03</v>
      </c>
      <c r="GC170">
        <v>0.16</v>
      </c>
      <c r="GD170">
        <v>-0.198239229686339</v>
      </c>
      <c r="GE170">
        <v>0.07502796751842754</v>
      </c>
      <c r="GF170">
        <v>0.01984173845483823</v>
      </c>
      <c r="GG170">
        <v>1</v>
      </c>
      <c r="GH170">
        <v>-0.0003530780119557386</v>
      </c>
      <c r="GI170">
        <v>-0.0001552459702136715</v>
      </c>
      <c r="GJ170">
        <v>4.427050139821362E-05</v>
      </c>
      <c r="GK170">
        <v>1</v>
      </c>
      <c r="GL170">
        <v>2</v>
      </c>
      <c r="GM170">
        <v>2</v>
      </c>
      <c r="GN170" t="s">
        <v>439</v>
      </c>
      <c r="GO170">
        <v>3.01834</v>
      </c>
      <c r="GP170">
        <v>2.77499</v>
      </c>
      <c r="GQ170">
        <v>0.0290782</v>
      </c>
      <c r="GR170">
        <v>0.0288471</v>
      </c>
      <c r="GS170">
        <v>0.110702</v>
      </c>
      <c r="GT170">
        <v>0.110417</v>
      </c>
      <c r="GU170">
        <v>25085.3</v>
      </c>
      <c r="GV170">
        <v>29313.5</v>
      </c>
      <c r="GW170">
        <v>22640</v>
      </c>
      <c r="GX170">
        <v>27733.5</v>
      </c>
      <c r="GY170">
        <v>29178.7</v>
      </c>
      <c r="GZ170">
        <v>35224.3</v>
      </c>
      <c r="HA170">
        <v>36291.5</v>
      </c>
      <c r="HB170">
        <v>44026.2</v>
      </c>
      <c r="HC170">
        <v>1.8253</v>
      </c>
      <c r="HD170">
        <v>2.2259</v>
      </c>
      <c r="HE170">
        <v>0.145294</v>
      </c>
      <c r="HF170">
        <v>0</v>
      </c>
      <c r="HG170">
        <v>27.3356</v>
      </c>
      <c r="HH170">
        <v>999.9</v>
      </c>
      <c r="HI170">
        <v>56</v>
      </c>
      <c r="HJ170">
        <v>29.3</v>
      </c>
      <c r="HK170">
        <v>22.4664</v>
      </c>
      <c r="HL170">
        <v>62.0489</v>
      </c>
      <c r="HM170">
        <v>10.4968</v>
      </c>
      <c r="HN170">
        <v>1</v>
      </c>
      <c r="HO170">
        <v>-0.193155</v>
      </c>
      <c r="HP170">
        <v>-2.29907</v>
      </c>
      <c r="HQ170">
        <v>20.2817</v>
      </c>
      <c r="HR170">
        <v>5.19857</v>
      </c>
      <c r="HS170">
        <v>11.9548</v>
      </c>
      <c r="HT170">
        <v>4.94755</v>
      </c>
      <c r="HU170">
        <v>3.3</v>
      </c>
      <c r="HV170">
        <v>9999</v>
      </c>
      <c r="HW170">
        <v>9999</v>
      </c>
      <c r="HX170">
        <v>9999</v>
      </c>
      <c r="HY170">
        <v>334.5</v>
      </c>
      <c r="HZ170">
        <v>1.86019</v>
      </c>
      <c r="IA170">
        <v>1.86081</v>
      </c>
      <c r="IB170">
        <v>1.86157</v>
      </c>
      <c r="IC170">
        <v>1.85715</v>
      </c>
      <c r="ID170">
        <v>1.85684</v>
      </c>
      <c r="IE170">
        <v>1.85791</v>
      </c>
      <c r="IF170">
        <v>1.85872</v>
      </c>
      <c r="IG170">
        <v>1.85822</v>
      </c>
      <c r="IH170">
        <v>0</v>
      </c>
      <c r="II170">
        <v>0</v>
      </c>
      <c r="IJ170">
        <v>0</v>
      </c>
      <c r="IK170">
        <v>0</v>
      </c>
      <c r="IL170" t="s">
        <v>440</v>
      </c>
      <c r="IM170" t="s">
        <v>441</v>
      </c>
      <c r="IN170" t="s">
        <v>442</v>
      </c>
      <c r="IO170" t="s">
        <v>442</v>
      </c>
      <c r="IP170" t="s">
        <v>442</v>
      </c>
      <c r="IQ170" t="s">
        <v>442</v>
      </c>
      <c r="IR170">
        <v>0</v>
      </c>
      <c r="IS170">
        <v>100</v>
      </c>
      <c r="IT170">
        <v>100</v>
      </c>
      <c r="IU170">
        <v>0.238</v>
      </c>
      <c r="IV170">
        <v>0.2475</v>
      </c>
      <c r="IW170">
        <v>0.297997702088705</v>
      </c>
      <c r="IX170">
        <v>-0.0005958199232126106</v>
      </c>
      <c r="IY170">
        <v>-6.37178337242435E-08</v>
      </c>
      <c r="IZ170">
        <v>1.993894988486917E-10</v>
      </c>
      <c r="JA170">
        <v>-0.1058024783623949</v>
      </c>
      <c r="JB170">
        <v>-0.00682890468723997</v>
      </c>
      <c r="JC170">
        <v>0.001509929528747337</v>
      </c>
      <c r="JD170">
        <v>-1.662762654557253E-05</v>
      </c>
      <c r="JE170">
        <v>17</v>
      </c>
      <c r="JF170">
        <v>1831</v>
      </c>
      <c r="JG170">
        <v>1</v>
      </c>
      <c r="JH170">
        <v>21</v>
      </c>
      <c r="JI170">
        <v>357.4</v>
      </c>
      <c r="JJ170">
        <v>357.6</v>
      </c>
      <c r="JK170">
        <v>0.377197</v>
      </c>
      <c r="JL170">
        <v>2.58179</v>
      </c>
      <c r="JM170">
        <v>1.54663</v>
      </c>
      <c r="JN170">
        <v>2.19116</v>
      </c>
      <c r="JO170">
        <v>1.49658</v>
      </c>
      <c r="JP170">
        <v>2.44263</v>
      </c>
      <c r="JQ170">
        <v>35.3827</v>
      </c>
      <c r="JR170">
        <v>24.2013</v>
      </c>
      <c r="JS170">
        <v>18</v>
      </c>
      <c r="JT170">
        <v>384.972</v>
      </c>
      <c r="JU170">
        <v>684.609</v>
      </c>
      <c r="JV170">
        <v>30.997</v>
      </c>
      <c r="JW170">
        <v>25.0486</v>
      </c>
      <c r="JX170">
        <v>30.0001</v>
      </c>
      <c r="JY170">
        <v>24.9419</v>
      </c>
      <c r="JZ170">
        <v>24.9189</v>
      </c>
      <c r="KA170">
        <v>7.58052</v>
      </c>
      <c r="KB170">
        <v>16.5481</v>
      </c>
      <c r="KC170">
        <v>100</v>
      </c>
      <c r="KD170">
        <v>30.9942</v>
      </c>
      <c r="KE170">
        <v>100</v>
      </c>
      <c r="KF170">
        <v>20.8393</v>
      </c>
      <c r="KG170">
        <v>100.158</v>
      </c>
      <c r="KH170">
        <v>100.78</v>
      </c>
    </row>
    <row r="171" spans="1:294">
      <c r="A171">
        <v>155</v>
      </c>
      <c r="B171">
        <v>1746736975.6</v>
      </c>
      <c r="C171">
        <v>18559.5</v>
      </c>
      <c r="D171" t="s">
        <v>749</v>
      </c>
      <c r="E171" t="s">
        <v>750</v>
      </c>
      <c r="F171" t="s">
        <v>432</v>
      </c>
      <c r="G171" t="s">
        <v>433</v>
      </c>
      <c r="I171" t="s">
        <v>435</v>
      </c>
      <c r="J171">
        <v>1746736975.6</v>
      </c>
      <c r="K171">
        <f>(L171)/1000</f>
        <v>0</v>
      </c>
      <c r="L171">
        <f>IF(DQ171, AO171, AI171)</f>
        <v>0</v>
      </c>
      <c r="M171">
        <f>IF(DQ171, AJ171, AH171)</f>
        <v>0</v>
      </c>
      <c r="N171">
        <f>DS171 - IF(AV171&gt;1, M171*DM171*100.0/(AX171), 0)</f>
        <v>0</v>
      </c>
      <c r="O171">
        <f>((U171-K171/2)*N171-M171)/(U171+K171/2)</f>
        <v>0</v>
      </c>
      <c r="P171">
        <f>O171*(DZ171+EA171)/1000.0</f>
        <v>0</v>
      </c>
      <c r="Q171">
        <f>(DS171 - IF(AV171&gt;1, M171*DM171*100.0/(AX171), 0))*(DZ171+EA171)/1000.0</f>
        <v>0</v>
      </c>
      <c r="R171">
        <f>2.0/((1/T171-1/S171)+SIGN(T171)*SQRT((1/T171-1/S171)*(1/T171-1/S171) + 4*DN171/((DN171+1)*(DN171+1))*(2*1/T171*1/S171-1/S171*1/S171)))</f>
        <v>0</v>
      </c>
      <c r="S171">
        <f>IF(LEFT(DO171,1)&lt;&gt;"0",IF(LEFT(DO171,1)="1",3.0,DP171),$D$5+$E$5*(EG171*DZ171/($K$5*1000))+$F$5*(EG171*DZ171/($K$5*1000))*MAX(MIN(DM171,$J$5),$I$5)*MAX(MIN(DM171,$J$5),$I$5)+$G$5*MAX(MIN(DM171,$J$5),$I$5)*(EG171*DZ171/($K$5*1000))+$H$5*(EG171*DZ171/($K$5*1000))*(EG171*DZ171/($K$5*1000)))</f>
        <v>0</v>
      </c>
      <c r="T171">
        <f>K171*(1000-(1000*0.61365*exp(17.502*X171/(240.97+X171))/(DZ171+EA171)+DU171)/2)/(1000*0.61365*exp(17.502*X171/(240.97+X171))/(DZ171+EA171)-DU171)</f>
        <v>0</v>
      </c>
      <c r="U171">
        <f>1/((DN171+1)/(R171/1.6)+1/(S171/1.37)) + DN171/((DN171+1)/(R171/1.6) + DN171/(S171/1.37))</f>
        <v>0</v>
      </c>
      <c r="V171">
        <f>(DI171*DL171)</f>
        <v>0</v>
      </c>
      <c r="W171">
        <f>(EB171+(V171+2*0.95*5.67E-8*(((EB171+$B$7)+273)^4-(EB171+273)^4)-44100*K171)/(1.84*29.3*S171+8*0.95*5.67E-8*(EB171+273)^3))</f>
        <v>0</v>
      </c>
      <c r="X171">
        <f>($C$7*EC171+$D$7*ED171+$E$7*W171)</f>
        <v>0</v>
      </c>
      <c r="Y171">
        <f>0.61365*exp(17.502*X171/(240.97+X171))</f>
        <v>0</v>
      </c>
      <c r="Z171">
        <f>(AA171/AB171*100)</f>
        <v>0</v>
      </c>
      <c r="AA171">
        <f>DU171*(DZ171+EA171)/1000</f>
        <v>0</v>
      </c>
      <c r="AB171">
        <f>0.61365*exp(17.502*EB171/(240.97+EB171))</f>
        <v>0</v>
      </c>
      <c r="AC171">
        <f>(Y171-DU171*(DZ171+EA171)/1000)</f>
        <v>0</v>
      </c>
      <c r="AD171">
        <f>(-K171*44100)</f>
        <v>0</v>
      </c>
      <c r="AE171">
        <f>2*29.3*S171*0.92*(EB171-X171)</f>
        <v>0</v>
      </c>
      <c r="AF171">
        <f>2*0.95*5.67E-8*(((EB171+$B$7)+273)^4-(X171+273)^4)</f>
        <v>0</v>
      </c>
      <c r="AG171">
        <f>V171+AF171+AD171+AE171</f>
        <v>0</v>
      </c>
      <c r="AH171">
        <f>DY171*AV171*(DT171-DS171*(1000-AV171*DV171)/(1000-AV171*DU171))/(100*DM171)</f>
        <v>0</v>
      </c>
      <c r="AI171">
        <f>1000*DY171*AV171*(DU171-DV171)/(100*DM171*(1000-AV171*DU171))</f>
        <v>0</v>
      </c>
      <c r="AJ171">
        <f>(AK171 - AL171 - DZ171*1E3/(8.314*(EB171+273.15)) * AN171/DY171 * AM171) * DY171/(100*DM171) * (1000 - DV171)/1000</f>
        <v>0</v>
      </c>
      <c r="AK171">
        <v>51.06311667339375</v>
      </c>
      <c r="AL171">
        <v>51.50130060606062</v>
      </c>
      <c r="AM171">
        <v>0.0001480657359430712</v>
      </c>
      <c r="AN171">
        <v>65.79024612153766</v>
      </c>
      <c r="AO171">
        <f>(AQ171 - AP171 + DZ171*1E3/(8.314*(EB171+273.15)) * AS171/DY171 * AR171) * DY171/(100*DM171) * 1000/(1000 - AQ171)</f>
        <v>0</v>
      </c>
      <c r="AP171">
        <v>20.84230406840935</v>
      </c>
      <c r="AQ171">
        <v>20.82188484848485</v>
      </c>
      <c r="AR171">
        <v>-8.762995691081485E-06</v>
      </c>
      <c r="AS171">
        <v>77.20900830329752</v>
      </c>
      <c r="AT171">
        <v>0</v>
      </c>
      <c r="AU171">
        <v>0</v>
      </c>
      <c r="AV171">
        <f>IF(AT171*$H$13&gt;=AX171,1.0,(AX171/(AX171-AT171*$H$13)))</f>
        <v>0</v>
      </c>
      <c r="AW171">
        <f>(AV171-1)*100</f>
        <v>0</v>
      </c>
      <c r="AX171">
        <f>MAX(0,($B$13+$C$13*EG171)/(1+$D$13*EG171)*DZ171/(EB171+273)*$E$13)</f>
        <v>0</v>
      </c>
      <c r="AY171" t="s">
        <v>436</v>
      </c>
      <c r="AZ171" t="s">
        <v>436</v>
      </c>
      <c r="BA171">
        <v>0</v>
      </c>
      <c r="BB171">
        <v>0</v>
      </c>
      <c r="BC171">
        <f>1-BA171/BB171</f>
        <v>0</v>
      </c>
      <c r="BD171">
        <v>0</v>
      </c>
      <c r="BE171" t="s">
        <v>436</v>
      </c>
      <c r="BF171" t="s">
        <v>436</v>
      </c>
      <c r="BG171">
        <v>0</v>
      </c>
      <c r="BH171">
        <v>0</v>
      </c>
      <c r="BI171">
        <f>1-BG171/BH171</f>
        <v>0</v>
      </c>
      <c r="BJ171">
        <v>0.5</v>
      </c>
      <c r="BK171">
        <f>DJ171</f>
        <v>0</v>
      </c>
      <c r="BL171">
        <f>M171</f>
        <v>0</v>
      </c>
      <c r="BM171">
        <f>BI171*BJ171*BK171</f>
        <v>0</v>
      </c>
      <c r="BN171">
        <f>(BL171-BD171)/BK171</f>
        <v>0</v>
      </c>
      <c r="BO171">
        <f>(BB171-BH171)/BH171</f>
        <v>0</v>
      </c>
      <c r="BP171">
        <f>BA171/(BC171+BA171/BH171)</f>
        <v>0</v>
      </c>
      <c r="BQ171" t="s">
        <v>436</v>
      </c>
      <c r="BR171">
        <v>0</v>
      </c>
      <c r="BS171">
        <f>IF(BR171&lt;&gt;0, BR171, BP171)</f>
        <v>0</v>
      </c>
      <c r="BT171">
        <f>1-BS171/BH171</f>
        <v>0</v>
      </c>
      <c r="BU171">
        <f>(BH171-BG171)/(BH171-BS171)</f>
        <v>0</v>
      </c>
      <c r="BV171">
        <f>(BB171-BH171)/(BB171-BS171)</f>
        <v>0</v>
      </c>
      <c r="BW171">
        <f>(BH171-BG171)/(BH171-BA171)</f>
        <v>0</v>
      </c>
      <c r="BX171">
        <f>(BB171-BH171)/(BB171-BA171)</f>
        <v>0</v>
      </c>
      <c r="BY171">
        <f>(BU171*BS171/BG171)</f>
        <v>0</v>
      </c>
      <c r="BZ171">
        <f>(1-BY171)</f>
        <v>0</v>
      </c>
      <c r="DI171">
        <f>$B$11*EH171+$C$11*EI171+$F$11*ET171*(1-EW171)</f>
        <v>0</v>
      </c>
      <c r="DJ171">
        <f>DI171*DK171</f>
        <v>0</v>
      </c>
      <c r="DK171">
        <f>($B$11*$D$9+$C$11*$D$9+$F$11*((FG171+EY171)/MAX(FG171+EY171+FH171, 0.1)*$I$9+FH171/MAX(FG171+EY171+FH171, 0.1)*$J$9))/($B$11+$C$11+$F$11)</f>
        <v>0</v>
      </c>
      <c r="DL171">
        <f>($B$11*$K$9+$C$11*$K$9+$F$11*((FG171+EY171)/MAX(FG171+EY171+FH171, 0.1)*$P$9+FH171/MAX(FG171+EY171+FH171, 0.1)*$Q$9))/($B$11+$C$11+$F$11)</f>
        <v>0</v>
      </c>
      <c r="DM171">
        <v>6</v>
      </c>
      <c r="DN171">
        <v>0.5</v>
      </c>
      <c r="DO171" t="s">
        <v>437</v>
      </c>
      <c r="DP171">
        <v>2</v>
      </c>
      <c r="DQ171" t="b">
        <v>1</v>
      </c>
      <c r="DR171">
        <v>1746736975.6</v>
      </c>
      <c r="DS171">
        <v>50.4262</v>
      </c>
      <c r="DT171">
        <v>49.9742</v>
      </c>
      <c r="DU171">
        <v>20.823</v>
      </c>
      <c r="DV171">
        <v>20.8403</v>
      </c>
      <c r="DW171">
        <v>50.1582</v>
      </c>
      <c r="DX171">
        <v>20.5749</v>
      </c>
      <c r="DY171">
        <v>400.088</v>
      </c>
      <c r="DZ171">
        <v>101.997</v>
      </c>
      <c r="EA171">
        <v>0.100003</v>
      </c>
      <c r="EB171">
        <v>29.998</v>
      </c>
      <c r="EC171">
        <v>29.6994</v>
      </c>
      <c r="ED171">
        <v>999.9</v>
      </c>
      <c r="EE171">
        <v>0</v>
      </c>
      <c r="EF171">
        <v>0</v>
      </c>
      <c r="EG171">
        <v>10035</v>
      </c>
      <c r="EH171">
        <v>0</v>
      </c>
      <c r="EI171">
        <v>0.221054</v>
      </c>
      <c r="EJ171">
        <v>0.452011</v>
      </c>
      <c r="EK171">
        <v>51.4985</v>
      </c>
      <c r="EL171">
        <v>51.0378</v>
      </c>
      <c r="EM171">
        <v>-0.0173607</v>
      </c>
      <c r="EN171">
        <v>49.9742</v>
      </c>
      <c r="EO171">
        <v>20.8403</v>
      </c>
      <c r="EP171">
        <v>2.12388</v>
      </c>
      <c r="EQ171">
        <v>2.12565</v>
      </c>
      <c r="ER171">
        <v>18.3994</v>
      </c>
      <c r="ES171">
        <v>18.4127</v>
      </c>
      <c r="ET171">
        <v>0.0500092</v>
      </c>
      <c r="EU171">
        <v>0</v>
      </c>
      <c r="EV171">
        <v>0</v>
      </c>
      <c r="EW171">
        <v>0</v>
      </c>
      <c r="EX171">
        <v>13.13</v>
      </c>
      <c r="EY171">
        <v>0.0500092</v>
      </c>
      <c r="EZ171">
        <v>-9.460000000000001</v>
      </c>
      <c r="FA171">
        <v>0.39</v>
      </c>
      <c r="FB171">
        <v>35.125</v>
      </c>
      <c r="FC171">
        <v>39.562</v>
      </c>
      <c r="FD171">
        <v>37.25</v>
      </c>
      <c r="FE171">
        <v>39.75</v>
      </c>
      <c r="FF171">
        <v>37.875</v>
      </c>
      <c r="FG171">
        <v>0</v>
      </c>
      <c r="FH171">
        <v>0</v>
      </c>
      <c r="FI171">
        <v>0</v>
      </c>
      <c r="FJ171">
        <v>1746737048.6</v>
      </c>
      <c r="FK171">
        <v>0</v>
      </c>
      <c r="FL171">
        <v>3.418846153846153</v>
      </c>
      <c r="FM171">
        <v>2.621196633024764</v>
      </c>
      <c r="FN171">
        <v>-0.2263248104393619</v>
      </c>
      <c r="FO171">
        <v>-3.393846153846154</v>
      </c>
      <c r="FP171">
        <v>15</v>
      </c>
      <c r="FQ171">
        <v>1746715409.1</v>
      </c>
      <c r="FR171" t="s">
        <v>438</v>
      </c>
      <c r="FS171">
        <v>1746715409.1</v>
      </c>
      <c r="FT171">
        <v>1746715398.6</v>
      </c>
      <c r="FU171">
        <v>2</v>
      </c>
      <c r="FV171">
        <v>-0.229</v>
      </c>
      <c r="FW171">
        <v>-0.046</v>
      </c>
      <c r="FX171">
        <v>-0.035</v>
      </c>
      <c r="FY171">
        <v>0.08699999999999999</v>
      </c>
      <c r="FZ171">
        <v>587</v>
      </c>
      <c r="GA171">
        <v>16</v>
      </c>
      <c r="GB171">
        <v>0.03</v>
      </c>
      <c r="GC171">
        <v>0.16</v>
      </c>
      <c r="GD171">
        <v>-0.272788082905223</v>
      </c>
      <c r="GE171">
        <v>0.001384822618886187</v>
      </c>
      <c r="GF171">
        <v>0.01156522574505394</v>
      </c>
      <c r="GG171">
        <v>1</v>
      </c>
      <c r="GH171">
        <v>-0.0008264976251201811</v>
      </c>
      <c r="GI171">
        <v>0.001154238978420175</v>
      </c>
      <c r="GJ171">
        <v>0.00018580541397211</v>
      </c>
      <c r="GK171">
        <v>1</v>
      </c>
      <c r="GL171">
        <v>2</v>
      </c>
      <c r="GM171">
        <v>2</v>
      </c>
      <c r="GN171" t="s">
        <v>439</v>
      </c>
      <c r="GO171">
        <v>3.01826</v>
      </c>
      <c r="GP171">
        <v>2.77498</v>
      </c>
      <c r="GQ171">
        <v>0.0148213</v>
      </c>
      <c r="GR171">
        <v>0.0146566</v>
      </c>
      <c r="GS171">
        <v>0.110775</v>
      </c>
      <c r="GT171">
        <v>0.110519</v>
      </c>
      <c r="GU171">
        <v>25454</v>
      </c>
      <c r="GV171">
        <v>29742.7</v>
      </c>
      <c r="GW171">
        <v>22640.2</v>
      </c>
      <c r="GX171">
        <v>27734.1</v>
      </c>
      <c r="GY171">
        <v>29175.8</v>
      </c>
      <c r="GZ171">
        <v>35220.5</v>
      </c>
      <c r="HA171">
        <v>36291.3</v>
      </c>
      <c r="HB171">
        <v>44027.1</v>
      </c>
      <c r="HC171">
        <v>1.82553</v>
      </c>
      <c r="HD171">
        <v>2.2263</v>
      </c>
      <c r="HE171">
        <v>0.144843</v>
      </c>
      <c r="HF171">
        <v>0</v>
      </c>
      <c r="HG171">
        <v>27.3365</v>
      </c>
      <c r="HH171">
        <v>999.9</v>
      </c>
      <c r="HI171">
        <v>56</v>
      </c>
      <c r="HJ171">
        <v>29.2</v>
      </c>
      <c r="HK171">
        <v>22.3401</v>
      </c>
      <c r="HL171">
        <v>61.8089</v>
      </c>
      <c r="HM171">
        <v>10.4888</v>
      </c>
      <c r="HN171">
        <v>1</v>
      </c>
      <c r="HO171">
        <v>-0.193247</v>
      </c>
      <c r="HP171">
        <v>-2.28309</v>
      </c>
      <c r="HQ171">
        <v>20.2797</v>
      </c>
      <c r="HR171">
        <v>5.19917</v>
      </c>
      <c r="HS171">
        <v>11.9548</v>
      </c>
      <c r="HT171">
        <v>4.9475</v>
      </c>
      <c r="HU171">
        <v>3.3</v>
      </c>
      <c r="HV171">
        <v>9999</v>
      </c>
      <c r="HW171">
        <v>9999</v>
      </c>
      <c r="HX171">
        <v>9999</v>
      </c>
      <c r="HY171">
        <v>334.5</v>
      </c>
      <c r="HZ171">
        <v>1.8602</v>
      </c>
      <c r="IA171">
        <v>1.8608</v>
      </c>
      <c r="IB171">
        <v>1.86157</v>
      </c>
      <c r="IC171">
        <v>1.85716</v>
      </c>
      <c r="ID171">
        <v>1.85684</v>
      </c>
      <c r="IE171">
        <v>1.85791</v>
      </c>
      <c r="IF171">
        <v>1.85869</v>
      </c>
      <c r="IG171">
        <v>1.85822</v>
      </c>
      <c r="IH171">
        <v>0</v>
      </c>
      <c r="II171">
        <v>0</v>
      </c>
      <c r="IJ171">
        <v>0</v>
      </c>
      <c r="IK171">
        <v>0</v>
      </c>
      <c r="IL171" t="s">
        <v>440</v>
      </c>
      <c r="IM171" t="s">
        <v>441</v>
      </c>
      <c r="IN171" t="s">
        <v>442</v>
      </c>
      <c r="IO171" t="s">
        <v>442</v>
      </c>
      <c r="IP171" t="s">
        <v>442</v>
      </c>
      <c r="IQ171" t="s">
        <v>442</v>
      </c>
      <c r="IR171">
        <v>0</v>
      </c>
      <c r="IS171">
        <v>100</v>
      </c>
      <c r="IT171">
        <v>100</v>
      </c>
      <c r="IU171">
        <v>0.268</v>
      </c>
      <c r="IV171">
        <v>0.2481</v>
      </c>
      <c r="IW171">
        <v>0.297997702088705</v>
      </c>
      <c r="IX171">
        <v>-0.0005958199232126106</v>
      </c>
      <c r="IY171">
        <v>-6.37178337242435E-08</v>
      </c>
      <c r="IZ171">
        <v>1.993894988486917E-10</v>
      </c>
      <c r="JA171">
        <v>-0.1058024783623949</v>
      </c>
      <c r="JB171">
        <v>-0.00682890468723997</v>
      </c>
      <c r="JC171">
        <v>0.001509929528747337</v>
      </c>
      <c r="JD171">
        <v>-1.662762654557253E-05</v>
      </c>
      <c r="JE171">
        <v>17</v>
      </c>
      <c r="JF171">
        <v>1831</v>
      </c>
      <c r="JG171">
        <v>1</v>
      </c>
      <c r="JH171">
        <v>21</v>
      </c>
      <c r="JI171">
        <v>359.4</v>
      </c>
      <c r="JJ171">
        <v>359.6</v>
      </c>
      <c r="JK171">
        <v>0.26123</v>
      </c>
      <c r="JL171">
        <v>2.60254</v>
      </c>
      <c r="JM171">
        <v>1.54663</v>
      </c>
      <c r="JN171">
        <v>2.18994</v>
      </c>
      <c r="JO171">
        <v>1.49658</v>
      </c>
      <c r="JP171">
        <v>2.41821</v>
      </c>
      <c r="JQ171">
        <v>35.3596</v>
      </c>
      <c r="JR171">
        <v>24.1926</v>
      </c>
      <c r="JS171">
        <v>18</v>
      </c>
      <c r="JT171">
        <v>385.059</v>
      </c>
      <c r="JU171">
        <v>684.895</v>
      </c>
      <c r="JV171">
        <v>30.9128</v>
      </c>
      <c r="JW171">
        <v>25.0481</v>
      </c>
      <c r="JX171">
        <v>30</v>
      </c>
      <c r="JY171">
        <v>24.9383</v>
      </c>
      <c r="JZ171">
        <v>24.9147</v>
      </c>
      <c r="KA171">
        <v>5.26724</v>
      </c>
      <c r="KB171">
        <v>16.2713</v>
      </c>
      <c r="KC171">
        <v>100</v>
      </c>
      <c r="KD171">
        <v>30.9046</v>
      </c>
      <c r="KE171">
        <v>50</v>
      </c>
      <c r="KF171">
        <v>20.8616</v>
      </c>
      <c r="KG171">
        <v>100.158</v>
      </c>
      <c r="KH171">
        <v>100.782</v>
      </c>
    </row>
    <row r="172" spans="1:294">
      <c r="A172">
        <v>156</v>
      </c>
      <c r="B172">
        <v>1746737096.1</v>
      </c>
      <c r="C172">
        <v>18680</v>
      </c>
      <c r="D172" t="s">
        <v>751</v>
      </c>
      <c r="E172" t="s">
        <v>752</v>
      </c>
      <c r="F172" t="s">
        <v>432</v>
      </c>
      <c r="G172" t="s">
        <v>433</v>
      </c>
      <c r="I172" t="s">
        <v>435</v>
      </c>
      <c r="J172">
        <v>1746737096.1</v>
      </c>
      <c r="K172">
        <f>(L172)/1000</f>
        <v>0</v>
      </c>
      <c r="L172">
        <f>IF(DQ172, AO172, AI172)</f>
        <v>0</v>
      </c>
      <c r="M172">
        <f>IF(DQ172, AJ172, AH172)</f>
        <v>0</v>
      </c>
      <c r="N172">
        <f>DS172 - IF(AV172&gt;1, M172*DM172*100.0/(AX172), 0)</f>
        <v>0</v>
      </c>
      <c r="O172">
        <f>((U172-K172/2)*N172-M172)/(U172+K172/2)</f>
        <v>0</v>
      </c>
      <c r="P172">
        <f>O172*(DZ172+EA172)/1000.0</f>
        <v>0</v>
      </c>
      <c r="Q172">
        <f>(DS172 - IF(AV172&gt;1, M172*DM172*100.0/(AX172), 0))*(DZ172+EA172)/1000.0</f>
        <v>0</v>
      </c>
      <c r="R172">
        <f>2.0/((1/T172-1/S172)+SIGN(T172)*SQRT((1/T172-1/S172)*(1/T172-1/S172) + 4*DN172/((DN172+1)*(DN172+1))*(2*1/T172*1/S172-1/S172*1/S172)))</f>
        <v>0</v>
      </c>
      <c r="S172">
        <f>IF(LEFT(DO172,1)&lt;&gt;"0",IF(LEFT(DO172,1)="1",3.0,DP172),$D$5+$E$5*(EG172*DZ172/($K$5*1000))+$F$5*(EG172*DZ172/($K$5*1000))*MAX(MIN(DM172,$J$5),$I$5)*MAX(MIN(DM172,$J$5),$I$5)+$G$5*MAX(MIN(DM172,$J$5),$I$5)*(EG172*DZ172/($K$5*1000))+$H$5*(EG172*DZ172/($K$5*1000))*(EG172*DZ172/($K$5*1000)))</f>
        <v>0</v>
      </c>
      <c r="T172">
        <f>K172*(1000-(1000*0.61365*exp(17.502*X172/(240.97+X172))/(DZ172+EA172)+DU172)/2)/(1000*0.61365*exp(17.502*X172/(240.97+X172))/(DZ172+EA172)-DU172)</f>
        <v>0</v>
      </c>
      <c r="U172">
        <f>1/((DN172+1)/(R172/1.6)+1/(S172/1.37)) + DN172/((DN172+1)/(R172/1.6) + DN172/(S172/1.37))</f>
        <v>0</v>
      </c>
      <c r="V172">
        <f>(DI172*DL172)</f>
        <v>0</v>
      </c>
      <c r="W172">
        <f>(EB172+(V172+2*0.95*5.67E-8*(((EB172+$B$7)+273)^4-(EB172+273)^4)-44100*K172)/(1.84*29.3*S172+8*0.95*5.67E-8*(EB172+273)^3))</f>
        <v>0</v>
      </c>
      <c r="X172">
        <f>($C$7*EC172+$D$7*ED172+$E$7*W172)</f>
        <v>0</v>
      </c>
      <c r="Y172">
        <f>0.61365*exp(17.502*X172/(240.97+X172))</f>
        <v>0</v>
      </c>
      <c r="Z172">
        <f>(AA172/AB172*100)</f>
        <v>0</v>
      </c>
      <c r="AA172">
        <f>DU172*(DZ172+EA172)/1000</f>
        <v>0</v>
      </c>
      <c r="AB172">
        <f>0.61365*exp(17.502*EB172/(240.97+EB172))</f>
        <v>0</v>
      </c>
      <c r="AC172">
        <f>(Y172-DU172*(DZ172+EA172)/1000)</f>
        <v>0</v>
      </c>
      <c r="AD172">
        <f>(-K172*44100)</f>
        <v>0</v>
      </c>
      <c r="AE172">
        <f>2*29.3*S172*0.92*(EB172-X172)</f>
        <v>0</v>
      </c>
      <c r="AF172">
        <f>2*0.95*5.67E-8*(((EB172+$B$7)+273)^4-(X172+273)^4)</f>
        <v>0</v>
      </c>
      <c r="AG172">
        <f>V172+AF172+AD172+AE172</f>
        <v>0</v>
      </c>
      <c r="AH172">
        <f>DY172*AV172*(DT172-DS172*(1000-AV172*DV172)/(1000-AV172*DU172))/(100*DM172)</f>
        <v>0</v>
      </c>
      <c r="AI172">
        <f>1000*DY172*AV172*(DU172-DV172)/(100*DM172*(1000-AV172*DU172))</f>
        <v>0</v>
      </c>
      <c r="AJ172">
        <f>(AK172 - AL172 - DZ172*1E3/(8.314*(EB172+273.15)) * AN172/DY172 * AM172) * DY172/(100*DM172) * (1000 - DV172)/1000</f>
        <v>0</v>
      </c>
      <c r="AK172">
        <v>-1.943481884147799</v>
      </c>
      <c r="AL172">
        <v>-1.546029818181818</v>
      </c>
      <c r="AM172">
        <v>-0.0001827511211073868</v>
      </c>
      <c r="AN172">
        <v>65.79024612153766</v>
      </c>
      <c r="AO172">
        <f>(AQ172 - AP172 + DZ172*1E3/(8.314*(EB172+273.15)) * AS172/DY172 * AR172) * DY172/(100*DM172) * 1000/(1000 - AQ172)</f>
        <v>0</v>
      </c>
      <c r="AP172">
        <v>20.82396493765455</v>
      </c>
      <c r="AQ172">
        <v>20.81604181818181</v>
      </c>
      <c r="AR172">
        <v>-3.489372284766804E-07</v>
      </c>
      <c r="AS172">
        <v>77.20900830329752</v>
      </c>
      <c r="AT172">
        <v>0</v>
      </c>
      <c r="AU172">
        <v>0</v>
      </c>
      <c r="AV172">
        <f>IF(AT172*$H$13&gt;=AX172,1.0,(AX172/(AX172-AT172*$H$13)))</f>
        <v>0</v>
      </c>
      <c r="AW172">
        <f>(AV172-1)*100</f>
        <v>0</v>
      </c>
      <c r="AX172">
        <f>MAX(0,($B$13+$C$13*EG172)/(1+$D$13*EG172)*DZ172/(EB172+273)*$E$13)</f>
        <v>0</v>
      </c>
      <c r="AY172" t="s">
        <v>436</v>
      </c>
      <c r="AZ172" t="s">
        <v>436</v>
      </c>
      <c r="BA172">
        <v>0</v>
      </c>
      <c r="BB172">
        <v>0</v>
      </c>
      <c r="BC172">
        <f>1-BA172/BB172</f>
        <v>0</v>
      </c>
      <c r="BD172">
        <v>0</v>
      </c>
      <c r="BE172" t="s">
        <v>436</v>
      </c>
      <c r="BF172" t="s">
        <v>436</v>
      </c>
      <c r="BG172">
        <v>0</v>
      </c>
      <c r="BH172">
        <v>0</v>
      </c>
      <c r="BI172">
        <f>1-BG172/BH172</f>
        <v>0</v>
      </c>
      <c r="BJ172">
        <v>0.5</v>
      </c>
      <c r="BK172">
        <f>DJ172</f>
        <v>0</v>
      </c>
      <c r="BL172">
        <f>M172</f>
        <v>0</v>
      </c>
      <c r="BM172">
        <f>BI172*BJ172*BK172</f>
        <v>0</v>
      </c>
      <c r="BN172">
        <f>(BL172-BD172)/BK172</f>
        <v>0</v>
      </c>
      <c r="BO172">
        <f>(BB172-BH172)/BH172</f>
        <v>0</v>
      </c>
      <c r="BP172">
        <f>BA172/(BC172+BA172/BH172)</f>
        <v>0</v>
      </c>
      <c r="BQ172" t="s">
        <v>436</v>
      </c>
      <c r="BR172">
        <v>0</v>
      </c>
      <c r="BS172">
        <f>IF(BR172&lt;&gt;0, BR172, BP172)</f>
        <v>0</v>
      </c>
      <c r="BT172">
        <f>1-BS172/BH172</f>
        <v>0</v>
      </c>
      <c r="BU172">
        <f>(BH172-BG172)/(BH172-BS172)</f>
        <v>0</v>
      </c>
      <c r="BV172">
        <f>(BB172-BH172)/(BB172-BS172)</f>
        <v>0</v>
      </c>
      <c r="BW172">
        <f>(BH172-BG172)/(BH172-BA172)</f>
        <v>0</v>
      </c>
      <c r="BX172">
        <f>(BB172-BH172)/(BB172-BA172)</f>
        <v>0</v>
      </c>
      <c r="BY172">
        <f>(BU172*BS172/BG172)</f>
        <v>0</v>
      </c>
      <c r="BZ172">
        <f>(1-BY172)</f>
        <v>0</v>
      </c>
      <c r="DI172">
        <f>$B$11*EH172+$C$11*EI172+$F$11*ET172*(1-EW172)</f>
        <v>0</v>
      </c>
      <c r="DJ172">
        <f>DI172*DK172</f>
        <v>0</v>
      </c>
      <c r="DK172">
        <f>($B$11*$D$9+$C$11*$D$9+$F$11*((FG172+EY172)/MAX(FG172+EY172+FH172, 0.1)*$I$9+FH172/MAX(FG172+EY172+FH172, 0.1)*$J$9))/($B$11+$C$11+$F$11)</f>
        <v>0</v>
      </c>
      <c r="DL172">
        <f>($B$11*$K$9+$C$11*$K$9+$F$11*((FG172+EY172)/MAX(FG172+EY172+FH172, 0.1)*$P$9+FH172/MAX(FG172+EY172+FH172, 0.1)*$Q$9))/($B$11+$C$11+$F$11)</f>
        <v>0</v>
      </c>
      <c r="DM172">
        <v>6</v>
      </c>
      <c r="DN172">
        <v>0.5</v>
      </c>
      <c r="DO172" t="s">
        <v>437</v>
      </c>
      <c r="DP172">
        <v>2</v>
      </c>
      <c r="DQ172" t="b">
        <v>1</v>
      </c>
      <c r="DR172">
        <v>1746737096.1</v>
      </c>
      <c r="DS172">
        <v>-1.51625</v>
      </c>
      <c r="DT172">
        <v>-1.92571</v>
      </c>
      <c r="DU172">
        <v>20.8158</v>
      </c>
      <c r="DV172">
        <v>20.8222</v>
      </c>
      <c r="DW172">
        <v>-1.81533</v>
      </c>
      <c r="DX172">
        <v>20.568</v>
      </c>
      <c r="DY172">
        <v>400.111</v>
      </c>
      <c r="DZ172">
        <v>101.995</v>
      </c>
      <c r="EA172">
        <v>0.0999567</v>
      </c>
      <c r="EB172">
        <v>30.0075</v>
      </c>
      <c r="EC172">
        <v>29.7063</v>
      </c>
      <c r="ED172">
        <v>999.9</v>
      </c>
      <c r="EE172">
        <v>0</v>
      </c>
      <c r="EF172">
        <v>0</v>
      </c>
      <c r="EG172">
        <v>10046.2</v>
      </c>
      <c r="EH172">
        <v>0</v>
      </c>
      <c r="EI172">
        <v>0.221054</v>
      </c>
      <c r="EJ172">
        <v>0.409464</v>
      </c>
      <c r="EK172">
        <v>-1.54848</v>
      </c>
      <c r="EL172">
        <v>-1.96666</v>
      </c>
      <c r="EM172">
        <v>-0.00632858</v>
      </c>
      <c r="EN172">
        <v>-1.92571</v>
      </c>
      <c r="EO172">
        <v>20.8222</v>
      </c>
      <c r="EP172">
        <v>2.12312</v>
      </c>
      <c r="EQ172">
        <v>2.12376</v>
      </c>
      <c r="ER172">
        <v>18.3937</v>
      </c>
      <c r="ES172">
        <v>18.3985</v>
      </c>
      <c r="ET172">
        <v>0.0500092</v>
      </c>
      <c r="EU172">
        <v>0</v>
      </c>
      <c r="EV172">
        <v>0</v>
      </c>
      <c r="EW172">
        <v>0</v>
      </c>
      <c r="EX172">
        <v>9.619999999999999</v>
      </c>
      <c r="EY172">
        <v>0.0500092</v>
      </c>
      <c r="EZ172">
        <v>-9.039999999999999</v>
      </c>
      <c r="FA172">
        <v>1.05</v>
      </c>
      <c r="FB172">
        <v>34.5</v>
      </c>
      <c r="FC172">
        <v>39.125</v>
      </c>
      <c r="FD172">
        <v>36.75</v>
      </c>
      <c r="FE172">
        <v>39</v>
      </c>
      <c r="FF172">
        <v>37.5</v>
      </c>
      <c r="FG172">
        <v>0</v>
      </c>
      <c r="FH172">
        <v>0</v>
      </c>
      <c r="FI172">
        <v>0</v>
      </c>
      <c r="FJ172">
        <v>1746737169.2</v>
      </c>
      <c r="FK172">
        <v>0</v>
      </c>
      <c r="FL172">
        <v>3.7028</v>
      </c>
      <c r="FM172">
        <v>43.07923110051032</v>
      </c>
      <c r="FN172">
        <v>-29.85769251432172</v>
      </c>
      <c r="FO172">
        <v>-3.759199999999999</v>
      </c>
      <c r="FP172">
        <v>15</v>
      </c>
      <c r="FQ172">
        <v>1746715409.1</v>
      </c>
      <c r="FR172" t="s">
        <v>438</v>
      </c>
      <c r="FS172">
        <v>1746715409.1</v>
      </c>
      <c r="FT172">
        <v>1746715398.6</v>
      </c>
      <c r="FU172">
        <v>2</v>
      </c>
      <c r="FV172">
        <v>-0.229</v>
      </c>
      <c r="FW172">
        <v>-0.046</v>
      </c>
      <c r="FX172">
        <v>-0.035</v>
      </c>
      <c r="FY172">
        <v>0.08699999999999999</v>
      </c>
      <c r="FZ172">
        <v>587</v>
      </c>
      <c r="GA172">
        <v>16</v>
      </c>
      <c r="GB172">
        <v>0.03</v>
      </c>
      <c r="GC172">
        <v>0.16</v>
      </c>
      <c r="GD172">
        <v>-0.2730862942799447</v>
      </c>
      <c r="GE172">
        <v>0.0242775587658105</v>
      </c>
      <c r="GF172">
        <v>0.009709830361042166</v>
      </c>
      <c r="GG172">
        <v>1</v>
      </c>
      <c r="GH172">
        <v>-0.0003151956066991214</v>
      </c>
      <c r="GI172">
        <v>0.0003533356427673579</v>
      </c>
      <c r="GJ172">
        <v>6.522491865690949E-05</v>
      </c>
      <c r="GK172">
        <v>1</v>
      </c>
      <c r="GL172">
        <v>2</v>
      </c>
      <c r="GM172">
        <v>2</v>
      </c>
      <c r="GN172" t="s">
        <v>439</v>
      </c>
      <c r="GO172">
        <v>3.01828</v>
      </c>
      <c r="GP172">
        <v>2.77503</v>
      </c>
      <c r="GQ172">
        <v>-0.000539268</v>
      </c>
      <c r="GR172">
        <v>-0.000567943</v>
      </c>
      <c r="GS172">
        <v>0.110746</v>
      </c>
      <c r="GT172">
        <v>0.11045</v>
      </c>
      <c r="GU172">
        <v>25850.5</v>
      </c>
      <c r="GV172">
        <v>30202.6</v>
      </c>
      <c r="GW172">
        <v>22639.6</v>
      </c>
      <c r="GX172">
        <v>27734.1</v>
      </c>
      <c r="GY172">
        <v>29175.9</v>
      </c>
      <c r="GZ172">
        <v>35222.4</v>
      </c>
      <c r="HA172">
        <v>36290.8</v>
      </c>
      <c r="HB172">
        <v>44026.6</v>
      </c>
      <c r="HC172">
        <v>1.8255</v>
      </c>
      <c r="HD172">
        <v>2.22605</v>
      </c>
      <c r="HE172">
        <v>0.145249</v>
      </c>
      <c r="HF172">
        <v>0</v>
      </c>
      <c r="HG172">
        <v>27.3368</v>
      </c>
      <c r="HH172">
        <v>999.9</v>
      </c>
      <c r="HI172">
        <v>56.1</v>
      </c>
      <c r="HJ172">
        <v>29.2</v>
      </c>
      <c r="HK172">
        <v>22.3792</v>
      </c>
      <c r="HL172">
        <v>61.7689</v>
      </c>
      <c r="HM172">
        <v>10.3646</v>
      </c>
      <c r="HN172">
        <v>1</v>
      </c>
      <c r="HO172">
        <v>-0.19314</v>
      </c>
      <c r="HP172">
        <v>-2.40995</v>
      </c>
      <c r="HQ172">
        <v>20.28</v>
      </c>
      <c r="HR172">
        <v>5.19917</v>
      </c>
      <c r="HS172">
        <v>11.9554</v>
      </c>
      <c r="HT172">
        <v>4.94765</v>
      </c>
      <c r="HU172">
        <v>3.3</v>
      </c>
      <c r="HV172">
        <v>9999</v>
      </c>
      <c r="HW172">
        <v>9999</v>
      </c>
      <c r="HX172">
        <v>9999</v>
      </c>
      <c r="HY172">
        <v>334.5</v>
      </c>
      <c r="HZ172">
        <v>1.8602</v>
      </c>
      <c r="IA172">
        <v>1.86081</v>
      </c>
      <c r="IB172">
        <v>1.86158</v>
      </c>
      <c r="IC172">
        <v>1.85716</v>
      </c>
      <c r="ID172">
        <v>1.85687</v>
      </c>
      <c r="IE172">
        <v>1.85792</v>
      </c>
      <c r="IF172">
        <v>1.85873</v>
      </c>
      <c r="IG172">
        <v>1.85824</v>
      </c>
      <c r="IH172">
        <v>0</v>
      </c>
      <c r="II172">
        <v>0</v>
      </c>
      <c r="IJ172">
        <v>0</v>
      </c>
      <c r="IK172">
        <v>0</v>
      </c>
      <c r="IL172" t="s">
        <v>440</v>
      </c>
      <c r="IM172" t="s">
        <v>441</v>
      </c>
      <c r="IN172" t="s">
        <v>442</v>
      </c>
      <c r="IO172" t="s">
        <v>442</v>
      </c>
      <c r="IP172" t="s">
        <v>442</v>
      </c>
      <c r="IQ172" t="s">
        <v>442</v>
      </c>
      <c r="IR172">
        <v>0</v>
      </c>
      <c r="IS172">
        <v>100</v>
      </c>
      <c r="IT172">
        <v>100</v>
      </c>
      <c r="IU172">
        <v>0.299</v>
      </c>
      <c r="IV172">
        <v>0.2478</v>
      </c>
      <c r="IW172">
        <v>0.297997702088705</v>
      </c>
      <c r="IX172">
        <v>-0.0005958199232126106</v>
      </c>
      <c r="IY172">
        <v>-6.37178337242435E-08</v>
      </c>
      <c r="IZ172">
        <v>1.993894988486917E-10</v>
      </c>
      <c r="JA172">
        <v>-0.1058024783623949</v>
      </c>
      <c r="JB172">
        <v>-0.00682890468723997</v>
      </c>
      <c r="JC172">
        <v>0.001509929528747337</v>
      </c>
      <c r="JD172">
        <v>-1.662762654557253E-05</v>
      </c>
      <c r="JE172">
        <v>17</v>
      </c>
      <c r="JF172">
        <v>1831</v>
      </c>
      <c r="JG172">
        <v>1</v>
      </c>
      <c r="JH172">
        <v>21</v>
      </c>
      <c r="JI172">
        <v>361.4</v>
      </c>
      <c r="JJ172">
        <v>361.6</v>
      </c>
      <c r="JK172">
        <v>0.0292969</v>
      </c>
      <c r="JL172">
        <v>4.99634</v>
      </c>
      <c r="JM172">
        <v>1.54663</v>
      </c>
      <c r="JN172">
        <v>2.19238</v>
      </c>
      <c r="JO172">
        <v>1.49658</v>
      </c>
      <c r="JP172">
        <v>2.47314</v>
      </c>
      <c r="JQ172">
        <v>35.3596</v>
      </c>
      <c r="JR172">
        <v>24.1838</v>
      </c>
      <c r="JS172">
        <v>18</v>
      </c>
      <c r="JT172">
        <v>385.033</v>
      </c>
      <c r="JU172">
        <v>684.655</v>
      </c>
      <c r="JV172">
        <v>31.1486</v>
      </c>
      <c r="JW172">
        <v>25.046</v>
      </c>
      <c r="JX172">
        <v>30.0001</v>
      </c>
      <c r="JY172">
        <v>24.9362</v>
      </c>
      <c r="JZ172">
        <v>24.9127</v>
      </c>
      <c r="KA172">
        <v>0</v>
      </c>
      <c r="KB172">
        <v>16.2713</v>
      </c>
      <c r="KC172">
        <v>100</v>
      </c>
      <c r="KD172">
        <v>31.1462</v>
      </c>
      <c r="KE172">
        <v>0</v>
      </c>
      <c r="KF172">
        <v>20.8616</v>
      </c>
      <c r="KG172">
        <v>100.157</v>
      </c>
      <c r="KH172">
        <v>100.782</v>
      </c>
    </row>
    <row r="173" spans="1:294">
      <c r="A173">
        <v>157</v>
      </c>
      <c r="B173">
        <v>1746737216.6</v>
      </c>
      <c r="C173">
        <v>18800.5</v>
      </c>
      <c r="D173" t="s">
        <v>753</v>
      </c>
      <c r="E173" t="s">
        <v>754</v>
      </c>
      <c r="F173" t="s">
        <v>432</v>
      </c>
      <c r="G173" t="s">
        <v>433</v>
      </c>
      <c r="I173" t="s">
        <v>435</v>
      </c>
      <c r="J173">
        <v>1746737216.6</v>
      </c>
      <c r="K173">
        <f>(L173)/1000</f>
        <v>0</v>
      </c>
      <c r="L173">
        <f>IF(DQ173, AO173, AI173)</f>
        <v>0</v>
      </c>
      <c r="M173">
        <f>IF(DQ173, AJ173, AH173)</f>
        <v>0</v>
      </c>
      <c r="N173">
        <f>DS173 - IF(AV173&gt;1, M173*DM173*100.0/(AX173), 0)</f>
        <v>0</v>
      </c>
      <c r="O173">
        <f>((U173-K173/2)*N173-M173)/(U173+K173/2)</f>
        <v>0</v>
      </c>
      <c r="P173">
        <f>O173*(DZ173+EA173)/1000.0</f>
        <v>0</v>
      </c>
      <c r="Q173">
        <f>(DS173 - IF(AV173&gt;1, M173*DM173*100.0/(AX173), 0))*(DZ173+EA173)/1000.0</f>
        <v>0</v>
      </c>
      <c r="R173">
        <f>2.0/((1/T173-1/S173)+SIGN(T173)*SQRT((1/T173-1/S173)*(1/T173-1/S173) + 4*DN173/((DN173+1)*(DN173+1))*(2*1/T173*1/S173-1/S173*1/S173)))</f>
        <v>0</v>
      </c>
      <c r="S173">
        <f>IF(LEFT(DO173,1)&lt;&gt;"0",IF(LEFT(DO173,1)="1",3.0,DP173),$D$5+$E$5*(EG173*DZ173/($K$5*1000))+$F$5*(EG173*DZ173/($K$5*1000))*MAX(MIN(DM173,$J$5),$I$5)*MAX(MIN(DM173,$J$5),$I$5)+$G$5*MAX(MIN(DM173,$J$5),$I$5)*(EG173*DZ173/($K$5*1000))+$H$5*(EG173*DZ173/($K$5*1000))*(EG173*DZ173/($K$5*1000)))</f>
        <v>0</v>
      </c>
      <c r="T173">
        <f>K173*(1000-(1000*0.61365*exp(17.502*X173/(240.97+X173))/(DZ173+EA173)+DU173)/2)/(1000*0.61365*exp(17.502*X173/(240.97+X173))/(DZ173+EA173)-DU173)</f>
        <v>0</v>
      </c>
      <c r="U173">
        <f>1/((DN173+1)/(R173/1.6)+1/(S173/1.37)) + DN173/((DN173+1)/(R173/1.6) + DN173/(S173/1.37))</f>
        <v>0</v>
      </c>
      <c r="V173">
        <f>(DI173*DL173)</f>
        <v>0</v>
      </c>
      <c r="W173">
        <f>(EB173+(V173+2*0.95*5.67E-8*(((EB173+$B$7)+273)^4-(EB173+273)^4)-44100*K173)/(1.84*29.3*S173+8*0.95*5.67E-8*(EB173+273)^3))</f>
        <v>0</v>
      </c>
      <c r="X173">
        <f>($C$7*EC173+$D$7*ED173+$E$7*W173)</f>
        <v>0</v>
      </c>
      <c r="Y173">
        <f>0.61365*exp(17.502*X173/(240.97+X173))</f>
        <v>0</v>
      </c>
      <c r="Z173">
        <f>(AA173/AB173*100)</f>
        <v>0</v>
      </c>
      <c r="AA173">
        <f>DU173*(DZ173+EA173)/1000</f>
        <v>0</v>
      </c>
      <c r="AB173">
        <f>0.61365*exp(17.502*EB173/(240.97+EB173))</f>
        <v>0</v>
      </c>
      <c r="AC173">
        <f>(Y173-DU173*(DZ173+EA173)/1000)</f>
        <v>0</v>
      </c>
      <c r="AD173">
        <f>(-K173*44100)</f>
        <v>0</v>
      </c>
      <c r="AE173">
        <f>2*29.3*S173*0.92*(EB173-X173)</f>
        <v>0</v>
      </c>
      <c r="AF173">
        <f>2*0.95*5.67E-8*(((EB173+$B$7)+273)^4-(X173+273)^4)</f>
        <v>0</v>
      </c>
      <c r="AG173">
        <f>V173+AF173+AD173+AE173</f>
        <v>0</v>
      </c>
      <c r="AH173">
        <f>DY173*AV173*(DT173-DS173*(1000-AV173*DV173)/(1000-AV173*DU173))/(100*DM173)</f>
        <v>0</v>
      </c>
      <c r="AI173">
        <f>1000*DY173*AV173*(DU173-DV173)/(100*DM173*(1000-AV173*DU173))</f>
        <v>0</v>
      </c>
      <c r="AJ173">
        <f>(AK173 - AL173 - DZ173*1E3/(8.314*(EB173+273.15)) * AN173/DY173 * AM173) * DY173/(100*DM173) * (1000 - DV173)/1000</f>
        <v>0</v>
      </c>
      <c r="AK173">
        <v>51.65522985074056</v>
      </c>
      <c r="AL173">
        <v>52.16447636363637</v>
      </c>
      <c r="AM173">
        <v>-0.02036902017383839</v>
      </c>
      <c r="AN173">
        <v>65.79024612153766</v>
      </c>
      <c r="AO173">
        <f>(AQ173 - AP173 + DZ173*1E3/(8.314*(EB173+273.15)) * AS173/DY173 * AR173) * DY173/(100*DM173) * 1000/(1000 - AQ173)</f>
        <v>0</v>
      </c>
      <c r="AP173">
        <v>20.81247749822376</v>
      </c>
      <c r="AQ173">
        <v>20.80158484848485</v>
      </c>
      <c r="AR173">
        <v>2.504231558203776E-06</v>
      </c>
      <c r="AS173">
        <v>77.20900830329752</v>
      </c>
      <c r="AT173">
        <v>0</v>
      </c>
      <c r="AU173">
        <v>0</v>
      </c>
      <c r="AV173">
        <f>IF(AT173*$H$13&gt;=AX173,1.0,(AX173/(AX173-AT173*$H$13)))</f>
        <v>0</v>
      </c>
      <c r="AW173">
        <f>(AV173-1)*100</f>
        <v>0</v>
      </c>
      <c r="AX173">
        <f>MAX(0,($B$13+$C$13*EG173)/(1+$D$13*EG173)*DZ173/(EB173+273)*$E$13)</f>
        <v>0</v>
      </c>
      <c r="AY173" t="s">
        <v>436</v>
      </c>
      <c r="AZ173" t="s">
        <v>436</v>
      </c>
      <c r="BA173">
        <v>0</v>
      </c>
      <c r="BB173">
        <v>0</v>
      </c>
      <c r="BC173">
        <f>1-BA173/BB173</f>
        <v>0</v>
      </c>
      <c r="BD173">
        <v>0</v>
      </c>
      <c r="BE173" t="s">
        <v>436</v>
      </c>
      <c r="BF173" t="s">
        <v>436</v>
      </c>
      <c r="BG173">
        <v>0</v>
      </c>
      <c r="BH173">
        <v>0</v>
      </c>
      <c r="BI173">
        <f>1-BG173/BH173</f>
        <v>0</v>
      </c>
      <c r="BJ173">
        <v>0.5</v>
      </c>
      <c r="BK173">
        <f>DJ173</f>
        <v>0</v>
      </c>
      <c r="BL173">
        <f>M173</f>
        <v>0</v>
      </c>
      <c r="BM173">
        <f>BI173*BJ173*BK173</f>
        <v>0</v>
      </c>
      <c r="BN173">
        <f>(BL173-BD173)/BK173</f>
        <v>0</v>
      </c>
      <c r="BO173">
        <f>(BB173-BH173)/BH173</f>
        <v>0</v>
      </c>
      <c r="BP173">
        <f>BA173/(BC173+BA173/BH173)</f>
        <v>0</v>
      </c>
      <c r="BQ173" t="s">
        <v>436</v>
      </c>
      <c r="BR173">
        <v>0</v>
      </c>
      <c r="BS173">
        <f>IF(BR173&lt;&gt;0, BR173, BP173)</f>
        <v>0</v>
      </c>
      <c r="BT173">
        <f>1-BS173/BH173</f>
        <v>0</v>
      </c>
      <c r="BU173">
        <f>(BH173-BG173)/(BH173-BS173)</f>
        <v>0</v>
      </c>
      <c r="BV173">
        <f>(BB173-BH173)/(BB173-BS173)</f>
        <v>0</v>
      </c>
      <c r="BW173">
        <f>(BH173-BG173)/(BH173-BA173)</f>
        <v>0</v>
      </c>
      <c r="BX173">
        <f>(BB173-BH173)/(BB173-BA173)</f>
        <v>0</v>
      </c>
      <c r="BY173">
        <f>(BU173*BS173/BG173)</f>
        <v>0</v>
      </c>
      <c r="BZ173">
        <f>(1-BY173)</f>
        <v>0</v>
      </c>
      <c r="DI173">
        <f>$B$11*EH173+$C$11*EI173+$F$11*ET173*(1-EW173)</f>
        <v>0</v>
      </c>
      <c r="DJ173">
        <f>DI173*DK173</f>
        <v>0</v>
      </c>
      <c r="DK173">
        <f>($B$11*$D$9+$C$11*$D$9+$F$11*((FG173+EY173)/MAX(FG173+EY173+FH173, 0.1)*$I$9+FH173/MAX(FG173+EY173+FH173, 0.1)*$J$9))/($B$11+$C$11+$F$11)</f>
        <v>0</v>
      </c>
      <c r="DL173">
        <f>($B$11*$K$9+$C$11*$K$9+$F$11*((FG173+EY173)/MAX(FG173+EY173+FH173, 0.1)*$P$9+FH173/MAX(FG173+EY173+FH173, 0.1)*$Q$9))/($B$11+$C$11+$F$11)</f>
        <v>0</v>
      </c>
      <c r="DM173">
        <v>6</v>
      </c>
      <c r="DN173">
        <v>0.5</v>
      </c>
      <c r="DO173" t="s">
        <v>437</v>
      </c>
      <c r="DP173">
        <v>2</v>
      </c>
      <c r="DQ173" t="b">
        <v>1</v>
      </c>
      <c r="DR173">
        <v>1746737216.6</v>
      </c>
      <c r="DS173">
        <v>51.0642</v>
      </c>
      <c r="DT173">
        <v>50.5481</v>
      </c>
      <c r="DU173">
        <v>20.8007</v>
      </c>
      <c r="DV173">
        <v>20.8117</v>
      </c>
      <c r="DW173">
        <v>50.7966</v>
      </c>
      <c r="DX173">
        <v>20.5533</v>
      </c>
      <c r="DY173">
        <v>400.051</v>
      </c>
      <c r="DZ173">
        <v>101.995</v>
      </c>
      <c r="EA173">
        <v>0.100059</v>
      </c>
      <c r="EB173">
        <v>30.0067</v>
      </c>
      <c r="EC173">
        <v>29.7213</v>
      </c>
      <c r="ED173">
        <v>999.9</v>
      </c>
      <c r="EE173">
        <v>0</v>
      </c>
      <c r="EF173">
        <v>0</v>
      </c>
      <c r="EG173">
        <v>10044.4</v>
      </c>
      <c r="EH173">
        <v>0</v>
      </c>
      <c r="EI173">
        <v>0.221054</v>
      </c>
      <c r="EJ173">
        <v>0.5161289999999999</v>
      </c>
      <c r="EK173">
        <v>52.1489</v>
      </c>
      <c r="EL173">
        <v>51.6224</v>
      </c>
      <c r="EM173">
        <v>-0.0110226</v>
      </c>
      <c r="EN173">
        <v>50.5481</v>
      </c>
      <c r="EO173">
        <v>20.8117</v>
      </c>
      <c r="EP173">
        <v>2.12157</v>
      </c>
      <c r="EQ173">
        <v>2.12269</v>
      </c>
      <c r="ER173">
        <v>18.382</v>
      </c>
      <c r="ES173">
        <v>18.3905</v>
      </c>
      <c r="ET173">
        <v>0.0500092</v>
      </c>
      <c r="EU173">
        <v>0</v>
      </c>
      <c r="EV173">
        <v>0</v>
      </c>
      <c r="EW173">
        <v>0</v>
      </c>
      <c r="EX173">
        <v>6.24</v>
      </c>
      <c r="EY173">
        <v>0.0500092</v>
      </c>
      <c r="EZ173">
        <v>-0.61</v>
      </c>
      <c r="FA173">
        <v>-0.08</v>
      </c>
      <c r="FB173">
        <v>35.312</v>
      </c>
      <c r="FC173">
        <v>40.687</v>
      </c>
      <c r="FD173">
        <v>37.687</v>
      </c>
      <c r="FE173">
        <v>41.437</v>
      </c>
      <c r="FF173">
        <v>38.437</v>
      </c>
      <c r="FG173">
        <v>0</v>
      </c>
      <c r="FH173">
        <v>0</v>
      </c>
      <c r="FI173">
        <v>0</v>
      </c>
      <c r="FJ173">
        <v>1746737289.8</v>
      </c>
      <c r="FK173">
        <v>0</v>
      </c>
      <c r="FL173">
        <v>4.867692307692307</v>
      </c>
      <c r="FM173">
        <v>36.72410196341661</v>
      </c>
      <c r="FN173">
        <v>-19.95452991353388</v>
      </c>
      <c r="FO173">
        <v>-5.028076923076924</v>
      </c>
      <c r="FP173">
        <v>15</v>
      </c>
      <c r="FQ173">
        <v>1746715409.1</v>
      </c>
      <c r="FR173" t="s">
        <v>438</v>
      </c>
      <c r="FS173">
        <v>1746715409.1</v>
      </c>
      <c r="FT173">
        <v>1746715398.6</v>
      </c>
      <c r="FU173">
        <v>2</v>
      </c>
      <c r="FV173">
        <v>-0.229</v>
      </c>
      <c r="FW173">
        <v>-0.046</v>
      </c>
      <c r="FX173">
        <v>-0.035</v>
      </c>
      <c r="FY173">
        <v>0.08699999999999999</v>
      </c>
      <c r="FZ173">
        <v>587</v>
      </c>
      <c r="GA173">
        <v>16</v>
      </c>
      <c r="GB173">
        <v>0.03</v>
      </c>
      <c r="GC173">
        <v>0.16</v>
      </c>
      <c r="GD173">
        <v>-0.2028510906526789</v>
      </c>
      <c r="GE173">
        <v>-0.02587624527149677</v>
      </c>
      <c r="GF173">
        <v>0.03790850518196281</v>
      </c>
      <c r="GG173">
        <v>1</v>
      </c>
      <c r="GH173">
        <v>-0.0003819102671329389</v>
      </c>
      <c r="GI173">
        <v>-2.82174761310723E-05</v>
      </c>
      <c r="GJ173">
        <v>3.203027290177895E-05</v>
      </c>
      <c r="GK173">
        <v>1</v>
      </c>
      <c r="GL173">
        <v>2</v>
      </c>
      <c r="GM173">
        <v>2</v>
      </c>
      <c r="GN173" t="s">
        <v>439</v>
      </c>
      <c r="GO173">
        <v>3.01821</v>
      </c>
      <c r="GP173">
        <v>2.77512</v>
      </c>
      <c r="GQ173">
        <v>0.0150076</v>
      </c>
      <c r="GR173">
        <v>0.0148228</v>
      </c>
      <c r="GS173">
        <v>0.110691</v>
      </c>
      <c r="GT173">
        <v>0.110411</v>
      </c>
      <c r="GU173">
        <v>25448.7</v>
      </c>
      <c r="GV173">
        <v>29736.8</v>
      </c>
      <c r="GW173">
        <v>22639.8</v>
      </c>
      <c r="GX173">
        <v>27733.2</v>
      </c>
      <c r="GY173">
        <v>29178</v>
      </c>
      <c r="GZ173">
        <v>35223.5</v>
      </c>
      <c r="HA173">
        <v>36290.6</v>
      </c>
      <c r="HB173">
        <v>44025.4</v>
      </c>
      <c r="HC173">
        <v>1.82533</v>
      </c>
      <c r="HD173">
        <v>2.2265</v>
      </c>
      <c r="HE173">
        <v>0.14564</v>
      </c>
      <c r="HF173">
        <v>0</v>
      </c>
      <c r="HG173">
        <v>27.3455</v>
      </c>
      <c r="HH173">
        <v>999.9</v>
      </c>
      <c r="HI173">
        <v>56.1</v>
      </c>
      <c r="HJ173">
        <v>29.2</v>
      </c>
      <c r="HK173">
        <v>22.3777</v>
      </c>
      <c r="HL173">
        <v>61.829</v>
      </c>
      <c r="HM173">
        <v>10.4688</v>
      </c>
      <c r="HN173">
        <v>1</v>
      </c>
      <c r="HO173">
        <v>-0.193636</v>
      </c>
      <c r="HP173">
        <v>-2.2247</v>
      </c>
      <c r="HQ173">
        <v>20.2825</v>
      </c>
      <c r="HR173">
        <v>5.19378</v>
      </c>
      <c r="HS173">
        <v>11.9545</v>
      </c>
      <c r="HT173">
        <v>4.94755</v>
      </c>
      <c r="HU173">
        <v>3.3</v>
      </c>
      <c r="HV173">
        <v>9999</v>
      </c>
      <c r="HW173">
        <v>9999</v>
      </c>
      <c r="HX173">
        <v>9999</v>
      </c>
      <c r="HY173">
        <v>334.6</v>
      </c>
      <c r="HZ173">
        <v>1.86019</v>
      </c>
      <c r="IA173">
        <v>1.86081</v>
      </c>
      <c r="IB173">
        <v>1.86157</v>
      </c>
      <c r="IC173">
        <v>1.85715</v>
      </c>
      <c r="ID173">
        <v>1.85684</v>
      </c>
      <c r="IE173">
        <v>1.85791</v>
      </c>
      <c r="IF173">
        <v>1.85871</v>
      </c>
      <c r="IG173">
        <v>1.85822</v>
      </c>
      <c r="IH173">
        <v>0</v>
      </c>
      <c r="II173">
        <v>0</v>
      </c>
      <c r="IJ173">
        <v>0</v>
      </c>
      <c r="IK173">
        <v>0</v>
      </c>
      <c r="IL173" t="s">
        <v>440</v>
      </c>
      <c r="IM173" t="s">
        <v>441</v>
      </c>
      <c r="IN173" t="s">
        <v>442</v>
      </c>
      <c r="IO173" t="s">
        <v>442</v>
      </c>
      <c r="IP173" t="s">
        <v>442</v>
      </c>
      <c r="IQ173" t="s">
        <v>442</v>
      </c>
      <c r="IR173">
        <v>0</v>
      </c>
      <c r="IS173">
        <v>100</v>
      </c>
      <c r="IT173">
        <v>100</v>
      </c>
      <c r="IU173">
        <v>0.268</v>
      </c>
      <c r="IV173">
        <v>0.2474</v>
      </c>
      <c r="IW173">
        <v>0.297997702088705</v>
      </c>
      <c r="IX173">
        <v>-0.0005958199232126106</v>
      </c>
      <c r="IY173">
        <v>-6.37178337242435E-08</v>
      </c>
      <c r="IZ173">
        <v>1.993894988486917E-10</v>
      </c>
      <c r="JA173">
        <v>-0.1058024783623949</v>
      </c>
      <c r="JB173">
        <v>-0.00682890468723997</v>
      </c>
      <c r="JC173">
        <v>0.001509929528747337</v>
      </c>
      <c r="JD173">
        <v>-1.662762654557253E-05</v>
      </c>
      <c r="JE173">
        <v>17</v>
      </c>
      <c r="JF173">
        <v>1831</v>
      </c>
      <c r="JG173">
        <v>1</v>
      </c>
      <c r="JH173">
        <v>21</v>
      </c>
      <c r="JI173">
        <v>363.5</v>
      </c>
      <c r="JJ173">
        <v>363.6</v>
      </c>
      <c r="JK173">
        <v>0.279541</v>
      </c>
      <c r="JL173">
        <v>2.61841</v>
      </c>
      <c r="JM173">
        <v>1.54663</v>
      </c>
      <c r="JN173">
        <v>2.19116</v>
      </c>
      <c r="JO173">
        <v>1.49658</v>
      </c>
      <c r="JP173">
        <v>2.43652</v>
      </c>
      <c r="JQ173">
        <v>35.3827</v>
      </c>
      <c r="JR173">
        <v>24.1926</v>
      </c>
      <c r="JS173">
        <v>18</v>
      </c>
      <c r="JT173">
        <v>384.933</v>
      </c>
      <c r="JU173">
        <v>685.0119999999999</v>
      </c>
      <c r="JV173">
        <v>30.8956</v>
      </c>
      <c r="JW173">
        <v>25.046</v>
      </c>
      <c r="JX173">
        <v>30</v>
      </c>
      <c r="JY173">
        <v>24.9341</v>
      </c>
      <c r="JZ173">
        <v>24.9106</v>
      </c>
      <c r="KA173">
        <v>5.62567</v>
      </c>
      <c r="KB173">
        <v>16.2713</v>
      </c>
      <c r="KC173">
        <v>100</v>
      </c>
      <c r="KD173">
        <v>30.8942</v>
      </c>
      <c r="KE173">
        <v>50</v>
      </c>
      <c r="KF173">
        <v>20.8616</v>
      </c>
      <c r="KG173">
        <v>100.156</v>
      </c>
      <c r="KH173">
        <v>100.779</v>
      </c>
    </row>
    <row r="174" spans="1:294">
      <c r="A174">
        <v>158</v>
      </c>
      <c r="B174">
        <v>1746737337.1</v>
      </c>
      <c r="C174">
        <v>18921</v>
      </c>
      <c r="D174" t="s">
        <v>755</v>
      </c>
      <c r="E174" t="s">
        <v>756</v>
      </c>
      <c r="F174" t="s">
        <v>432</v>
      </c>
      <c r="G174" t="s">
        <v>433</v>
      </c>
      <c r="I174" t="s">
        <v>435</v>
      </c>
      <c r="J174">
        <v>1746737337.1</v>
      </c>
      <c r="K174">
        <f>(L174)/1000</f>
        <v>0</v>
      </c>
      <c r="L174">
        <f>IF(DQ174, AO174, AI174)</f>
        <v>0</v>
      </c>
      <c r="M174">
        <f>IF(DQ174, AJ174, AH174)</f>
        <v>0</v>
      </c>
      <c r="N174">
        <f>DS174 - IF(AV174&gt;1, M174*DM174*100.0/(AX174), 0)</f>
        <v>0</v>
      </c>
      <c r="O174">
        <f>((U174-K174/2)*N174-M174)/(U174+K174/2)</f>
        <v>0</v>
      </c>
      <c r="P174">
        <f>O174*(DZ174+EA174)/1000.0</f>
        <v>0</v>
      </c>
      <c r="Q174">
        <f>(DS174 - IF(AV174&gt;1, M174*DM174*100.0/(AX174), 0))*(DZ174+EA174)/1000.0</f>
        <v>0</v>
      </c>
      <c r="R174">
        <f>2.0/((1/T174-1/S174)+SIGN(T174)*SQRT((1/T174-1/S174)*(1/T174-1/S174) + 4*DN174/((DN174+1)*(DN174+1))*(2*1/T174*1/S174-1/S174*1/S174)))</f>
        <v>0</v>
      </c>
      <c r="S174">
        <f>IF(LEFT(DO174,1)&lt;&gt;"0",IF(LEFT(DO174,1)="1",3.0,DP174),$D$5+$E$5*(EG174*DZ174/($K$5*1000))+$F$5*(EG174*DZ174/($K$5*1000))*MAX(MIN(DM174,$J$5),$I$5)*MAX(MIN(DM174,$J$5),$I$5)+$G$5*MAX(MIN(DM174,$J$5),$I$5)*(EG174*DZ174/($K$5*1000))+$H$5*(EG174*DZ174/($K$5*1000))*(EG174*DZ174/($K$5*1000)))</f>
        <v>0</v>
      </c>
      <c r="T174">
        <f>K174*(1000-(1000*0.61365*exp(17.502*X174/(240.97+X174))/(DZ174+EA174)+DU174)/2)/(1000*0.61365*exp(17.502*X174/(240.97+X174))/(DZ174+EA174)-DU174)</f>
        <v>0</v>
      </c>
      <c r="U174">
        <f>1/((DN174+1)/(R174/1.6)+1/(S174/1.37)) + DN174/((DN174+1)/(R174/1.6) + DN174/(S174/1.37))</f>
        <v>0</v>
      </c>
      <c r="V174">
        <f>(DI174*DL174)</f>
        <v>0</v>
      </c>
      <c r="W174">
        <f>(EB174+(V174+2*0.95*5.67E-8*(((EB174+$B$7)+273)^4-(EB174+273)^4)-44100*K174)/(1.84*29.3*S174+8*0.95*5.67E-8*(EB174+273)^3))</f>
        <v>0</v>
      </c>
      <c r="X174">
        <f>($C$7*EC174+$D$7*ED174+$E$7*W174)</f>
        <v>0</v>
      </c>
      <c r="Y174">
        <f>0.61365*exp(17.502*X174/(240.97+X174))</f>
        <v>0</v>
      </c>
      <c r="Z174">
        <f>(AA174/AB174*100)</f>
        <v>0</v>
      </c>
      <c r="AA174">
        <f>DU174*(DZ174+EA174)/1000</f>
        <v>0</v>
      </c>
      <c r="AB174">
        <f>0.61365*exp(17.502*EB174/(240.97+EB174))</f>
        <v>0</v>
      </c>
      <c r="AC174">
        <f>(Y174-DU174*(DZ174+EA174)/1000)</f>
        <v>0</v>
      </c>
      <c r="AD174">
        <f>(-K174*44100)</f>
        <v>0</v>
      </c>
      <c r="AE174">
        <f>2*29.3*S174*0.92*(EB174-X174)</f>
        <v>0</v>
      </c>
      <c r="AF174">
        <f>2*0.95*5.67E-8*(((EB174+$B$7)+273)^4-(X174+273)^4)</f>
        <v>0</v>
      </c>
      <c r="AG174">
        <f>V174+AF174+AD174+AE174</f>
        <v>0</v>
      </c>
      <c r="AH174">
        <f>DY174*AV174*(DT174-DS174*(1000-AV174*DV174)/(1000-AV174*DU174))/(100*DM174)</f>
        <v>0</v>
      </c>
      <c r="AI174">
        <f>1000*DY174*AV174*(DU174-DV174)/(100*DM174*(1000-AV174*DU174))</f>
        <v>0</v>
      </c>
      <c r="AJ174">
        <f>(AK174 - AL174 - DZ174*1E3/(8.314*(EB174+273.15)) * AN174/DY174 * AM174) * DY174/(100*DM174) * (1000 - DV174)/1000</f>
        <v>0</v>
      </c>
      <c r="AK174">
        <v>102.2733932882881</v>
      </c>
      <c r="AL174">
        <v>102.3935818181818</v>
      </c>
      <c r="AM174">
        <v>-0.0002125969505501068</v>
      </c>
      <c r="AN174">
        <v>65.79024612153766</v>
      </c>
      <c r="AO174">
        <f>(AQ174 - AP174 + DZ174*1E3/(8.314*(EB174+273.15)) * AS174/DY174 * AR174) * DY174/(100*DM174) * 1000/(1000 - AQ174)</f>
        <v>0</v>
      </c>
      <c r="AP174">
        <v>20.86906473652558</v>
      </c>
      <c r="AQ174">
        <v>20.84656</v>
      </c>
      <c r="AR174">
        <v>2.768625427302426E-08</v>
      </c>
      <c r="AS174">
        <v>77.20900830329752</v>
      </c>
      <c r="AT174">
        <v>0</v>
      </c>
      <c r="AU174">
        <v>0</v>
      </c>
      <c r="AV174">
        <f>IF(AT174*$H$13&gt;=AX174,1.0,(AX174/(AX174-AT174*$H$13)))</f>
        <v>0</v>
      </c>
      <c r="AW174">
        <f>(AV174-1)*100</f>
        <v>0</v>
      </c>
      <c r="AX174">
        <f>MAX(0,($B$13+$C$13*EG174)/(1+$D$13*EG174)*DZ174/(EB174+273)*$E$13)</f>
        <v>0</v>
      </c>
      <c r="AY174" t="s">
        <v>436</v>
      </c>
      <c r="AZ174" t="s">
        <v>436</v>
      </c>
      <c r="BA174">
        <v>0</v>
      </c>
      <c r="BB174">
        <v>0</v>
      </c>
      <c r="BC174">
        <f>1-BA174/BB174</f>
        <v>0</v>
      </c>
      <c r="BD174">
        <v>0</v>
      </c>
      <c r="BE174" t="s">
        <v>436</v>
      </c>
      <c r="BF174" t="s">
        <v>436</v>
      </c>
      <c r="BG174">
        <v>0</v>
      </c>
      <c r="BH174">
        <v>0</v>
      </c>
      <c r="BI174">
        <f>1-BG174/BH174</f>
        <v>0</v>
      </c>
      <c r="BJ174">
        <v>0.5</v>
      </c>
      <c r="BK174">
        <f>DJ174</f>
        <v>0</v>
      </c>
      <c r="BL174">
        <f>M174</f>
        <v>0</v>
      </c>
      <c r="BM174">
        <f>BI174*BJ174*BK174</f>
        <v>0</v>
      </c>
      <c r="BN174">
        <f>(BL174-BD174)/BK174</f>
        <v>0</v>
      </c>
      <c r="BO174">
        <f>(BB174-BH174)/BH174</f>
        <v>0</v>
      </c>
      <c r="BP174">
        <f>BA174/(BC174+BA174/BH174)</f>
        <v>0</v>
      </c>
      <c r="BQ174" t="s">
        <v>436</v>
      </c>
      <c r="BR174">
        <v>0</v>
      </c>
      <c r="BS174">
        <f>IF(BR174&lt;&gt;0, BR174, BP174)</f>
        <v>0</v>
      </c>
      <c r="BT174">
        <f>1-BS174/BH174</f>
        <v>0</v>
      </c>
      <c r="BU174">
        <f>(BH174-BG174)/(BH174-BS174)</f>
        <v>0</v>
      </c>
      <c r="BV174">
        <f>(BB174-BH174)/(BB174-BS174)</f>
        <v>0</v>
      </c>
      <c r="BW174">
        <f>(BH174-BG174)/(BH174-BA174)</f>
        <v>0</v>
      </c>
      <c r="BX174">
        <f>(BB174-BH174)/(BB174-BA174)</f>
        <v>0</v>
      </c>
      <c r="BY174">
        <f>(BU174*BS174/BG174)</f>
        <v>0</v>
      </c>
      <c r="BZ174">
        <f>(1-BY174)</f>
        <v>0</v>
      </c>
      <c r="DI174">
        <f>$B$11*EH174+$C$11*EI174+$F$11*ET174*(1-EW174)</f>
        <v>0</v>
      </c>
      <c r="DJ174">
        <f>DI174*DK174</f>
        <v>0</v>
      </c>
      <c r="DK174">
        <f>($B$11*$D$9+$C$11*$D$9+$F$11*((FG174+EY174)/MAX(FG174+EY174+FH174, 0.1)*$I$9+FH174/MAX(FG174+EY174+FH174, 0.1)*$J$9))/($B$11+$C$11+$F$11)</f>
        <v>0</v>
      </c>
      <c r="DL174">
        <f>($B$11*$K$9+$C$11*$K$9+$F$11*((FG174+EY174)/MAX(FG174+EY174+FH174, 0.1)*$P$9+FH174/MAX(FG174+EY174+FH174, 0.1)*$Q$9))/($B$11+$C$11+$F$11)</f>
        <v>0</v>
      </c>
      <c r="DM174">
        <v>6</v>
      </c>
      <c r="DN174">
        <v>0.5</v>
      </c>
      <c r="DO174" t="s">
        <v>437</v>
      </c>
      <c r="DP174">
        <v>2</v>
      </c>
      <c r="DQ174" t="b">
        <v>1</v>
      </c>
      <c r="DR174">
        <v>1746737337.1</v>
      </c>
      <c r="DS174">
        <v>100.252</v>
      </c>
      <c r="DT174">
        <v>100.144</v>
      </c>
      <c r="DU174">
        <v>20.8464</v>
      </c>
      <c r="DV174">
        <v>20.8674</v>
      </c>
      <c r="DW174">
        <v>100.014</v>
      </c>
      <c r="DX174">
        <v>20.5975</v>
      </c>
      <c r="DY174">
        <v>399.973</v>
      </c>
      <c r="DZ174">
        <v>101.997</v>
      </c>
      <c r="EA174">
        <v>0.0999264</v>
      </c>
      <c r="EB174">
        <v>29.9862</v>
      </c>
      <c r="EC174">
        <v>29.6886</v>
      </c>
      <c r="ED174">
        <v>999.9</v>
      </c>
      <c r="EE174">
        <v>0</v>
      </c>
      <c r="EF174">
        <v>0</v>
      </c>
      <c r="EG174">
        <v>10046.2</v>
      </c>
      <c r="EH174">
        <v>0</v>
      </c>
      <c r="EI174">
        <v>0.221054</v>
      </c>
      <c r="EJ174">
        <v>0.107513</v>
      </c>
      <c r="EK174">
        <v>102.386</v>
      </c>
      <c r="EL174">
        <v>102.278</v>
      </c>
      <c r="EM174">
        <v>-0.0210648</v>
      </c>
      <c r="EN174">
        <v>100.144</v>
      </c>
      <c r="EO174">
        <v>20.8674</v>
      </c>
      <c r="EP174">
        <v>2.12627</v>
      </c>
      <c r="EQ174">
        <v>2.12842</v>
      </c>
      <c r="ER174">
        <v>18.4174</v>
      </c>
      <c r="ES174">
        <v>18.4335</v>
      </c>
      <c r="ET174">
        <v>0.0500092</v>
      </c>
      <c r="EU174">
        <v>0</v>
      </c>
      <c r="EV174">
        <v>0</v>
      </c>
      <c r="EW174">
        <v>0</v>
      </c>
      <c r="EX174">
        <v>3.94</v>
      </c>
      <c r="EY174">
        <v>0.0500092</v>
      </c>
      <c r="EZ174">
        <v>-5.07</v>
      </c>
      <c r="FA174">
        <v>1.07</v>
      </c>
      <c r="FB174">
        <v>34.562</v>
      </c>
      <c r="FC174">
        <v>38.437</v>
      </c>
      <c r="FD174">
        <v>36.5</v>
      </c>
      <c r="FE174">
        <v>38.187</v>
      </c>
      <c r="FF174">
        <v>37.187</v>
      </c>
      <c r="FG174">
        <v>0</v>
      </c>
      <c r="FH174">
        <v>0</v>
      </c>
      <c r="FI174">
        <v>0</v>
      </c>
      <c r="FJ174">
        <v>1746737410.4</v>
      </c>
      <c r="FK174">
        <v>0</v>
      </c>
      <c r="FL174">
        <v>2.7176</v>
      </c>
      <c r="FM174">
        <v>11.14846149509239</v>
      </c>
      <c r="FN174">
        <v>1.004615159631951</v>
      </c>
      <c r="FO174">
        <v>-1.8332</v>
      </c>
      <c r="FP174">
        <v>15</v>
      </c>
      <c r="FQ174">
        <v>1746715409.1</v>
      </c>
      <c r="FR174" t="s">
        <v>438</v>
      </c>
      <c r="FS174">
        <v>1746715409.1</v>
      </c>
      <c r="FT174">
        <v>1746715398.6</v>
      </c>
      <c r="FU174">
        <v>2</v>
      </c>
      <c r="FV174">
        <v>-0.229</v>
      </c>
      <c r="FW174">
        <v>-0.046</v>
      </c>
      <c r="FX174">
        <v>-0.035</v>
      </c>
      <c r="FY174">
        <v>0.08699999999999999</v>
      </c>
      <c r="FZ174">
        <v>587</v>
      </c>
      <c r="GA174">
        <v>16</v>
      </c>
      <c r="GB174">
        <v>0.03</v>
      </c>
      <c r="GC174">
        <v>0.16</v>
      </c>
      <c r="GD174">
        <v>-0.1028706249724589</v>
      </c>
      <c r="GE174">
        <v>0.06343818413090334</v>
      </c>
      <c r="GF174">
        <v>0.01629994624494666</v>
      </c>
      <c r="GG174">
        <v>1</v>
      </c>
      <c r="GH174">
        <v>-0.001113370755898567</v>
      </c>
      <c r="GI174">
        <v>0.001819054541738429</v>
      </c>
      <c r="GJ174">
        <v>0.0003032569135236152</v>
      </c>
      <c r="GK174">
        <v>1</v>
      </c>
      <c r="GL174">
        <v>2</v>
      </c>
      <c r="GM174">
        <v>2</v>
      </c>
      <c r="GN174" t="s">
        <v>439</v>
      </c>
      <c r="GO174">
        <v>3.01813</v>
      </c>
      <c r="GP174">
        <v>2.775</v>
      </c>
      <c r="GQ174">
        <v>0.0290752</v>
      </c>
      <c r="GR174">
        <v>0.0288899</v>
      </c>
      <c r="GS174">
        <v>0.110863</v>
      </c>
      <c r="GT174">
        <v>0.11062</v>
      </c>
      <c r="GU174">
        <v>25084.7</v>
      </c>
      <c r="GV174">
        <v>29312.6</v>
      </c>
      <c r="GW174">
        <v>22639.4</v>
      </c>
      <c r="GX174">
        <v>27733.9</v>
      </c>
      <c r="GY174">
        <v>29172.3</v>
      </c>
      <c r="GZ174">
        <v>35216.4</v>
      </c>
      <c r="HA174">
        <v>36290.3</v>
      </c>
      <c r="HB174">
        <v>44026.6</v>
      </c>
      <c r="HC174">
        <v>1.8253</v>
      </c>
      <c r="HD174">
        <v>2.22685</v>
      </c>
      <c r="HE174">
        <v>0.144273</v>
      </c>
      <c r="HF174">
        <v>0</v>
      </c>
      <c r="HG174">
        <v>27.335</v>
      </c>
      <c r="HH174">
        <v>999.9</v>
      </c>
      <c r="HI174">
        <v>56.1</v>
      </c>
      <c r="HJ174">
        <v>29.2</v>
      </c>
      <c r="HK174">
        <v>22.3779</v>
      </c>
      <c r="HL174">
        <v>61.879</v>
      </c>
      <c r="HM174">
        <v>10.4968</v>
      </c>
      <c r="HN174">
        <v>1</v>
      </c>
      <c r="HO174">
        <v>-0.193704</v>
      </c>
      <c r="HP174">
        <v>-2.34129</v>
      </c>
      <c r="HQ174">
        <v>20.279</v>
      </c>
      <c r="HR174">
        <v>5.19842</v>
      </c>
      <c r="HS174">
        <v>11.9548</v>
      </c>
      <c r="HT174">
        <v>4.9474</v>
      </c>
      <c r="HU174">
        <v>3.3</v>
      </c>
      <c r="HV174">
        <v>9999</v>
      </c>
      <c r="HW174">
        <v>9999</v>
      </c>
      <c r="HX174">
        <v>9999</v>
      </c>
      <c r="HY174">
        <v>334.6</v>
      </c>
      <c r="HZ174">
        <v>1.86016</v>
      </c>
      <c r="IA174">
        <v>1.8608</v>
      </c>
      <c r="IB174">
        <v>1.86157</v>
      </c>
      <c r="IC174">
        <v>1.85715</v>
      </c>
      <c r="ID174">
        <v>1.85684</v>
      </c>
      <c r="IE174">
        <v>1.85791</v>
      </c>
      <c r="IF174">
        <v>1.85868</v>
      </c>
      <c r="IG174">
        <v>1.85822</v>
      </c>
      <c r="IH174">
        <v>0</v>
      </c>
      <c r="II174">
        <v>0</v>
      </c>
      <c r="IJ174">
        <v>0</v>
      </c>
      <c r="IK174">
        <v>0</v>
      </c>
      <c r="IL174" t="s">
        <v>440</v>
      </c>
      <c r="IM174" t="s">
        <v>441</v>
      </c>
      <c r="IN174" t="s">
        <v>442</v>
      </c>
      <c r="IO174" t="s">
        <v>442</v>
      </c>
      <c r="IP174" t="s">
        <v>442</v>
      </c>
      <c r="IQ174" t="s">
        <v>442</v>
      </c>
      <c r="IR174">
        <v>0</v>
      </c>
      <c r="IS174">
        <v>100</v>
      </c>
      <c r="IT174">
        <v>100</v>
      </c>
      <c r="IU174">
        <v>0.238</v>
      </c>
      <c r="IV174">
        <v>0.2489</v>
      </c>
      <c r="IW174">
        <v>0.297997702088705</v>
      </c>
      <c r="IX174">
        <v>-0.0005958199232126106</v>
      </c>
      <c r="IY174">
        <v>-6.37178337242435E-08</v>
      </c>
      <c r="IZ174">
        <v>1.993894988486917E-10</v>
      </c>
      <c r="JA174">
        <v>-0.1058024783623949</v>
      </c>
      <c r="JB174">
        <v>-0.00682890468723997</v>
      </c>
      <c r="JC174">
        <v>0.001509929528747337</v>
      </c>
      <c r="JD174">
        <v>-1.662762654557253E-05</v>
      </c>
      <c r="JE174">
        <v>17</v>
      </c>
      <c r="JF174">
        <v>1831</v>
      </c>
      <c r="JG174">
        <v>1</v>
      </c>
      <c r="JH174">
        <v>21</v>
      </c>
      <c r="JI174">
        <v>365.5</v>
      </c>
      <c r="JJ174">
        <v>365.6</v>
      </c>
      <c r="JK174">
        <v>0.383301</v>
      </c>
      <c r="JL174">
        <v>2.60986</v>
      </c>
      <c r="JM174">
        <v>1.54663</v>
      </c>
      <c r="JN174">
        <v>2.19116</v>
      </c>
      <c r="JO174">
        <v>1.49658</v>
      </c>
      <c r="JP174">
        <v>2.46094</v>
      </c>
      <c r="JQ174">
        <v>35.3596</v>
      </c>
      <c r="JR174">
        <v>24.2013</v>
      </c>
      <c r="JS174">
        <v>18</v>
      </c>
      <c r="JT174">
        <v>384.907</v>
      </c>
      <c r="JU174">
        <v>685.282</v>
      </c>
      <c r="JV174">
        <v>30.9719</v>
      </c>
      <c r="JW174">
        <v>25.0418</v>
      </c>
      <c r="JX174">
        <v>30.0001</v>
      </c>
      <c r="JY174">
        <v>24.932</v>
      </c>
      <c r="JZ174">
        <v>24.9085</v>
      </c>
      <c r="KA174">
        <v>7.69274</v>
      </c>
      <c r="KB174">
        <v>15.9998</v>
      </c>
      <c r="KC174">
        <v>100</v>
      </c>
      <c r="KD174">
        <v>30.9831</v>
      </c>
      <c r="KE174">
        <v>100</v>
      </c>
      <c r="KF174">
        <v>20.8654</v>
      </c>
      <c r="KG174">
        <v>100.155</v>
      </c>
      <c r="KH174">
        <v>100.781</v>
      </c>
    </row>
    <row r="175" spans="1:294">
      <c r="A175">
        <v>159</v>
      </c>
      <c r="B175">
        <v>1746737458</v>
      </c>
      <c r="C175">
        <v>19041.90000009537</v>
      </c>
      <c r="D175" t="s">
        <v>757</v>
      </c>
      <c r="E175" t="s">
        <v>758</v>
      </c>
      <c r="F175" t="s">
        <v>432</v>
      </c>
      <c r="G175" t="s">
        <v>433</v>
      </c>
      <c r="I175" t="s">
        <v>435</v>
      </c>
      <c r="J175">
        <v>1746737458</v>
      </c>
      <c r="K175">
        <f>(L175)/1000</f>
        <v>0</v>
      </c>
      <c r="L175">
        <f>IF(DQ175, AO175, AI175)</f>
        <v>0</v>
      </c>
      <c r="M175">
        <f>IF(DQ175, AJ175, AH175)</f>
        <v>0</v>
      </c>
      <c r="N175">
        <f>DS175 - IF(AV175&gt;1, M175*DM175*100.0/(AX175), 0)</f>
        <v>0</v>
      </c>
      <c r="O175">
        <f>((U175-K175/2)*N175-M175)/(U175+K175/2)</f>
        <v>0</v>
      </c>
      <c r="P175">
        <f>O175*(DZ175+EA175)/1000.0</f>
        <v>0</v>
      </c>
      <c r="Q175">
        <f>(DS175 - IF(AV175&gt;1, M175*DM175*100.0/(AX175), 0))*(DZ175+EA175)/1000.0</f>
        <v>0</v>
      </c>
      <c r="R175">
        <f>2.0/((1/T175-1/S175)+SIGN(T175)*SQRT((1/T175-1/S175)*(1/T175-1/S175) + 4*DN175/((DN175+1)*(DN175+1))*(2*1/T175*1/S175-1/S175*1/S175)))</f>
        <v>0</v>
      </c>
      <c r="S175">
        <f>IF(LEFT(DO175,1)&lt;&gt;"0",IF(LEFT(DO175,1)="1",3.0,DP175),$D$5+$E$5*(EG175*DZ175/($K$5*1000))+$F$5*(EG175*DZ175/($K$5*1000))*MAX(MIN(DM175,$J$5),$I$5)*MAX(MIN(DM175,$J$5),$I$5)+$G$5*MAX(MIN(DM175,$J$5),$I$5)*(EG175*DZ175/($K$5*1000))+$H$5*(EG175*DZ175/($K$5*1000))*(EG175*DZ175/($K$5*1000)))</f>
        <v>0</v>
      </c>
      <c r="T175">
        <f>K175*(1000-(1000*0.61365*exp(17.502*X175/(240.97+X175))/(DZ175+EA175)+DU175)/2)/(1000*0.61365*exp(17.502*X175/(240.97+X175))/(DZ175+EA175)-DU175)</f>
        <v>0</v>
      </c>
      <c r="U175">
        <f>1/((DN175+1)/(R175/1.6)+1/(S175/1.37)) + DN175/((DN175+1)/(R175/1.6) + DN175/(S175/1.37))</f>
        <v>0</v>
      </c>
      <c r="V175">
        <f>(DI175*DL175)</f>
        <v>0</v>
      </c>
      <c r="W175">
        <f>(EB175+(V175+2*0.95*5.67E-8*(((EB175+$B$7)+273)^4-(EB175+273)^4)-44100*K175)/(1.84*29.3*S175+8*0.95*5.67E-8*(EB175+273)^3))</f>
        <v>0</v>
      </c>
      <c r="X175">
        <f>($C$7*EC175+$D$7*ED175+$E$7*W175)</f>
        <v>0</v>
      </c>
      <c r="Y175">
        <f>0.61365*exp(17.502*X175/(240.97+X175))</f>
        <v>0</v>
      </c>
      <c r="Z175">
        <f>(AA175/AB175*100)</f>
        <v>0</v>
      </c>
      <c r="AA175">
        <f>DU175*(DZ175+EA175)/1000</f>
        <v>0</v>
      </c>
      <c r="AB175">
        <f>0.61365*exp(17.502*EB175/(240.97+EB175))</f>
        <v>0</v>
      </c>
      <c r="AC175">
        <f>(Y175-DU175*(DZ175+EA175)/1000)</f>
        <v>0</v>
      </c>
      <c r="AD175">
        <f>(-K175*44100)</f>
        <v>0</v>
      </c>
      <c r="AE175">
        <f>2*29.3*S175*0.92*(EB175-X175)</f>
        <v>0</v>
      </c>
      <c r="AF175">
        <f>2*0.95*5.67E-8*(((EB175+$B$7)+273)^4-(X175+273)^4)</f>
        <v>0</v>
      </c>
      <c r="AG175">
        <f>V175+AF175+AD175+AE175</f>
        <v>0</v>
      </c>
      <c r="AH175">
        <f>DY175*AV175*(DT175-DS175*(1000-AV175*DV175)/(1000-AV175*DU175))/(100*DM175)</f>
        <v>0</v>
      </c>
      <c r="AI175">
        <f>1000*DY175*AV175*(DU175-DV175)/(100*DM175*(1000-AV175*DU175))</f>
        <v>0</v>
      </c>
      <c r="AJ175">
        <f>(AK175 - AL175 - DZ175*1E3/(8.314*(EB175+273.15)) * AN175/DY175 * AM175) * DY175/(100*DM175) * (1000 - DV175)/1000</f>
        <v>0</v>
      </c>
      <c r="AK175">
        <v>204.2769294800634</v>
      </c>
      <c r="AL175">
        <v>204.3162787878788</v>
      </c>
      <c r="AM175">
        <v>-0.0006776703318398924</v>
      </c>
      <c r="AN175">
        <v>65.79024612153766</v>
      </c>
      <c r="AO175">
        <f>(AQ175 - AP175 + DZ175*1E3/(8.314*(EB175+273.15)) * AS175/DY175 * AR175) * DY175/(100*DM175) * 1000/(1000 - AQ175)</f>
        <v>0</v>
      </c>
      <c r="AP175">
        <v>20.86055583425276</v>
      </c>
      <c r="AQ175">
        <v>20.84642181818181</v>
      </c>
      <c r="AR175">
        <v>-5.377473025454248E-06</v>
      </c>
      <c r="AS175">
        <v>77.20900830329752</v>
      </c>
      <c r="AT175">
        <v>0</v>
      </c>
      <c r="AU175">
        <v>0</v>
      </c>
      <c r="AV175">
        <f>IF(AT175*$H$13&gt;=AX175,1.0,(AX175/(AX175-AT175*$H$13)))</f>
        <v>0</v>
      </c>
      <c r="AW175">
        <f>(AV175-1)*100</f>
        <v>0</v>
      </c>
      <c r="AX175">
        <f>MAX(0,($B$13+$C$13*EG175)/(1+$D$13*EG175)*DZ175/(EB175+273)*$E$13)</f>
        <v>0</v>
      </c>
      <c r="AY175" t="s">
        <v>436</v>
      </c>
      <c r="AZ175" t="s">
        <v>436</v>
      </c>
      <c r="BA175">
        <v>0</v>
      </c>
      <c r="BB175">
        <v>0</v>
      </c>
      <c r="BC175">
        <f>1-BA175/BB175</f>
        <v>0</v>
      </c>
      <c r="BD175">
        <v>0</v>
      </c>
      <c r="BE175" t="s">
        <v>436</v>
      </c>
      <c r="BF175" t="s">
        <v>436</v>
      </c>
      <c r="BG175">
        <v>0</v>
      </c>
      <c r="BH175">
        <v>0</v>
      </c>
      <c r="BI175">
        <f>1-BG175/BH175</f>
        <v>0</v>
      </c>
      <c r="BJ175">
        <v>0.5</v>
      </c>
      <c r="BK175">
        <f>DJ175</f>
        <v>0</v>
      </c>
      <c r="BL175">
        <f>M175</f>
        <v>0</v>
      </c>
      <c r="BM175">
        <f>BI175*BJ175*BK175</f>
        <v>0</v>
      </c>
      <c r="BN175">
        <f>(BL175-BD175)/BK175</f>
        <v>0</v>
      </c>
      <c r="BO175">
        <f>(BB175-BH175)/BH175</f>
        <v>0</v>
      </c>
      <c r="BP175">
        <f>BA175/(BC175+BA175/BH175)</f>
        <v>0</v>
      </c>
      <c r="BQ175" t="s">
        <v>436</v>
      </c>
      <c r="BR175">
        <v>0</v>
      </c>
      <c r="BS175">
        <f>IF(BR175&lt;&gt;0, BR175, BP175)</f>
        <v>0</v>
      </c>
      <c r="BT175">
        <f>1-BS175/BH175</f>
        <v>0</v>
      </c>
      <c r="BU175">
        <f>(BH175-BG175)/(BH175-BS175)</f>
        <v>0</v>
      </c>
      <c r="BV175">
        <f>(BB175-BH175)/(BB175-BS175)</f>
        <v>0</v>
      </c>
      <c r="BW175">
        <f>(BH175-BG175)/(BH175-BA175)</f>
        <v>0</v>
      </c>
      <c r="BX175">
        <f>(BB175-BH175)/(BB175-BA175)</f>
        <v>0</v>
      </c>
      <c r="BY175">
        <f>(BU175*BS175/BG175)</f>
        <v>0</v>
      </c>
      <c r="BZ175">
        <f>(1-BY175)</f>
        <v>0</v>
      </c>
      <c r="DI175">
        <f>$B$11*EH175+$C$11*EI175+$F$11*ET175*(1-EW175)</f>
        <v>0</v>
      </c>
      <c r="DJ175">
        <f>DI175*DK175</f>
        <v>0</v>
      </c>
      <c r="DK175">
        <f>($B$11*$D$9+$C$11*$D$9+$F$11*((FG175+EY175)/MAX(FG175+EY175+FH175, 0.1)*$I$9+FH175/MAX(FG175+EY175+FH175, 0.1)*$J$9))/($B$11+$C$11+$F$11)</f>
        <v>0</v>
      </c>
      <c r="DL175">
        <f>($B$11*$K$9+$C$11*$K$9+$F$11*((FG175+EY175)/MAX(FG175+EY175+FH175, 0.1)*$P$9+FH175/MAX(FG175+EY175+FH175, 0.1)*$Q$9))/($B$11+$C$11+$F$11)</f>
        <v>0</v>
      </c>
      <c r="DM175">
        <v>6</v>
      </c>
      <c r="DN175">
        <v>0.5</v>
      </c>
      <c r="DO175" t="s">
        <v>437</v>
      </c>
      <c r="DP175">
        <v>2</v>
      </c>
      <c r="DQ175" t="b">
        <v>1</v>
      </c>
      <c r="DR175">
        <v>1746737458</v>
      </c>
      <c r="DS175">
        <v>200.061</v>
      </c>
      <c r="DT175">
        <v>200.045</v>
      </c>
      <c r="DU175">
        <v>20.8463</v>
      </c>
      <c r="DV175">
        <v>20.8559</v>
      </c>
      <c r="DW175">
        <v>199.883</v>
      </c>
      <c r="DX175">
        <v>20.5975</v>
      </c>
      <c r="DY175">
        <v>400.099</v>
      </c>
      <c r="DZ175">
        <v>101.996</v>
      </c>
      <c r="EA175">
        <v>0.099896</v>
      </c>
      <c r="EB175">
        <v>30.0066</v>
      </c>
      <c r="EC175">
        <v>29.7012</v>
      </c>
      <c r="ED175">
        <v>999.9</v>
      </c>
      <c r="EE175">
        <v>0</v>
      </c>
      <c r="EF175">
        <v>0</v>
      </c>
      <c r="EG175">
        <v>10058.8</v>
      </c>
      <c r="EH175">
        <v>0</v>
      </c>
      <c r="EI175">
        <v>0.221054</v>
      </c>
      <c r="EJ175">
        <v>0.0166473</v>
      </c>
      <c r="EK175">
        <v>204.321</v>
      </c>
      <c r="EL175">
        <v>204.306</v>
      </c>
      <c r="EM175">
        <v>-0.009582520000000001</v>
      </c>
      <c r="EN175">
        <v>200.045</v>
      </c>
      <c r="EO175">
        <v>20.8559</v>
      </c>
      <c r="EP175">
        <v>2.12625</v>
      </c>
      <c r="EQ175">
        <v>2.12723</v>
      </c>
      <c r="ER175">
        <v>18.4172</v>
      </c>
      <c r="ES175">
        <v>18.4245</v>
      </c>
      <c r="ET175">
        <v>0.0500092</v>
      </c>
      <c r="EU175">
        <v>0</v>
      </c>
      <c r="EV175">
        <v>0</v>
      </c>
      <c r="EW175">
        <v>0</v>
      </c>
      <c r="EX175">
        <v>11.98</v>
      </c>
      <c r="EY175">
        <v>0.0500092</v>
      </c>
      <c r="EZ175">
        <v>-11.48</v>
      </c>
      <c r="FA175">
        <v>0.73</v>
      </c>
      <c r="FB175">
        <v>34.812</v>
      </c>
      <c r="FC175">
        <v>39.812</v>
      </c>
      <c r="FD175">
        <v>37.125</v>
      </c>
      <c r="FE175">
        <v>40</v>
      </c>
      <c r="FF175">
        <v>37.875</v>
      </c>
      <c r="FG175">
        <v>0</v>
      </c>
      <c r="FH175">
        <v>0</v>
      </c>
      <c r="FI175">
        <v>0</v>
      </c>
      <c r="FJ175">
        <v>1746737531</v>
      </c>
      <c r="FK175">
        <v>0</v>
      </c>
      <c r="FL175">
        <v>2.941538461538462</v>
      </c>
      <c r="FM175">
        <v>-25.09743588521624</v>
      </c>
      <c r="FN175">
        <v>20.82598313164239</v>
      </c>
      <c r="FO175">
        <v>-4.503076923076923</v>
      </c>
      <c r="FP175">
        <v>15</v>
      </c>
      <c r="FQ175">
        <v>1746715409.1</v>
      </c>
      <c r="FR175" t="s">
        <v>438</v>
      </c>
      <c r="FS175">
        <v>1746715409.1</v>
      </c>
      <c r="FT175">
        <v>1746715398.6</v>
      </c>
      <c r="FU175">
        <v>2</v>
      </c>
      <c r="FV175">
        <v>-0.229</v>
      </c>
      <c r="FW175">
        <v>-0.046</v>
      </c>
      <c r="FX175">
        <v>-0.035</v>
      </c>
      <c r="FY175">
        <v>0.08699999999999999</v>
      </c>
      <c r="FZ175">
        <v>587</v>
      </c>
      <c r="GA175">
        <v>16</v>
      </c>
      <c r="GB175">
        <v>0.03</v>
      </c>
      <c r="GC175">
        <v>0.16</v>
      </c>
      <c r="GD175">
        <v>-0.02802236459325305</v>
      </c>
      <c r="GE175">
        <v>-0.07591668434433138</v>
      </c>
      <c r="GF175">
        <v>0.01610824573012471</v>
      </c>
      <c r="GG175">
        <v>1</v>
      </c>
      <c r="GH175">
        <v>-0.000340514847016121</v>
      </c>
      <c r="GI175">
        <v>0.0002529592175695524</v>
      </c>
      <c r="GJ175">
        <v>6.524786040915561E-05</v>
      </c>
      <c r="GK175">
        <v>1</v>
      </c>
      <c r="GL175">
        <v>2</v>
      </c>
      <c r="GM175">
        <v>2</v>
      </c>
      <c r="GN175" t="s">
        <v>439</v>
      </c>
      <c r="GO175">
        <v>3.01828</v>
      </c>
      <c r="GP175">
        <v>2.77508</v>
      </c>
      <c r="GQ175">
        <v>0.0551796</v>
      </c>
      <c r="GR175">
        <v>0.0548055</v>
      </c>
      <c r="GS175">
        <v>0.110863</v>
      </c>
      <c r="GT175">
        <v>0.110578</v>
      </c>
      <c r="GU175">
        <v>24410.8</v>
      </c>
      <c r="GV175">
        <v>28529.4</v>
      </c>
      <c r="GW175">
        <v>22640</v>
      </c>
      <c r="GX175">
        <v>27733</v>
      </c>
      <c r="GY175">
        <v>29173.9</v>
      </c>
      <c r="GZ175">
        <v>35217.8</v>
      </c>
      <c r="HA175">
        <v>36291.4</v>
      </c>
      <c r="HB175">
        <v>44025.4</v>
      </c>
      <c r="HC175">
        <v>1.82568</v>
      </c>
      <c r="HD175">
        <v>2.2273</v>
      </c>
      <c r="HE175">
        <v>0.144407</v>
      </c>
      <c r="HF175">
        <v>0</v>
      </c>
      <c r="HG175">
        <v>27.3455</v>
      </c>
      <c r="HH175">
        <v>999.9</v>
      </c>
      <c r="HI175">
        <v>56.2</v>
      </c>
      <c r="HJ175">
        <v>29.2</v>
      </c>
      <c r="HK175">
        <v>22.4203</v>
      </c>
      <c r="HL175">
        <v>61.779</v>
      </c>
      <c r="HM175">
        <v>10.3846</v>
      </c>
      <c r="HN175">
        <v>1</v>
      </c>
      <c r="HO175">
        <v>-0.193951</v>
      </c>
      <c r="HP175">
        <v>-2.30569</v>
      </c>
      <c r="HQ175">
        <v>20.2817</v>
      </c>
      <c r="HR175">
        <v>5.19423</v>
      </c>
      <c r="HS175">
        <v>11.9557</v>
      </c>
      <c r="HT175">
        <v>4.9475</v>
      </c>
      <c r="HU175">
        <v>3.3</v>
      </c>
      <c r="HV175">
        <v>9999</v>
      </c>
      <c r="HW175">
        <v>9999</v>
      </c>
      <c r="HX175">
        <v>9999</v>
      </c>
      <c r="HY175">
        <v>334.6</v>
      </c>
      <c r="HZ175">
        <v>1.86012</v>
      </c>
      <c r="IA175">
        <v>1.86081</v>
      </c>
      <c r="IB175">
        <v>1.86157</v>
      </c>
      <c r="IC175">
        <v>1.85715</v>
      </c>
      <c r="ID175">
        <v>1.85684</v>
      </c>
      <c r="IE175">
        <v>1.85791</v>
      </c>
      <c r="IF175">
        <v>1.85871</v>
      </c>
      <c r="IG175">
        <v>1.85823</v>
      </c>
      <c r="IH175">
        <v>0</v>
      </c>
      <c r="II175">
        <v>0</v>
      </c>
      <c r="IJ175">
        <v>0</v>
      </c>
      <c r="IK175">
        <v>0</v>
      </c>
      <c r="IL175" t="s">
        <v>440</v>
      </c>
      <c r="IM175" t="s">
        <v>441</v>
      </c>
      <c r="IN175" t="s">
        <v>442</v>
      </c>
      <c r="IO175" t="s">
        <v>442</v>
      </c>
      <c r="IP175" t="s">
        <v>442</v>
      </c>
      <c r="IQ175" t="s">
        <v>442</v>
      </c>
      <c r="IR175">
        <v>0</v>
      </c>
      <c r="IS175">
        <v>100</v>
      </c>
      <c r="IT175">
        <v>100</v>
      </c>
      <c r="IU175">
        <v>0.178</v>
      </c>
      <c r="IV175">
        <v>0.2488</v>
      </c>
      <c r="IW175">
        <v>0.297997702088705</v>
      </c>
      <c r="IX175">
        <v>-0.0005958199232126106</v>
      </c>
      <c r="IY175">
        <v>-6.37178337242435E-08</v>
      </c>
      <c r="IZ175">
        <v>1.993894988486917E-10</v>
      </c>
      <c r="JA175">
        <v>-0.1058024783623949</v>
      </c>
      <c r="JB175">
        <v>-0.00682890468723997</v>
      </c>
      <c r="JC175">
        <v>0.001509929528747337</v>
      </c>
      <c r="JD175">
        <v>-1.662762654557253E-05</v>
      </c>
      <c r="JE175">
        <v>17</v>
      </c>
      <c r="JF175">
        <v>1831</v>
      </c>
      <c r="JG175">
        <v>1</v>
      </c>
      <c r="JH175">
        <v>21</v>
      </c>
      <c r="JI175">
        <v>367.5</v>
      </c>
      <c r="JJ175">
        <v>367.7</v>
      </c>
      <c r="JK175">
        <v>0.610352</v>
      </c>
      <c r="JL175">
        <v>2.59766</v>
      </c>
      <c r="JM175">
        <v>1.54663</v>
      </c>
      <c r="JN175">
        <v>2.19116</v>
      </c>
      <c r="JO175">
        <v>1.49658</v>
      </c>
      <c r="JP175">
        <v>2.47803</v>
      </c>
      <c r="JQ175">
        <v>35.3365</v>
      </c>
      <c r="JR175">
        <v>24.2013</v>
      </c>
      <c r="JS175">
        <v>18</v>
      </c>
      <c r="JT175">
        <v>385.065</v>
      </c>
      <c r="JU175">
        <v>685.612</v>
      </c>
      <c r="JV175">
        <v>31.0209</v>
      </c>
      <c r="JW175">
        <v>25.0376</v>
      </c>
      <c r="JX175">
        <v>30.0002</v>
      </c>
      <c r="JY175">
        <v>24.9278</v>
      </c>
      <c r="JZ175">
        <v>24.9043</v>
      </c>
      <c r="KA175">
        <v>12.2535</v>
      </c>
      <c r="KB175">
        <v>15.9998</v>
      </c>
      <c r="KC175">
        <v>100</v>
      </c>
      <c r="KD175">
        <v>31.0141</v>
      </c>
      <c r="KE175">
        <v>200</v>
      </c>
      <c r="KF175">
        <v>20.8623</v>
      </c>
      <c r="KG175">
        <v>100.158</v>
      </c>
      <c r="KH175">
        <v>100.778</v>
      </c>
    </row>
    <row r="176" spans="1:294">
      <c r="A176">
        <v>160</v>
      </c>
      <c r="B176">
        <v>1746737578.5</v>
      </c>
      <c r="C176">
        <v>19162.40000009537</v>
      </c>
      <c r="D176" t="s">
        <v>759</v>
      </c>
      <c r="E176" t="s">
        <v>760</v>
      </c>
      <c r="F176" t="s">
        <v>432</v>
      </c>
      <c r="G176" t="s">
        <v>433</v>
      </c>
      <c r="I176" t="s">
        <v>435</v>
      </c>
      <c r="J176">
        <v>1746737578.5</v>
      </c>
      <c r="K176">
        <f>(L176)/1000</f>
        <v>0</v>
      </c>
      <c r="L176">
        <f>IF(DQ176, AO176, AI176)</f>
        <v>0</v>
      </c>
      <c r="M176">
        <f>IF(DQ176, AJ176, AH176)</f>
        <v>0</v>
      </c>
      <c r="N176">
        <f>DS176 - IF(AV176&gt;1, M176*DM176*100.0/(AX176), 0)</f>
        <v>0</v>
      </c>
      <c r="O176">
        <f>((U176-K176/2)*N176-M176)/(U176+K176/2)</f>
        <v>0</v>
      </c>
      <c r="P176">
        <f>O176*(DZ176+EA176)/1000.0</f>
        <v>0</v>
      </c>
      <c r="Q176">
        <f>(DS176 - IF(AV176&gt;1, M176*DM176*100.0/(AX176), 0))*(DZ176+EA176)/1000.0</f>
        <v>0</v>
      </c>
      <c r="R176">
        <f>2.0/((1/T176-1/S176)+SIGN(T176)*SQRT((1/T176-1/S176)*(1/T176-1/S176) + 4*DN176/((DN176+1)*(DN176+1))*(2*1/T176*1/S176-1/S176*1/S176)))</f>
        <v>0</v>
      </c>
      <c r="S176">
        <f>IF(LEFT(DO176,1)&lt;&gt;"0",IF(LEFT(DO176,1)="1",3.0,DP176),$D$5+$E$5*(EG176*DZ176/($K$5*1000))+$F$5*(EG176*DZ176/($K$5*1000))*MAX(MIN(DM176,$J$5),$I$5)*MAX(MIN(DM176,$J$5),$I$5)+$G$5*MAX(MIN(DM176,$J$5),$I$5)*(EG176*DZ176/($K$5*1000))+$H$5*(EG176*DZ176/($K$5*1000))*(EG176*DZ176/($K$5*1000)))</f>
        <v>0</v>
      </c>
      <c r="T176">
        <f>K176*(1000-(1000*0.61365*exp(17.502*X176/(240.97+X176))/(DZ176+EA176)+DU176)/2)/(1000*0.61365*exp(17.502*X176/(240.97+X176))/(DZ176+EA176)-DU176)</f>
        <v>0</v>
      </c>
      <c r="U176">
        <f>1/((DN176+1)/(R176/1.6)+1/(S176/1.37)) + DN176/((DN176+1)/(R176/1.6) + DN176/(S176/1.37))</f>
        <v>0</v>
      </c>
      <c r="V176">
        <f>(DI176*DL176)</f>
        <v>0</v>
      </c>
      <c r="W176">
        <f>(EB176+(V176+2*0.95*5.67E-8*(((EB176+$B$7)+273)^4-(EB176+273)^4)-44100*K176)/(1.84*29.3*S176+8*0.95*5.67E-8*(EB176+273)^3))</f>
        <v>0</v>
      </c>
      <c r="X176">
        <f>($C$7*EC176+$D$7*ED176+$E$7*W176)</f>
        <v>0</v>
      </c>
      <c r="Y176">
        <f>0.61365*exp(17.502*X176/(240.97+X176))</f>
        <v>0</v>
      </c>
      <c r="Z176">
        <f>(AA176/AB176*100)</f>
        <v>0</v>
      </c>
      <c r="AA176">
        <f>DU176*(DZ176+EA176)/1000</f>
        <v>0</v>
      </c>
      <c r="AB176">
        <f>0.61365*exp(17.502*EB176/(240.97+EB176))</f>
        <v>0</v>
      </c>
      <c r="AC176">
        <f>(Y176-DU176*(DZ176+EA176)/1000)</f>
        <v>0</v>
      </c>
      <c r="AD176">
        <f>(-K176*44100)</f>
        <v>0</v>
      </c>
      <c r="AE176">
        <f>2*29.3*S176*0.92*(EB176-X176)</f>
        <v>0</v>
      </c>
      <c r="AF176">
        <f>2*0.95*5.67E-8*(((EB176+$B$7)+273)^4-(X176+273)^4)</f>
        <v>0</v>
      </c>
      <c r="AG176">
        <f>V176+AF176+AD176+AE176</f>
        <v>0</v>
      </c>
      <c r="AH176">
        <f>DY176*AV176*(DT176-DS176*(1000-AV176*DV176)/(1000-AV176*DU176))/(100*DM176)</f>
        <v>0</v>
      </c>
      <c r="AI176">
        <f>1000*DY176*AV176*(DU176-DV176)/(100*DM176*(1000-AV176*DU176))</f>
        <v>0</v>
      </c>
      <c r="AJ176">
        <f>(AK176 - AL176 - DZ176*1E3/(8.314*(EB176+273.15)) * AN176/DY176 * AM176) * DY176/(100*DM176) * (1000 - DV176)/1000</f>
        <v>0</v>
      </c>
      <c r="AK176">
        <v>306.4177837715225</v>
      </c>
      <c r="AL176">
        <v>306.2669393939393</v>
      </c>
      <c r="AM176">
        <v>0.0002576140046448467</v>
      </c>
      <c r="AN176">
        <v>65.79024612153766</v>
      </c>
      <c r="AO176">
        <f>(AQ176 - AP176 + DZ176*1E3/(8.314*(EB176+273.15)) * AS176/DY176 * AR176) * DY176/(100*DM176) * 1000/(1000 - AQ176)</f>
        <v>0</v>
      </c>
      <c r="AP176">
        <v>20.84472938605335</v>
      </c>
      <c r="AQ176">
        <v>20.83110424242424</v>
      </c>
      <c r="AR176">
        <v>-1.380525211079487E-07</v>
      </c>
      <c r="AS176">
        <v>77.20900830329752</v>
      </c>
      <c r="AT176">
        <v>0</v>
      </c>
      <c r="AU176">
        <v>0</v>
      </c>
      <c r="AV176">
        <f>IF(AT176*$H$13&gt;=AX176,1.0,(AX176/(AX176-AT176*$H$13)))</f>
        <v>0</v>
      </c>
      <c r="AW176">
        <f>(AV176-1)*100</f>
        <v>0</v>
      </c>
      <c r="AX176">
        <f>MAX(0,($B$13+$C$13*EG176)/(1+$D$13*EG176)*DZ176/(EB176+273)*$E$13)</f>
        <v>0</v>
      </c>
      <c r="AY176" t="s">
        <v>436</v>
      </c>
      <c r="AZ176" t="s">
        <v>436</v>
      </c>
      <c r="BA176">
        <v>0</v>
      </c>
      <c r="BB176">
        <v>0</v>
      </c>
      <c r="BC176">
        <f>1-BA176/BB176</f>
        <v>0</v>
      </c>
      <c r="BD176">
        <v>0</v>
      </c>
      <c r="BE176" t="s">
        <v>436</v>
      </c>
      <c r="BF176" t="s">
        <v>436</v>
      </c>
      <c r="BG176">
        <v>0</v>
      </c>
      <c r="BH176">
        <v>0</v>
      </c>
      <c r="BI176">
        <f>1-BG176/BH176</f>
        <v>0</v>
      </c>
      <c r="BJ176">
        <v>0.5</v>
      </c>
      <c r="BK176">
        <f>DJ176</f>
        <v>0</v>
      </c>
      <c r="BL176">
        <f>M176</f>
        <v>0</v>
      </c>
      <c r="BM176">
        <f>BI176*BJ176*BK176</f>
        <v>0</v>
      </c>
      <c r="BN176">
        <f>(BL176-BD176)/BK176</f>
        <v>0</v>
      </c>
      <c r="BO176">
        <f>(BB176-BH176)/BH176</f>
        <v>0</v>
      </c>
      <c r="BP176">
        <f>BA176/(BC176+BA176/BH176)</f>
        <v>0</v>
      </c>
      <c r="BQ176" t="s">
        <v>436</v>
      </c>
      <c r="BR176">
        <v>0</v>
      </c>
      <c r="BS176">
        <f>IF(BR176&lt;&gt;0, BR176, BP176)</f>
        <v>0</v>
      </c>
      <c r="BT176">
        <f>1-BS176/BH176</f>
        <v>0</v>
      </c>
      <c r="BU176">
        <f>(BH176-BG176)/(BH176-BS176)</f>
        <v>0</v>
      </c>
      <c r="BV176">
        <f>(BB176-BH176)/(BB176-BS176)</f>
        <v>0</v>
      </c>
      <c r="BW176">
        <f>(BH176-BG176)/(BH176-BA176)</f>
        <v>0</v>
      </c>
      <c r="BX176">
        <f>(BB176-BH176)/(BB176-BA176)</f>
        <v>0</v>
      </c>
      <c r="BY176">
        <f>(BU176*BS176/BG176)</f>
        <v>0</v>
      </c>
      <c r="BZ176">
        <f>(1-BY176)</f>
        <v>0</v>
      </c>
      <c r="DI176">
        <f>$B$11*EH176+$C$11*EI176+$F$11*ET176*(1-EW176)</f>
        <v>0</v>
      </c>
      <c r="DJ176">
        <f>DI176*DK176</f>
        <v>0</v>
      </c>
      <c r="DK176">
        <f>($B$11*$D$9+$C$11*$D$9+$F$11*((FG176+EY176)/MAX(FG176+EY176+FH176, 0.1)*$I$9+FH176/MAX(FG176+EY176+FH176, 0.1)*$J$9))/($B$11+$C$11+$F$11)</f>
        <v>0</v>
      </c>
      <c r="DL176">
        <f>($B$11*$K$9+$C$11*$K$9+$F$11*((FG176+EY176)/MAX(FG176+EY176+FH176, 0.1)*$P$9+FH176/MAX(FG176+EY176+FH176, 0.1)*$Q$9))/($B$11+$C$11+$F$11)</f>
        <v>0</v>
      </c>
      <c r="DM176">
        <v>6</v>
      </c>
      <c r="DN176">
        <v>0.5</v>
      </c>
      <c r="DO176" t="s">
        <v>437</v>
      </c>
      <c r="DP176">
        <v>2</v>
      </c>
      <c r="DQ176" t="b">
        <v>1</v>
      </c>
      <c r="DR176">
        <v>1746737578.5</v>
      </c>
      <c r="DS176">
        <v>299.881</v>
      </c>
      <c r="DT176">
        <v>299.984</v>
      </c>
      <c r="DU176">
        <v>20.8313</v>
      </c>
      <c r="DV176">
        <v>20.8426</v>
      </c>
      <c r="DW176">
        <v>299.762</v>
      </c>
      <c r="DX176">
        <v>20.583</v>
      </c>
      <c r="DY176">
        <v>400.059</v>
      </c>
      <c r="DZ176">
        <v>101.991</v>
      </c>
      <c r="EA176">
        <v>0.100101</v>
      </c>
      <c r="EB176">
        <v>30.0077</v>
      </c>
      <c r="EC176">
        <v>29.7117</v>
      </c>
      <c r="ED176">
        <v>999.9</v>
      </c>
      <c r="EE176">
        <v>0</v>
      </c>
      <c r="EF176">
        <v>0</v>
      </c>
      <c r="EG176">
        <v>10028.1</v>
      </c>
      <c r="EH176">
        <v>0</v>
      </c>
      <c r="EI176">
        <v>0.221054</v>
      </c>
      <c r="EJ176">
        <v>-0.102875</v>
      </c>
      <c r="EK176">
        <v>306.261</v>
      </c>
      <c r="EL176">
        <v>306.369</v>
      </c>
      <c r="EM176">
        <v>-0.0113506</v>
      </c>
      <c r="EN176">
        <v>299.984</v>
      </c>
      <c r="EO176">
        <v>20.8426</v>
      </c>
      <c r="EP176">
        <v>2.12461</v>
      </c>
      <c r="EQ176">
        <v>2.12577</v>
      </c>
      <c r="ER176">
        <v>18.4049</v>
      </c>
      <c r="ES176">
        <v>18.4136</v>
      </c>
      <c r="ET176">
        <v>0.0500092</v>
      </c>
      <c r="EU176">
        <v>0</v>
      </c>
      <c r="EV176">
        <v>0</v>
      </c>
      <c r="EW176">
        <v>0</v>
      </c>
      <c r="EX176">
        <v>2.6</v>
      </c>
      <c r="EY176">
        <v>0.0500092</v>
      </c>
      <c r="EZ176">
        <v>-10.05</v>
      </c>
      <c r="FA176">
        <v>0.31</v>
      </c>
      <c r="FB176">
        <v>35.562</v>
      </c>
      <c r="FC176">
        <v>41</v>
      </c>
      <c r="FD176">
        <v>38</v>
      </c>
      <c r="FE176">
        <v>41.875</v>
      </c>
      <c r="FF176">
        <v>38.687</v>
      </c>
      <c r="FG176">
        <v>0</v>
      </c>
      <c r="FH176">
        <v>0</v>
      </c>
      <c r="FI176">
        <v>0</v>
      </c>
      <c r="FJ176">
        <v>1746737651.6</v>
      </c>
      <c r="FK176">
        <v>0</v>
      </c>
      <c r="FL176">
        <v>4.639599999999999</v>
      </c>
      <c r="FM176">
        <v>-31.08538439617823</v>
      </c>
      <c r="FN176">
        <v>6.105384491484525</v>
      </c>
      <c r="FO176">
        <v>-5.525600000000001</v>
      </c>
      <c r="FP176">
        <v>15</v>
      </c>
      <c r="FQ176">
        <v>1746715409.1</v>
      </c>
      <c r="FR176" t="s">
        <v>438</v>
      </c>
      <c r="FS176">
        <v>1746715409.1</v>
      </c>
      <c r="FT176">
        <v>1746715398.6</v>
      </c>
      <c r="FU176">
        <v>2</v>
      </c>
      <c r="FV176">
        <v>-0.229</v>
      </c>
      <c r="FW176">
        <v>-0.046</v>
      </c>
      <c r="FX176">
        <v>-0.035</v>
      </c>
      <c r="FY176">
        <v>0.08699999999999999</v>
      </c>
      <c r="FZ176">
        <v>587</v>
      </c>
      <c r="GA176">
        <v>16</v>
      </c>
      <c r="GB176">
        <v>0.03</v>
      </c>
      <c r="GC176">
        <v>0.16</v>
      </c>
      <c r="GD176">
        <v>0.09908250747392104</v>
      </c>
      <c r="GE176">
        <v>-0.0009158110374449704</v>
      </c>
      <c r="GF176">
        <v>0.02068003141520111</v>
      </c>
      <c r="GG176">
        <v>1</v>
      </c>
      <c r="GH176">
        <v>-0.0004044442467434625</v>
      </c>
      <c r="GI176">
        <v>0.00010470805708032</v>
      </c>
      <c r="GJ176">
        <v>3.903873069984028E-05</v>
      </c>
      <c r="GK176">
        <v>1</v>
      </c>
      <c r="GL176">
        <v>2</v>
      </c>
      <c r="GM176">
        <v>2</v>
      </c>
      <c r="GN176" t="s">
        <v>439</v>
      </c>
      <c r="GO176">
        <v>3.01823</v>
      </c>
      <c r="GP176">
        <v>2.77502</v>
      </c>
      <c r="GQ176">
        <v>0.07788539999999999</v>
      </c>
      <c r="GR176">
        <v>0.0773693</v>
      </c>
      <c r="GS176">
        <v>0.110802</v>
      </c>
      <c r="GT176">
        <v>0.110524</v>
      </c>
      <c r="GU176">
        <v>23823.9</v>
      </c>
      <c r="GV176">
        <v>27847.9</v>
      </c>
      <c r="GW176">
        <v>22639.7</v>
      </c>
      <c r="GX176">
        <v>27732.6</v>
      </c>
      <c r="GY176">
        <v>29176.1</v>
      </c>
      <c r="GZ176">
        <v>35221.1</v>
      </c>
      <c r="HA176">
        <v>36290.9</v>
      </c>
      <c r="HB176">
        <v>44025.8</v>
      </c>
      <c r="HC176">
        <v>1.82572</v>
      </c>
      <c r="HD176">
        <v>2.22732</v>
      </c>
      <c r="HE176">
        <v>0.145443</v>
      </c>
      <c r="HF176">
        <v>0</v>
      </c>
      <c r="HG176">
        <v>27.3391</v>
      </c>
      <c r="HH176">
        <v>999.9</v>
      </c>
      <c r="HI176">
        <v>56.2</v>
      </c>
      <c r="HJ176">
        <v>29.1</v>
      </c>
      <c r="HK176">
        <v>22.2912</v>
      </c>
      <c r="HL176">
        <v>61.989</v>
      </c>
      <c r="HM176">
        <v>10.5569</v>
      </c>
      <c r="HN176">
        <v>1</v>
      </c>
      <c r="HO176">
        <v>-0.193976</v>
      </c>
      <c r="HP176">
        <v>-2.22815</v>
      </c>
      <c r="HQ176">
        <v>20.2807</v>
      </c>
      <c r="HR176">
        <v>5.19692</v>
      </c>
      <c r="HS176">
        <v>11.955</v>
      </c>
      <c r="HT176">
        <v>4.9467</v>
      </c>
      <c r="HU176">
        <v>3.3</v>
      </c>
      <c r="HV176">
        <v>9999</v>
      </c>
      <c r="HW176">
        <v>9999</v>
      </c>
      <c r="HX176">
        <v>9999</v>
      </c>
      <c r="HY176">
        <v>334.7</v>
      </c>
      <c r="HZ176">
        <v>1.86015</v>
      </c>
      <c r="IA176">
        <v>1.86081</v>
      </c>
      <c r="IB176">
        <v>1.86157</v>
      </c>
      <c r="IC176">
        <v>1.85715</v>
      </c>
      <c r="ID176">
        <v>1.85684</v>
      </c>
      <c r="IE176">
        <v>1.85791</v>
      </c>
      <c r="IF176">
        <v>1.85868</v>
      </c>
      <c r="IG176">
        <v>1.85822</v>
      </c>
      <c r="IH176">
        <v>0</v>
      </c>
      <c r="II176">
        <v>0</v>
      </c>
      <c r="IJ176">
        <v>0</v>
      </c>
      <c r="IK176">
        <v>0</v>
      </c>
      <c r="IL176" t="s">
        <v>440</v>
      </c>
      <c r="IM176" t="s">
        <v>441</v>
      </c>
      <c r="IN176" t="s">
        <v>442</v>
      </c>
      <c r="IO176" t="s">
        <v>442</v>
      </c>
      <c r="IP176" t="s">
        <v>442</v>
      </c>
      <c r="IQ176" t="s">
        <v>442</v>
      </c>
      <c r="IR176">
        <v>0</v>
      </c>
      <c r="IS176">
        <v>100</v>
      </c>
      <c r="IT176">
        <v>100</v>
      </c>
      <c r="IU176">
        <v>0.119</v>
      </c>
      <c r="IV176">
        <v>0.2483</v>
      </c>
      <c r="IW176">
        <v>0.297997702088705</v>
      </c>
      <c r="IX176">
        <v>-0.0005958199232126106</v>
      </c>
      <c r="IY176">
        <v>-6.37178337242435E-08</v>
      </c>
      <c r="IZ176">
        <v>1.993894988486917E-10</v>
      </c>
      <c r="JA176">
        <v>-0.1058024783623949</v>
      </c>
      <c r="JB176">
        <v>-0.00682890468723997</v>
      </c>
      <c r="JC176">
        <v>0.001509929528747337</v>
      </c>
      <c r="JD176">
        <v>-1.662762654557253E-05</v>
      </c>
      <c r="JE176">
        <v>17</v>
      </c>
      <c r="JF176">
        <v>1831</v>
      </c>
      <c r="JG176">
        <v>1</v>
      </c>
      <c r="JH176">
        <v>21</v>
      </c>
      <c r="JI176">
        <v>369.5</v>
      </c>
      <c r="JJ176">
        <v>369.7</v>
      </c>
      <c r="JK176">
        <v>0.83374</v>
      </c>
      <c r="JL176">
        <v>2.58301</v>
      </c>
      <c r="JM176">
        <v>1.54663</v>
      </c>
      <c r="JN176">
        <v>2.19116</v>
      </c>
      <c r="JO176">
        <v>1.49658</v>
      </c>
      <c r="JP176">
        <v>2.4353</v>
      </c>
      <c r="JQ176">
        <v>35.3133</v>
      </c>
      <c r="JR176">
        <v>24.2013</v>
      </c>
      <c r="JS176">
        <v>18</v>
      </c>
      <c r="JT176">
        <v>385.089</v>
      </c>
      <c r="JU176">
        <v>685.633</v>
      </c>
      <c r="JV176">
        <v>30.9</v>
      </c>
      <c r="JW176">
        <v>25.0397</v>
      </c>
      <c r="JX176">
        <v>30.0001</v>
      </c>
      <c r="JY176">
        <v>24.9278</v>
      </c>
      <c r="JZ176">
        <v>24.9043</v>
      </c>
      <c r="KA176">
        <v>16.7111</v>
      </c>
      <c r="KB176">
        <v>15.9998</v>
      </c>
      <c r="KC176">
        <v>100</v>
      </c>
      <c r="KD176">
        <v>30.8947</v>
      </c>
      <c r="KE176">
        <v>300</v>
      </c>
      <c r="KF176">
        <v>20.8623</v>
      </c>
      <c r="KG176">
        <v>100.157</v>
      </c>
      <c r="KH176">
        <v>100.778</v>
      </c>
    </row>
    <row r="177" spans="1:294">
      <c r="A177">
        <v>161</v>
      </c>
      <c r="B177">
        <v>1746737699</v>
      </c>
      <c r="C177">
        <v>19282.90000009537</v>
      </c>
      <c r="D177" t="s">
        <v>761</v>
      </c>
      <c r="E177" t="s">
        <v>762</v>
      </c>
      <c r="F177" t="s">
        <v>432</v>
      </c>
      <c r="G177" t="s">
        <v>433</v>
      </c>
      <c r="I177" t="s">
        <v>435</v>
      </c>
      <c r="J177">
        <v>1746737699</v>
      </c>
      <c r="K177">
        <f>(L177)/1000</f>
        <v>0</v>
      </c>
      <c r="L177">
        <f>IF(DQ177, AO177, AI177)</f>
        <v>0</v>
      </c>
      <c r="M177">
        <f>IF(DQ177, AJ177, AH177)</f>
        <v>0</v>
      </c>
      <c r="N177">
        <f>DS177 - IF(AV177&gt;1, M177*DM177*100.0/(AX177), 0)</f>
        <v>0</v>
      </c>
      <c r="O177">
        <f>((U177-K177/2)*N177-M177)/(U177+K177/2)</f>
        <v>0</v>
      </c>
      <c r="P177">
        <f>O177*(DZ177+EA177)/1000.0</f>
        <v>0</v>
      </c>
      <c r="Q177">
        <f>(DS177 - IF(AV177&gt;1, M177*DM177*100.0/(AX177), 0))*(DZ177+EA177)/1000.0</f>
        <v>0</v>
      </c>
      <c r="R177">
        <f>2.0/((1/T177-1/S177)+SIGN(T177)*SQRT((1/T177-1/S177)*(1/T177-1/S177) + 4*DN177/((DN177+1)*(DN177+1))*(2*1/T177*1/S177-1/S177*1/S177)))</f>
        <v>0</v>
      </c>
      <c r="S177">
        <f>IF(LEFT(DO177,1)&lt;&gt;"0",IF(LEFT(DO177,1)="1",3.0,DP177),$D$5+$E$5*(EG177*DZ177/($K$5*1000))+$F$5*(EG177*DZ177/($K$5*1000))*MAX(MIN(DM177,$J$5),$I$5)*MAX(MIN(DM177,$J$5),$I$5)+$G$5*MAX(MIN(DM177,$J$5),$I$5)*(EG177*DZ177/($K$5*1000))+$H$5*(EG177*DZ177/($K$5*1000))*(EG177*DZ177/($K$5*1000)))</f>
        <v>0</v>
      </c>
      <c r="T177">
        <f>K177*(1000-(1000*0.61365*exp(17.502*X177/(240.97+X177))/(DZ177+EA177)+DU177)/2)/(1000*0.61365*exp(17.502*X177/(240.97+X177))/(DZ177+EA177)-DU177)</f>
        <v>0</v>
      </c>
      <c r="U177">
        <f>1/((DN177+1)/(R177/1.6)+1/(S177/1.37)) + DN177/((DN177+1)/(R177/1.6) + DN177/(S177/1.37))</f>
        <v>0</v>
      </c>
      <c r="V177">
        <f>(DI177*DL177)</f>
        <v>0</v>
      </c>
      <c r="W177">
        <f>(EB177+(V177+2*0.95*5.67E-8*(((EB177+$B$7)+273)^4-(EB177+273)^4)-44100*K177)/(1.84*29.3*S177+8*0.95*5.67E-8*(EB177+273)^3))</f>
        <v>0</v>
      </c>
      <c r="X177">
        <f>($C$7*EC177+$D$7*ED177+$E$7*W177)</f>
        <v>0</v>
      </c>
      <c r="Y177">
        <f>0.61365*exp(17.502*X177/(240.97+X177))</f>
        <v>0</v>
      </c>
      <c r="Z177">
        <f>(AA177/AB177*100)</f>
        <v>0</v>
      </c>
      <c r="AA177">
        <f>DU177*(DZ177+EA177)/1000</f>
        <v>0</v>
      </c>
      <c r="AB177">
        <f>0.61365*exp(17.502*EB177/(240.97+EB177))</f>
        <v>0</v>
      </c>
      <c r="AC177">
        <f>(Y177-DU177*(DZ177+EA177)/1000)</f>
        <v>0</v>
      </c>
      <c r="AD177">
        <f>(-K177*44100)</f>
        <v>0</v>
      </c>
      <c r="AE177">
        <f>2*29.3*S177*0.92*(EB177-X177)</f>
        <v>0</v>
      </c>
      <c r="AF177">
        <f>2*0.95*5.67E-8*(((EB177+$B$7)+273)^4-(X177+273)^4)</f>
        <v>0</v>
      </c>
      <c r="AG177">
        <f>V177+AF177+AD177+AE177</f>
        <v>0</v>
      </c>
      <c r="AH177">
        <f>DY177*AV177*(DT177-DS177*(1000-AV177*DV177)/(1000-AV177*DU177))/(100*DM177)</f>
        <v>0</v>
      </c>
      <c r="AI177">
        <f>1000*DY177*AV177*(DU177-DV177)/(100*DM177*(1000-AV177*DU177))</f>
        <v>0</v>
      </c>
      <c r="AJ177">
        <f>(AK177 - AL177 - DZ177*1E3/(8.314*(EB177+273.15)) * AN177/DY177 * AM177) * DY177/(100*DM177) * (1000 - DV177)/1000</f>
        <v>0</v>
      </c>
      <c r="AK177">
        <v>408.5151920712601</v>
      </c>
      <c r="AL177">
        <v>408.4504484848485</v>
      </c>
      <c r="AM177">
        <v>-0.0005590994176641866</v>
      </c>
      <c r="AN177">
        <v>65.79024612153766</v>
      </c>
      <c r="AO177">
        <f>(AQ177 - AP177 + DZ177*1E3/(8.314*(EB177+273.15)) * AS177/DY177 * AR177) * DY177/(100*DM177) * 1000/(1000 - AQ177)</f>
        <v>0</v>
      </c>
      <c r="AP177">
        <v>20.8331095510193</v>
      </c>
      <c r="AQ177">
        <v>20.81761090909091</v>
      </c>
      <c r="AR177">
        <v>-9.028836005234054E-07</v>
      </c>
      <c r="AS177">
        <v>77.20900830329752</v>
      </c>
      <c r="AT177">
        <v>0</v>
      </c>
      <c r="AU177">
        <v>0</v>
      </c>
      <c r="AV177">
        <f>IF(AT177*$H$13&gt;=AX177,1.0,(AX177/(AX177-AT177*$H$13)))</f>
        <v>0</v>
      </c>
      <c r="AW177">
        <f>(AV177-1)*100</f>
        <v>0</v>
      </c>
      <c r="AX177">
        <f>MAX(0,($B$13+$C$13*EG177)/(1+$D$13*EG177)*DZ177/(EB177+273)*$E$13)</f>
        <v>0</v>
      </c>
      <c r="AY177" t="s">
        <v>436</v>
      </c>
      <c r="AZ177" t="s">
        <v>436</v>
      </c>
      <c r="BA177">
        <v>0</v>
      </c>
      <c r="BB177">
        <v>0</v>
      </c>
      <c r="BC177">
        <f>1-BA177/BB177</f>
        <v>0</v>
      </c>
      <c r="BD177">
        <v>0</v>
      </c>
      <c r="BE177" t="s">
        <v>436</v>
      </c>
      <c r="BF177" t="s">
        <v>436</v>
      </c>
      <c r="BG177">
        <v>0</v>
      </c>
      <c r="BH177">
        <v>0</v>
      </c>
      <c r="BI177">
        <f>1-BG177/BH177</f>
        <v>0</v>
      </c>
      <c r="BJ177">
        <v>0.5</v>
      </c>
      <c r="BK177">
        <f>DJ177</f>
        <v>0</v>
      </c>
      <c r="BL177">
        <f>M177</f>
        <v>0</v>
      </c>
      <c r="BM177">
        <f>BI177*BJ177*BK177</f>
        <v>0</v>
      </c>
      <c r="BN177">
        <f>(BL177-BD177)/BK177</f>
        <v>0</v>
      </c>
      <c r="BO177">
        <f>(BB177-BH177)/BH177</f>
        <v>0</v>
      </c>
      <c r="BP177">
        <f>BA177/(BC177+BA177/BH177)</f>
        <v>0</v>
      </c>
      <c r="BQ177" t="s">
        <v>436</v>
      </c>
      <c r="BR177">
        <v>0</v>
      </c>
      <c r="BS177">
        <f>IF(BR177&lt;&gt;0, BR177, BP177)</f>
        <v>0</v>
      </c>
      <c r="BT177">
        <f>1-BS177/BH177</f>
        <v>0</v>
      </c>
      <c r="BU177">
        <f>(BH177-BG177)/(BH177-BS177)</f>
        <v>0</v>
      </c>
      <c r="BV177">
        <f>(BB177-BH177)/(BB177-BS177)</f>
        <v>0</v>
      </c>
      <c r="BW177">
        <f>(BH177-BG177)/(BH177-BA177)</f>
        <v>0</v>
      </c>
      <c r="BX177">
        <f>(BB177-BH177)/(BB177-BA177)</f>
        <v>0</v>
      </c>
      <c r="BY177">
        <f>(BU177*BS177/BG177)</f>
        <v>0</v>
      </c>
      <c r="BZ177">
        <f>(1-BY177)</f>
        <v>0</v>
      </c>
      <c r="DI177">
        <f>$B$11*EH177+$C$11*EI177+$F$11*ET177*(1-EW177)</f>
        <v>0</v>
      </c>
      <c r="DJ177">
        <f>DI177*DK177</f>
        <v>0</v>
      </c>
      <c r="DK177">
        <f>($B$11*$D$9+$C$11*$D$9+$F$11*((FG177+EY177)/MAX(FG177+EY177+FH177, 0.1)*$I$9+FH177/MAX(FG177+EY177+FH177, 0.1)*$J$9))/($B$11+$C$11+$F$11)</f>
        <v>0</v>
      </c>
      <c r="DL177">
        <f>($B$11*$K$9+$C$11*$K$9+$F$11*((FG177+EY177)/MAX(FG177+EY177+FH177, 0.1)*$P$9+FH177/MAX(FG177+EY177+FH177, 0.1)*$Q$9))/($B$11+$C$11+$F$11)</f>
        <v>0</v>
      </c>
      <c r="DM177">
        <v>6</v>
      </c>
      <c r="DN177">
        <v>0.5</v>
      </c>
      <c r="DO177" t="s">
        <v>437</v>
      </c>
      <c r="DP177">
        <v>2</v>
      </c>
      <c r="DQ177" t="b">
        <v>1</v>
      </c>
      <c r="DR177">
        <v>1746737699</v>
      </c>
      <c r="DS177">
        <v>399.955</v>
      </c>
      <c r="DT177">
        <v>400.019</v>
      </c>
      <c r="DU177">
        <v>20.8169</v>
      </c>
      <c r="DV177">
        <v>20.835</v>
      </c>
      <c r="DW177">
        <v>399.893</v>
      </c>
      <c r="DX177">
        <v>20.5691</v>
      </c>
      <c r="DY177">
        <v>399.928</v>
      </c>
      <c r="DZ177">
        <v>101.992</v>
      </c>
      <c r="EA177">
        <v>0.100152</v>
      </c>
      <c r="EB177">
        <v>29.9697</v>
      </c>
      <c r="EC177">
        <v>29.6672</v>
      </c>
      <c r="ED177">
        <v>999.9</v>
      </c>
      <c r="EE177">
        <v>0</v>
      </c>
      <c r="EF177">
        <v>0</v>
      </c>
      <c r="EG177">
        <v>10028.8</v>
      </c>
      <c r="EH177">
        <v>0</v>
      </c>
      <c r="EI177">
        <v>0.221054</v>
      </c>
      <c r="EJ177">
        <v>-0.0637817</v>
      </c>
      <c r="EK177">
        <v>408.458</v>
      </c>
      <c r="EL177">
        <v>408.531</v>
      </c>
      <c r="EM177">
        <v>-0.018055</v>
      </c>
      <c r="EN177">
        <v>400.019</v>
      </c>
      <c r="EO177">
        <v>20.835</v>
      </c>
      <c r="EP177">
        <v>2.12316</v>
      </c>
      <c r="EQ177">
        <v>2.12501</v>
      </c>
      <c r="ER177">
        <v>18.394</v>
      </c>
      <c r="ES177">
        <v>18.4079</v>
      </c>
      <c r="ET177">
        <v>0.0500092</v>
      </c>
      <c r="EU177">
        <v>0</v>
      </c>
      <c r="EV177">
        <v>0</v>
      </c>
      <c r="EW177">
        <v>0</v>
      </c>
      <c r="EX177">
        <v>-0.9399999999999999</v>
      </c>
      <c r="EY177">
        <v>0.0500092</v>
      </c>
      <c r="EZ177">
        <v>-1.32</v>
      </c>
      <c r="FA177">
        <v>0.6</v>
      </c>
      <c r="FB177">
        <v>34.312</v>
      </c>
      <c r="FC177">
        <v>38.375</v>
      </c>
      <c r="FD177">
        <v>36.375</v>
      </c>
      <c r="FE177">
        <v>38.062</v>
      </c>
      <c r="FF177">
        <v>37.062</v>
      </c>
      <c r="FG177">
        <v>0</v>
      </c>
      <c r="FH177">
        <v>0</v>
      </c>
      <c r="FI177">
        <v>0</v>
      </c>
      <c r="FJ177">
        <v>1746737772.2</v>
      </c>
      <c r="FK177">
        <v>0</v>
      </c>
      <c r="FL177">
        <v>4.583076923076923</v>
      </c>
      <c r="FM177">
        <v>-11.7552133395088</v>
      </c>
      <c r="FN177">
        <v>-15.06974359460566</v>
      </c>
      <c r="FO177">
        <v>-2.432692307692307</v>
      </c>
      <c r="FP177">
        <v>15</v>
      </c>
      <c r="FQ177">
        <v>1746715409.1</v>
      </c>
      <c r="FR177" t="s">
        <v>438</v>
      </c>
      <c r="FS177">
        <v>1746715409.1</v>
      </c>
      <c r="FT177">
        <v>1746715398.6</v>
      </c>
      <c r="FU177">
        <v>2</v>
      </c>
      <c r="FV177">
        <v>-0.229</v>
      </c>
      <c r="FW177">
        <v>-0.046</v>
      </c>
      <c r="FX177">
        <v>-0.035</v>
      </c>
      <c r="FY177">
        <v>0.08699999999999999</v>
      </c>
      <c r="FZ177">
        <v>587</v>
      </c>
      <c r="GA177">
        <v>16</v>
      </c>
      <c r="GB177">
        <v>0.03</v>
      </c>
      <c r="GC177">
        <v>0.16</v>
      </c>
      <c r="GD177">
        <v>0.05348243346709199</v>
      </c>
      <c r="GE177">
        <v>-0.04198202753689401</v>
      </c>
      <c r="GF177">
        <v>0.04305393496635041</v>
      </c>
      <c r="GG177">
        <v>1</v>
      </c>
      <c r="GH177">
        <v>-0.0005335506780413086</v>
      </c>
      <c r="GI177">
        <v>-4.751057021781944E-05</v>
      </c>
      <c r="GJ177">
        <v>4.328375404217365E-05</v>
      </c>
      <c r="GK177">
        <v>1</v>
      </c>
      <c r="GL177">
        <v>2</v>
      </c>
      <c r="GM177">
        <v>2</v>
      </c>
      <c r="GN177" t="s">
        <v>439</v>
      </c>
      <c r="GO177">
        <v>3.01808</v>
      </c>
      <c r="GP177">
        <v>2.77507</v>
      </c>
      <c r="GQ177">
        <v>0.0978516</v>
      </c>
      <c r="GR177">
        <v>0.0971925</v>
      </c>
      <c r="GS177">
        <v>0.110749</v>
      </c>
      <c r="GT177">
        <v>0.110496</v>
      </c>
      <c r="GU177">
        <v>23308.7</v>
      </c>
      <c r="GV177">
        <v>27250.1</v>
      </c>
      <c r="GW177">
        <v>22640</v>
      </c>
      <c r="GX177">
        <v>27732.8</v>
      </c>
      <c r="GY177">
        <v>29179</v>
      </c>
      <c r="GZ177">
        <v>35223</v>
      </c>
      <c r="HA177">
        <v>36291.7</v>
      </c>
      <c r="HB177">
        <v>44026.2</v>
      </c>
      <c r="HC177">
        <v>1.82563</v>
      </c>
      <c r="HD177">
        <v>2.22785</v>
      </c>
      <c r="HE177">
        <v>0.14317</v>
      </c>
      <c r="HF177">
        <v>0</v>
      </c>
      <c r="HG177">
        <v>27.3315</v>
      </c>
      <c r="HH177">
        <v>999.9</v>
      </c>
      <c r="HI177">
        <v>56.2</v>
      </c>
      <c r="HJ177">
        <v>29.1</v>
      </c>
      <c r="HK177">
        <v>22.2903</v>
      </c>
      <c r="HL177">
        <v>61.8591</v>
      </c>
      <c r="HM177">
        <v>10.5609</v>
      </c>
      <c r="HN177">
        <v>1</v>
      </c>
      <c r="HO177">
        <v>-0.193758</v>
      </c>
      <c r="HP177">
        <v>-2.4459</v>
      </c>
      <c r="HQ177">
        <v>20.2793</v>
      </c>
      <c r="HR177">
        <v>5.19737</v>
      </c>
      <c r="HS177">
        <v>11.9524</v>
      </c>
      <c r="HT177">
        <v>4.94725</v>
      </c>
      <c r="HU177">
        <v>3.29998</v>
      </c>
      <c r="HV177">
        <v>9999</v>
      </c>
      <c r="HW177">
        <v>9999</v>
      </c>
      <c r="HX177">
        <v>9999</v>
      </c>
      <c r="HY177">
        <v>334.7</v>
      </c>
      <c r="HZ177">
        <v>1.86015</v>
      </c>
      <c r="IA177">
        <v>1.8608</v>
      </c>
      <c r="IB177">
        <v>1.86157</v>
      </c>
      <c r="IC177">
        <v>1.85715</v>
      </c>
      <c r="ID177">
        <v>1.85684</v>
      </c>
      <c r="IE177">
        <v>1.85791</v>
      </c>
      <c r="IF177">
        <v>1.85869</v>
      </c>
      <c r="IG177">
        <v>1.85822</v>
      </c>
      <c r="IH177">
        <v>0</v>
      </c>
      <c r="II177">
        <v>0</v>
      </c>
      <c r="IJ177">
        <v>0</v>
      </c>
      <c r="IK177">
        <v>0</v>
      </c>
      <c r="IL177" t="s">
        <v>440</v>
      </c>
      <c r="IM177" t="s">
        <v>441</v>
      </c>
      <c r="IN177" t="s">
        <v>442</v>
      </c>
      <c r="IO177" t="s">
        <v>442</v>
      </c>
      <c r="IP177" t="s">
        <v>442</v>
      </c>
      <c r="IQ177" t="s">
        <v>442</v>
      </c>
      <c r="IR177">
        <v>0</v>
      </c>
      <c r="IS177">
        <v>100</v>
      </c>
      <c r="IT177">
        <v>100</v>
      </c>
      <c r="IU177">
        <v>0.062</v>
      </c>
      <c r="IV177">
        <v>0.2478</v>
      </c>
      <c r="IW177">
        <v>0.297997702088705</v>
      </c>
      <c r="IX177">
        <v>-0.0005958199232126106</v>
      </c>
      <c r="IY177">
        <v>-6.37178337242435E-08</v>
      </c>
      <c r="IZ177">
        <v>1.993894988486917E-10</v>
      </c>
      <c r="JA177">
        <v>-0.1058024783623949</v>
      </c>
      <c r="JB177">
        <v>-0.00682890468723997</v>
      </c>
      <c r="JC177">
        <v>0.001509929528747337</v>
      </c>
      <c r="JD177">
        <v>-1.662762654557253E-05</v>
      </c>
      <c r="JE177">
        <v>17</v>
      </c>
      <c r="JF177">
        <v>1831</v>
      </c>
      <c r="JG177">
        <v>1</v>
      </c>
      <c r="JH177">
        <v>21</v>
      </c>
      <c r="JI177">
        <v>371.5</v>
      </c>
      <c r="JJ177">
        <v>371.7</v>
      </c>
      <c r="JK177">
        <v>1.04858</v>
      </c>
      <c r="JL177">
        <v>2.5769</v>
      </c>
      <c r="JM177">
        <v>1.54663</v>
      </c>
      <c r="JN177">
        <v>2.19116</v>
      </c>
      <c r="JO177">
        <v>1.49658</v>
      </c>
      <c r="JP177">
        <v>2.42432</v>
      </c>
      <c r="JQ177">
        <v>35.3133</v>
      </c>
      <c r="JR177">
        <v>24.1926</v>
      </c>
      <c r="JS177">
        <v>18</v>
      </c>
      <c r="JT177">
        <v>385.04</v>
      </c>
      <c r="JU177">
        <v>686.054</v>
      </c>
      <c r="JV177">
        <v>31.0338</v>
      </c>
      <c r="JW177">
        <v>25.0376</v>
      </c>
      <c r="JX177">
        <v>30.0001</v>
      </c>
      <c r="JY177">
        <v>24.9278</v>
      </c>
      <c r="JZ177">
        <v>24.9023</v>
      </c>
      <c r="KA177">
        <v>21.0177</v>
      </c>
      <c r="KB177">
        <v>15.9998</v>
      </c>
      <c r="KC177">
        <v>100</v>
      </c>
      <c r="KD177">
        <v>31.0479</v>
      </c>
      <c r="KE177">
        <v>400</v>
      </c>
      <c r="KF177">
        <v>20.8623</v>
      </c>
      <c r="KG177">
        <v>100.159</v>
      </c>
      <c r="KH177">
        <v>100.779</v>
      </c>
    </row>
    <row r="178" spans="1:294">
      <c r="A178">
        <v>162</v>
      </c>
      <c r="B178">
        <v>1746737819.5</v>
      </c>
      <c r="C178">
        <v>19403.40000009537</v>
      </c>
      <c r="D178" t="s">
        <v>763</v>
      </c>
      <c r="E178" t="s">
        <v>764</v>
      </c>
      <c r="F178" t="s">
        <v>432</v>
      </c>
      <c r="G178" t="s">
        <v>433</v>
      </c>
      <c r="I178" t="s">
        <v>435</v>
      </c>
      <c r="J178">
        <v>1746737819.5</v>
      </c>
      <c r="K178">
        <f>(L178)/1000</f>
        <v>0</v>
      </c>
      <c r="L178">
        <f>IF(DQ178, AO178, AI178)</f>
        <v>0</v>
      </c>
      <c r="M178">
        <f>IF(DQ178, AJ178, AH178)</f>
        <v>0</v>
      </c>
      <c r="N178">
        <f>DS178 - IF(AV178&gt;1, M178*DM178*100.0/(AX178), 0)</f>
        <v>0</v>
      </c>
      <c r="O178">
        <f>((U178-K178/2)*N178-M178)/(U178+K178/2)</f>
        <v>0</v>
      </c>
      <c r="P178">
        <f>O178*(DZ178+EA178)/1000.0</f>
        <v>0</v>
      </c>
      <c r="Q178">
        <f>(DS178 - IF(AV178&gt;1, M178*DM178*100.0/(AX178), 0))*(DZ178+EA178)/1000.0</f>
        <v>0</v>
      </c>
      <c r="R178">
        <f>2.0/((1/T178-1/S178)+SIGN(T178)*SQRT((1/T178-1/S178)*(1/T178-1/S178) + 4*DN178/((DN178+1)*(DN178+1))*(2*1/T178*1/S178-1/S178*1/S178)))</f>
        <v>0</v>
      </c>
      <c r="S178">
        <f>IF(LEFT(DO178,1)&lt;&gt;"0",IF(LEFT(DO178,1)="1",3.0,DP178),$D$5+$E$5*(EG178*DZ178/($K$5*1000))+$F$5*(EG178*DZ178/($K$5*1000))*MAX(MIN(DM178,$J$5),$I$5)*MAX(MIN(DM178,$J$5),$I$5)+$G$5*MAX(MIN(DM178,$J$5),$I$5)*(EG178*DZ178/($K$5*1000))+$H$5*(EG178*DZ178/($K$5*1000))*(EG178*DZ178/($K$5*1000)))</f>
        <v>0</v>
      </c>
      <c r="T178">
        <f>K178*(1000-(1000*0.61365*exp(17.502*X178/(240.97+X178))/(DZ178+EA178)+DU178)/2)/(1000*0.61365*exp(17.502*X178/(240.97+X178))/(DZ178+EA178)-DU178)</f>
        <v>0</v>
      </c>
      <c r="U178">
        <f>1/((DN178+1)/(R178/1.6)+1/(S178/1.37)) + DN178/((DN178+1)/(R178/1.6) + DN178/(S178/1.37))</f>
        <v>0</v>
      </c>
      <c r="V178">
        <f>(DI178*DL178)</f>
        <v>0</v>
      </c>
      <c r="W178">
        <f>(EB178+(V178+2*0.95*5.67E-8*(((EB178+$B$7)+273)^4-(EB178+273)^4)-44100*K178)/(1.84*29.3*S178+8*0.95*5.67E-8*(EB178+273)^3))</f>
        <v>0</v>
      </c>
      <c r="X178">
        <f>($C$7*EC178+$D$7*ED178+$E$7*W178)</f>
        <v>0</v>
      </c>
      <c r="Y178">
        <f>0.61365*exp(17.502*X178/(240.97+X178))</f>
        <v>0</v>
      </c>
      <c r="Z178">
        <f>(AA178/AB178*100)</f>
        <v>0</v>
      </c>
      <c r="AA178">
        <f>DU178*(DZ178+EA178)/1000</f>
        <v>0</v>
      </c>
      <c r="AB178">
        <f>0.61365*exp(17.502*EB178/(240.97+EB178))</f>
        <v>0</v>
      </c>
      <c r="AC178">
        <f>(Y178-DU178*(DZ178+EA178)/1000)</f>
        <v>0</v>
      </c>
      <c r="AD178">
        <f>(-K178*44100)</f>
        <v>0</v>
      </c>
      <c r="AE178">
        <f>2*29.3*S178*0.92*(EB178-X178)</f>
        <v>0</v>
      </c>
      <c r="AF178">
        <f>2*0.95*5.67E-8*(((EB178+$B$7)+273)^4-(X178+273)^4)</f>
        <v>0</v>
      </c>
      <c r="AG178">
        <f>V178+AF178+AD178+AE178</f>
        <v>0</v>
      </c>
      <c r="AH178">
        <f>DY178*AV178*(DT178-DS178*(1000-AV178*DV178)/(1000-AV178*DU178))/(100*DM178)</f>
        <v>0</v>
      </c>
      <c r="AI178">
        <f>1000*DY178*AV178*(DU178-DV178)/(100*DM178*(1000-AV178*DU178))</f>
        <v>0</v>
      </c>
      <c r="AJ178">
        <f>(AK178 - AL178 - DZ178*1E3/(8.314*(EB178+273.15)) * AN178/DY178 * AM178) * DY178/(100*DM178) * (1000 - DV178)/1000</f>
        <v>0</v>
      </c>
      <c r="AK178">
        <v>510.6248414453447</v>
      </c>
      <c r="AL178">
        <v>510.4346606060604</v>
      </c>
      <c r="AM178">
        <v>-0.002813301748225099</v>
      </c>
      <c r="AN178">
        <v>65.79024612153766</v>
      </c>
      <c r="AO178">
        <f>(AQ178 - AP178 + DZ178*1E3/(8.314*(EB178+273.15)) * AS178/DY178 * AR178) * DY178/(100*DM178) * 1000/(1000 - AQ178)</f>
        <v>0</v>
      </c>
      <c r="AP178">
        <v>20.82682899056062</v>
      </c>
      <c r="AQ178">
        <v>20.8136703030303</v>
      </c>
      <c r="AR178">
        <v>-2.245933336118887E-07</v>
      </c>
      <c r="AS178">
        <v>77.20900830329752</v>
      </c>
      <c r="AT178">
        <v>0</v>
      </c>
      <c r="AU178">
        <v>0</v>
      </c>
      <c r="AV178">
        <f>IF(AT178*$H$13&gt;=AX178,1.0,(AX178/(AX178-AT178*$H$13)))</f>
        <v>0</v>
      </c>
      <c r="AW178">
        <f>(AV178-1)*100</f>
        <v>0</v>
      </c>
      <c r="AX178">
        <f>MAX(0,($B$13+$C$13*EG178)/(1+$D$13*EG178)*DZ178/(EB178+273)*$E$13)</f>
        <v>0</v>
      </c>
      <c r="AY178" t="s">
        <v>436</v>
      </c>
      <c r="AZ178" t="s">
        <v>436</v>
      </c>
      <c r="BA178">
        <v>0</v>
      </c>
      <c r="BB178">
        <v>0</v>
      </c>
      <c r="BC178">
        <f>1-BA178/BB178</f>
        <v>0</v>
      </c>
      <c r="BD178">
        <v>0</v>
      </c>
      <c r="BE178" t="s">
        <v>436</v>
      </c>
      <c r="BF178" t="s">
        <v>436</v>
      </c>
      <c r="BG178">
        <v>0</v>
      </c>
      <c r="BH178">
        <v>0</v>
      </c>
      <c r="BI178">
        <f>1-BG178/BH178</f>
        <v>0</v>
      </c>
      <c r="BJ178">
        <v>0.5</v>
      </c>
      <c r="BK178">
        <f>DJ178</f>
        <v>0</v>
      </c>
      <c r="BL178">
        <f>M178</f>
        <v>0</v>
      </c>
      <c r="BM178">
        <f>BI178*BJ178*BK178</f>
        <v>0</v>
      </c>
      <c r="BN178">
        <f>(BL178-BD178)/BK178</f>
        <v>0</v>
      </c>
      <c r="BO178">
        <f>(BB178-BH178)/BH178</f>
        <v>0</v>
      </c>
      <c r="BP178">
        <f>BA178/(BC178+BA178/BH178)</f>
        <v>0</v>
      </c>
      <c r="BQ178" t="s">
        <v>436</v>
      </c>
      <c r="BR178">
        <v>0</v>
      </c>
      <c r="BS178">
        <f>IF(BR178&lt;&gt;0, BR178, BP178)</f>
        <v>0</v>
      </c>
      <c r="BT178">
        <f>1-BS178/BH178</f>
        <v>0</v>
      </c>
      <c r="BU178">
        <f>(BH178-BG178)/(BH178-BS178)</f>
        <v>0</v>
      </c>
      <c r="BV178">
        <f>(BB178-BH178)/(BB178-BS178)</f>
        <v>0</v>
      </c>
      <c r="BW178">
        <f>(BH178-BG178)/(BH178-BA178)</f>
        <v>0</v>
      </c>
      <c r="BX178">
        <f>(BB178-BH178)/(BB178-BA178)</f>
        <v>0</v>
      </c>
      <c r="BY178">
        <f>(BU178*BS178/BG178)</f>
        <v>0</v>
      </c>
      <c r="BZ178">
        <f>(1-BY178)</f>
        <v>0</v>
      </c>
      <c r="DI178">
        <f>$B$11*EH178+$C$11*EI178+$F$11*ET178*(1-EW178)</f>
        <v>0</v>
      </c>
      <c r="DJ178">
        <f>DI178*DK178</f>
        <v>0</v>
      </c>
      <c r="DK178">
        <f>($B$11*$D$9+$C$11*$D$9+$F$11*((FG178+EY178)/MAX(FG178+EY178+FH178, 0.1)*$I$9+FH178/MAX(FG178+EY178+FH178, 0.1)*$J$9))/($B$11+$C$11+$F$11)</f>
        <v>0</v>
      </c>
      <c r="DL178">
        <f>($B$11*$K$9+$C$11*$K$9+$F$11*((FG178+EY178)/MAX(FG178+EY178+FH178, 0.1)*$P$9+FH178/MAX(FG178+EY178+FH178, 0.1)*$Q$9))/($B$11+$C$11+$F$11)</f>
        <v>0</v>
      </c>
      <c r="DM178">
        <v>6</v>
      </c>
      <c r="DN178">
        <v>0.5</v>
      </c>
      <c r="DO178" t="s">
        <v>437</v>
      </c>
      <c r="DP178">
        <v>2</v>
      </c>
      <c r="DQ178" t="b">
        <v>1</v>
      </c>
      <c r="DR178">
        <v>1746737819.5</v>
      </c>
      <c r="DS178">
        <v>499.814</v>
      </c>
      <c r="DT178">
        <v>499.98</v>
      </c>
      <c r="DU178">
        <v>20.8142</v>
      </c>
      <c r="DV178">
        <v>20.8258</v>
      </c>
      <c r="DW178">
        <v>499.805</v>
      </c>
      <c r="DX178">
        <v>20.5664</v>
      </c>
      <c r="DY178">
        <v>400.233</v>
      </c>
      <c r="DZ178">
        <v>101.992</v>
      </c>
      <c r="EA178">
        <v>0.100107</v>
      </c>
      <c r="EB178">
        <v>30.0093</v>
      </c>
      <c r="EC178">
        <v>29.7173</v>
      </c>
      <c r="ED178">
        <v>999.9</v>
      </c>
      <c r="EE178">
        <v>0</v>
      </c>
      <c r="EF178">
        <v>0</v>
      </c>
      <c r="EG178">
        <v>10033.8</v>
      </c>
      <c r="EH178">
        <v>0</v>
      </c>
      <c r="EI178">
        <v>0.221054</v>
      </c>
      <c r="EJ178">
        <v>-0.166321</v>
      </c>
      <c r="EK178">
        <v>510.438</v>
      </c>
      <c r="EL178">
        <v>510.614</v>
      </c>
      <c r="EM178">
        <v>-0.0116558</v>
      </c>
      <c r="EN178">
        <v>499.98</v>
      </c>
      <c r="EO178">
        <v>20.8258</v>
      </c>
      <c r="EP178">
        <v>2.12287</v>
      </c>
      <c r="EQ178">
        <v>2.12406</v>
      </c>
      <c r="ER178">
        <v>18.3918</v>
      </c>
      <c r="ES178">
        <v>18.4008</v>
      </c>
      <c r="ET178">
        <v>0.0500092</v>
      </c>
      <c r="EU178">
        <v>0</v>
      </c>
      <c r="EV178">
        <v>0</v>
      </c>
      <c r="EW178">
        <v>0</v>
      </c>
      <c r="EX178">
        <v>7.76</v>
      </c>
      <c r="EY178">
        <v>0.0500092</v>
      </c>
      <c r="EZ178">
        <v>-4.05</v>
      </c>
      <c r="FA178">
        <v>1.18</v>
      </c>
      <c r="FB178">
        <v>35.125</v>
      </c>
      <c r="FC178">
        <v>40.312</v>
      </c>
      <c r="FD178">
        <v>37.5</v>
      </c>
      <c r="FE178">
        <v>40.875</v>
      </c>
      <c r="FF178">
        <v>38.187</v>
      </c>
      <c r="FG178">
        <v>0</v>
      </c>
      <c r="FH178">
        <v>0</v>
      </c>
      <c r="FI178">
        <v>0</v>
      </c>
      <c r="FJ178">
        <v>1746737892.8</v>
      </c>
      <c r="FK178">
        <v>0</v>
      </c>
      <c r="FL178">
        <v>4.5556</v>
      </c>
      <c r="FM178">
        <v>-38.20538508392417</v>
      </c>
      <c r="FN178">
        <v>22.14461549326279</v>
      </c>
      <c r="FO178">
        <v>-4.0932</v>
      </c>
      <c r="FP178">
        <v>15</v>
      </c>
      <c r="FQ178">
        <v>1746715409.1</v>
      </c>
      <c r="FR178" t="s">
        <v>438</v>
      </c>
      <c r="FS178">
        <v>1746715409.1</v>
      </c>
      <c r="FT178">
        <v>1746715398.6</v>
      </c>
      <c r="FU178">
        <v>2</v>
      </c>
      <c r="FV178">
        <v>-0.229</v>
      </c>
      <c r="FW178">
        <v>-0.046</v>
      </c>
      <c r="FX178">
        <v>-0.035</v>
      </c>
      <c r="FY178">
        <v>0.08699999999999999</v>
      </c>
      <c r="FZ178">
        <v>587</v>
      </c>
      <c r="GA178">
        <v>16</v>
      </c>
      <c r="GB178">
        <v>0.03</v>
      </c>
      <c r="GC178">
        <v>0.16</v>
      </c>
      <c r="GD178">
        <v>0.1309710772434353</v>
      </c>
      <c r="GE178">
        <v>-0.07382787298472218</v>
      </c>
      <c r="GF178">
        <v>0.04966065976227681</v>
      </c>
      <c r="GG178">
        <v>1</v>
      </c>
      <c r="GH178">
        <v>-0.0004133058645418116</v>
      </c>
      <c r="GI178">
        <v>1.416378398047984E-05</v>
      </c>
      <c r="GJ178">
        <v>4.046058952114565E-05</v>
      </c>
      <c r="GK178">
        <v>1</v>
      </c>
      <c r="GL178">
        <v>2</v>
      </c>
      <c r="GM178">
        <v>2</v>
      </c>
      <c r="GN178" t="s">
        <v>439</v>
      </c>
      <c r="GO178">
        <v>3.01842</v>
      </c>
      <c r="GP178">
        <v>2.77507</v>
      </c>
      <c r="GQ178">
        <v>0.115632</v>
      </c>
      <c r="GR178">
        <v>0.114878</v>
      </c>
      <c r="GS178">
        <v>0.110738</v>
      </c>
      <c r="GT178">
        <v>0.110461</v>
      </c>
      <c r="GU178">
        <v>22850.1</v>
      </c>
      <c r="GV178">
        <v>26716.4</v>
      </c>
      <c r="GW178">
        <v>22640.4</v>
      </c>
      <c r="GX178">
        <v>27732.5</v>
      </c>
      <c r="GY178">
        <v>29180</v>
      </c>
      <c r="GZ178">
        <v>35224.8</v>
      </c>
      <c r="HA178">
        <v>36291.9</v>
      </c>
      <c r="HB178">
        <v>44025.9</v>
      </c>
      <c r="HC178">
        <v>1.82607</v>
      </c>
      <c r="HD178">
        <v>2.22782</v>
      </c>
      <c r="HE178">
        <v>0.145249</v>
      </c>
      <c r="HF178">
        <v>0</v>
      </c>
      <c r="HG178">
        <v>27.3478</v>
      </c>
      <c r="HH178">
        <v>999.9</v>
      </c>
      <c r="HI178">
        <v>56.2</v>
      </c>
      <c r="HJ178">
        <v>29.1</v>
      </c>
      <c r="HK178">
        <v>22.2892</v>
      </c>
      <c r="HL178">
        <v>62.0991</v>
      </c>
      <c r="HM178">
        <v>10.3766</v>
      </c>
      <c r="HN178">
        <v>1</v>
      </c>
      <c r="HO178">
        <v>-0.193788</v>
      </c>
      <c r="HP178">
        <v>-2.23799</v>
      </c>
      <c r="HQ178">
        <v>20.2824</v>
      </c>
      <c r="HR178">
        <v>5.19707</v>
      </c>
      <c r="HS178">
        <v>11.9553</v>
      </c>
      <c r="HT178">
        <v>4.94715</v>
      </c>
      <c r="HU178">
        <v>3.3</v>
      </c>
      <c r="HV178">
        <v>9999</v>
      </c>
      <c r="HW178">
        <v>9999</v>
      </c>
      <c r="HX178">
        <v>9999</v>
      </c>
      <c r="HY178">
        <v>334.7</v>
      </c>
      <c r="HZ178">
        <v>1.86011</v>
      </c>
      <c r="IA178">
        <v>1.86081</v>
      </c>
      <c r="IB178">
        <v>1.86157</v>
      </c>
      <c r="IC178">
        <v>1.85715</v>
      </c>
      <c r="ID178">
        <v>1.85684</v>
      </c>
      <c r="IE178">
        <v>1.85791</v>
      </c>
      <c r="IF178">
        <v>1.85871</v>
      </c>
      <c r="IG178">
        <v>1.85822</v>
      </c>
      <c r="IH178">
        <v>0</v>
      </c>
      <c r="II178">
        <v>0</v>
      </c>
      <c r="IJ178">
        <v>0</v>
      </c>
      <c r="IK178">
        <v>0</v>
      </c>
      <c r="IL178" t="s">
        <v>440</v>
      </c>
      <c r="IM178" t="s">
        <v>441</v>
      </c>
      <c r="IN178" t="s">
        <v>442</v>
      </c>
      <c r="IO178" t="s">
        <v>442</v>
      </c>
      <c r="IP178" t="s">
        <v>442</v>
      </c>
      <c r="IQ178" t="s">
        <v>442</v>
      </c>
      <c r="IR178">
        <v>0</v>
      </c>
      <c r="IS178">
        <v>100</v>
      </c>
      <c r="IT178">
        <v>100</v>
      </c>
      <c r="IU178">
        <v>0.008999999999999999</v>
      </c>
      <c r="IV178">
        <v>0.2478</v>
      </c>
      <c r="IW178">
        <v>0.297997702088705</v>
      </c>
      <c r="IX178">
        <v>-0.0005958199232126106</v>
      </c>
      <c r="IY178">
        <v>-6.37178337242435E-08</v>
      </c>
      <c r="IZ178">
        <v>1.993894988486917E-10</v>
      </c>
      <c r="JA178">
        <v>-0.1058024783623949</v>
      </c>
      <c r="JB178">
        <v>-0.00682890468723997</v>
      </c>
      <c r="JC178">
        <v>0.001509929528747337</v>
      </c>
      <c r="JD178">
        <v>-1.662762654557253E-05</v>
      </c>
      <c r="JE178">
        <v>17</v>
      </c>
      <c r="JF178">
        <v>1831</v>
      </c>
      <c r="JG178">
        <v>1</v>
      </c>
      <c r="JH178">
        <v>21</v>
      </c>
      <c r="JI178">
        <v>373.5</v>
      </c>
      <c r="JJ178">
        <v>373.7</v>
      </c>
      <c r="JK178">
        <v>1.25488</v>
      </c>
      <c r="JL178">
        <v>2.56958</v>
      </c>
      <c r="JM178">
        <v>1.54663</v>
      </c>
      <c r="JN178">
        <v>2.19116</v>
      </c>
      <c r="JO178">
        <v>1.49658</v>
      </c>
      <c r="JP178">
        <v>2.45361</v>
      </c>
      <c r="JQ178">
        <v>35.2902</v>
      </c>
      <c r="JR178">
        <v>24.1926</v>
      </c>
      <c r="JS178">
        <v>18</v>
      </c>
      <c r="JT178">
        <v>385.276</v>
      </c>
      <c r="JU178">
        <v>686.076</v>
      </c>
      <c r="JV178">
        <v>30.9449</v>
      </c>
      <c r="JW178">
        <v>25.0418</v>
      </c>
      <c r="JX178">
        <v>30</v>
      </c>
      <c r="JY178">
        <v>24.9299</v>
      </c>
      <c r="JZ178">
        <v>24.9056</v>
      </c>
      <c r="KA178">
        <v>25.145</v>
      </c>
      <c r="KB178">
        <v>15.9998</v>
      </c>
      <c r="KC178">
        <v>100</v>
      </c>
      <c r="KD178">
        <v>30.94</v>
      </c>
      <c r="KE178">
        <v>500</v>
      </c>
      <c r="KF178">
        <v>20.8623</v>
      </c>
      <c r="KG178">
        <v>100.16</v>
      </c>
      <c r="KH178">
        <v>100.778</v>
      </c>
    </row>
    <row r="179" spans="1:294">
      <c r="A179">
        <v>163</v>
      </c>
      <c r="B179">
        <v>1746737940</v>
      </c>
      <c r="C179">
        <v>19523.90000009537</v>
      </c>
      <c r="D179" t="s">
        <v>765</v>
      </c>
      <c r="E179" t="s">
        <v>766</v>
      </c>
      <c r="F179" t="s">
        <v>432</v>
      </c>
      <c r="G179" t="s">
        <v>433</v>
      </c>
      <c r="I179" t="s">
        <v>435</v>
      </c>
      <c r="J179">
        <v>1746737940</v>
      </c>
      <c r="K179">
        <f>(L179)/1000</f>
        <v>0</v>
      </c>
      <c r="L179">
        <f>IF(DQ179, AO179, AI179)</f>
        <v>0</v>
      </c>
      <c r="M179">
        <f>IF(DQ179, AJ179, AH179)</f>
        <v>0</v>
      </c>
      <c r="N179">
        <f>DS179 - IF(AV179&gt;1, M179*DM179*100.0/(AX179), 0)</f>
        <v>0</v>
      </c>
      <c r="O179">
        <f>((U179-K179/2)*N179-M179)/(U179+K179/2)</f>
        <v>0</v>
      </c>
      <c r="P179">
        <f>O179*(DZ179+EA179)/1000.0</f>
        <v>0</v>
      </c>
      <c r="Q179">
        <f>(DS179 - IF(AV179&gt;1, M179*DM179*100.0/(AX179), 0))*(DZ179+EA179)/1000.0</f>
        <v>0</v>
      </c>
      <c r="R179">
        <f>2.0/((1/T179-1/S179)+SIGN(T179)*SQRT((1/T179-1/S179)*(1/T179-1/S179) + 4*DN179/((DN179+1)*(DN179+1))*(2*1/T179*1/S179-1/S179*1/S179)))</f>
        <v>0</v>
      </c>
      <c r="S179">
        <f>IF(LEFT(DO179,1)&lt;&gt;"0",IF(LEFT(DO179,1)="1",3.0,DP179),$D$5+$E$5*(EG179*DZ179/($K$5*1000))+$F$5*(EG179*DZ179/($K$5*1000))*MAX(MIN(DM179,$J$5),$I$5)*MAX(MIN(DM179,$J$5),$I$5)+$G$5*MAX(MIN(DM179,$J$5),$I$5)*(EG179*DZ179/($K$5*1000))+$H$5*(EG179*DZ179/($K$5*1000))*(EG179*DZ179/($K$5*1000)))</f>
        <v>0</v>
      </c>
      <c r="T179">
        <f>K179*(1000-(1000*0.61365*exp(17.502*X179/(240.97+X179))/(DZ179+EA179)+DU179)/2)/(1000*0.61365*exp(17.502*X179/(240.97+X179))/(DZ179+EA179)-DU179)</f>
        <v>0</v>
      </c>
      <c r="U179">
        <f>1/((DN179+1)/(R179/1.6)+1/(S179/1.37)) + DN179/((DN179+1)/(R179/1.6) + DN179/(S179/1.37))</f>
        <v>0</v>
      </c>
      <c r="V179">
        <f>(DI179*DL179)</f>
        <v>0</v>
      </c>
      <c r="W179">
        <f>(EB179+(V179+2*0.95*5.67E-8*(((EB179+$B$7)+273)^4-(EB179+273)^4)-44100*K179)/(1.84*29.3*S179+8*0.95*5.67E-8*(EB179+273)^3))</f>
        <v>0</v>
      </c>
      <c r="X179">
        <f>($C$7*EC179+$D$7*ED179+$E$7*W179)</f>
        <v>0</v>
      </c>
      <c r="Y179">
        <f>0.61365*exp(17.502*X179/(240.97+X179))</f>
        <v>0</v>
      </c>
      <c r="Z179">
        <f>(AA179/AB179*100)</f>
        <v>0</v>
      </c>
      <c r="AA179">
        <f>DU179*(DZ179+EA179)/1000</f>
        <v>0</v>
      </c>
      <c r="AB179">
        <f>0.61365*exp(17.502*EB179/(240.97+EB179))</f>
        <v>0</v>
      </c>
      <c r="AC179">
        <f>(Y179-DU179*(DZ179+EA179)/1000)</f>
        <v>0</v>
      </c>
      <c r="AD179">
        <f>(-K179*44100)</f>
        <v>0</v>
      </c>
      <c r="AE179">
        <f>2*29.3*S179*0.92*(EB179-X179)</f>
        <v>0</v>
      </c>
      <c r="AF179">
        <f>2*0.95*5.67E-8*(((EB179+$B$7)+273)^4-(X179+273)^4)</f>
        <v>0</v>
      </c>
      <c r="AG179">
        <f>V179+AF179+AD179+AE179</f>
        <v>0</v>
      </c>
      <c r="AH179">
        <f>DY179*AV179*(DT179-DS179*(1000-AV179*DV179)/(1000-AV179*DU179))/(100*DM179)</f>
        <v>0</v>
      </c>
      <c r="AI179">
        <f>1000*DY179*AV179*(DU179-DV179)/(100*DM179*(1000-AV179*DU179))</f>
        <v>0</v>
      </c>
      <c r="AJ179">
        <f>(AK179 - AL179 - DZ179*1E3/(8.314*(EB179+273.15)) * AN179/DY179 * AM179) * DY179/(100*DM179) * (1000 - DV179)/1000</f>
        <v>0</v>
      </c>
      <c r="AK179">
        <v>612.7238164484821</v>
      </c>
      <c r="AL179">
        <v>612.6710242424238</v>
      </c>
      <c r="AM179">
        <v>0.006265390488444699</v>
      </c>
      <c r="AN179">
        <v>65.79024612153766</v>
      </c>
      <c r="AO179">
        <f>(AQ179 - AP179 + DZ179*1E3/(8.314*(EB179+273.15)) * AS179/DY179 * AR179) * DY179/(100*DM179) * 1000/(1000 - AQ179)</f>
        <v>0</v>
      </c>
      <c r="AP179">
        <v>20.81216281441638</v>
      </c>
      <c r="AQ179">
        <v>20.79830000000001</v>
      </c>
      <c r="AR179">
        <v>1.817332466513244E-06</v>
      </c>
      <c r="AS179">
        <v>77.20900830329752</v>
      </c>
      <c r="AT179">
        <v>0</v>
      </c>
      <c r="AU179">
        <v>0</v>
      </c>
      <c r="AV179">
        <f>IF(AT179*$H$13&gt;=AX179,1.0,(AX179/(AX179-AT179*$H$13)))</f>
        <v>0</v>
      </c>
      <c r="AW179">
        <f>(AV179-1)*100</f>
        <v>0</v>
      </c>
      <c r="AX179">
        <f>MAX(0,($B$13+$C$13*EG179)/(1+$D$13*EG179)*DZ179/(EB179+273)*$E$13)</f>
        <v>0</v>
      </c>
      <c r="AY179" t="s">
        <v>436</v>
      </c>
      <c r="AZ179" t="s">
        <v>436</v>
      </c>
      <c r="BA179">
        <v>0</v>
      </c>
      <c r="BB179">
        <v>0</v>
      </c>
      <c r="BC179">
        <f>1-BA179/BB179</f>
        <v>0</v>
      </c>
      <c r="BD179">
        <v>0</v>
      </c>
      <c r="BE179" t="s">
        <v>436</v>
      </c>
      <c r="BF179" t="s">
        <v>436</v>
      </c>
      <c r="BG179">
        <v>0</v>
      </c>
      <c r="BH179">
        <v>0</v>
      </c>
      <c r="BI179">
        <f>1-BG179/BH179</f>
        <v>0</v>
      </c>
      <c r="BJ179">
        <v>0.5</v>
      </c>
      <c r="BK179">
        <f>DJ179</f>
        <v>0</v>
      </c>
      <c r="BL179">
        <f>M179</f>
        <v>0</v>
      </c>
      <c r="BM179">
        <f>BI179*BJ179*BK179</f>
        <v>0</v>
      </c>
      <c r="BN179">
        <f>(BL179-BD179)/BK179</f>
        <v>0</v>
      </c>
      <c r="BO179">
        <f>(BB179-BH179)/BH179</f>
        <v>0</v>
      </c>
      <c r="BP179">
        <f>BA179/(BC179+BA179/BH179)</f>
        <v>0</v>
      </c>
      <c r="BQ179" t="s">
        <v>436</v>
      </c>
      <c r="BR179">
        <v>0</v>
      </c>
      <c r="BS179">
        <f>IF(BR179&lt;&gt;0, BR179, BP179)</f>
        <v>0</v>
      </c>
      <c r="BT179">
        <f>1-BS179/BH179</f>
        <v>0</v>
      </c>
      <c r="BU179">
        <f>(BH179-BG179)/(BH179-BS179)</f>
        <v>0</v>
      </c>
      <c r="BV179">
        <f>(BB179-BH179)/(BB179-BS179)</f>
        <v>0</v>
      </c>
      <c r="BW179">
        <f>(BH179-BG179)/(BH179-BA179)</f>
        <v>0</v>
      </c>
      <c r="BX179">
        <f>(BB179-BH179)/(BB179-BA179)</f>
        <v>0</v>
      </c>
      <c r="BY179">
        <f>(BU179*BS179/BG179)</f>
        <v>0</v>
      </c>
      <c r="BZ179">
        <f>(1-BY179)</f>
        <v>0</v>
      </c>
      <c r="DI179">
        <f>$B$11*EH179+$C$11*EI179+$F$11*ET179*(1-EW179)</f>
        <v>0</v>
      </c>
      <c r="DJ179">
        <f>DI179*DK179</f>
        <v>0</v>
      </c>
      <c r="DK179">
        <f>($B$11*$D$9+$C$11*$D$9+$F$11*((FG179+EY179)/MAX(FG179+EY179+FH179, 0.1)*$I$9+FH179/MAX(FG179+EY179+FH179, 0.1)*$J$9))/($B$11+$C$11+$F$11)</f>
        <v>0</v>
      </c>
      <c r="DL179">
        <f>($B$11*$K$9+$C$11*$K$9+$F$11*((FG179+EY179)/MAX(FG179+EY179+FH179, 0.1)*$P$9+FH179/MAX(FG179+EY179+FH179, 0.1)*$Q$9))/($B$11+$C$11+$F$11)</f>
        <v>0</v>
      </c>
      <c r="DM179">
        <v>6</v>
      </c>
      <c r="DN179">
        <v>0.5</v>
      </c>
      <c r="DO179" t="s">
        <v>437</v>
      </c>
      <c r="DP179">
        <v>2</v>
      </c>
      <c r="DQ179" t="b">
        <v>1</v>
      </c>
      <c r="DR179">
        <v>1746737940</v>
      </c>
      <c r="DS179">
        <v>599.915</v>
      </c>
      <c r="DT179">
        <v>599.99</v>
      </c>
      <c r="DU179">
        <v>20.7975</v>
      </c>
      <c r="DV179">
        <v>20.8109</v>
      </c>
      <c r="DW179">
        <v>599.955</v>
      </c>
      <c r="DX179">
        <v>20.5503</v>
      </c>
      <c r="DY179">
        <v>400.039</v>
      </c>
      <c r="DZ179">
        <v>101.989</v>
      </c>
      <c r="EA179">
        <v>0.0999144</v>
      </c>
      <c r="EB179">
        <v>30.0068</v>
      </c>
      <c r="EC179">
        <v>29.7165</v>
      </c>
      <c r="ED179">
        <v>999.9</v>
      </c>
      <c r="EE179">
        <v>0</v>
      </c>
      <c r="EF179">
        <v>0</v>
      </c>
      <c r="EG179">
        <v>10048.1</v>
      </c>
      <c r="EH179">
        <v>0</v>
      </c>
      <c r="EI179">
        <v>0.221054</v>
      </c>
      <c r="EJ179">
        <v>-0.07519530000000001</v>
      </c>
      <c r="EK179">
        <v>612.657</v>
      </c>
      <c r="EL179">
        <v>612.742</v>
      </c>
      <c r="EM179">
        <v>-0.0133858</v>
      </c>
      <c r="EN179">
        <v>599.99</v>
      </c>
      <c r="EO179">
        <v>20.8109</v>
      </c>
      <c r="EP179">
        <v>2.12112</v>
      </c>
      <c r="EQ179">
        <v>2.12249</v>
      </c>
      <c r="ER179">
        <v>18.3787</v>
      </c>
      <c r="ES179">
        <v>18.389</v>
      </c>
      <c r="ET179">
        <v>0.0500092</v>
      </c>
      <c r="EU179">
        <v>0</v>
      </c>
      <c r="EV179">
        <v>0</v>
      </c>
      <c r="EW179">
        <v>0</v>
      </c>
      <c r="EX179">
        <v>-2.51</v>
      </c>
      <c r="EY179">
        <v>0.0500092</v>
      </c>
      <c r="EZ179">
        <v>-0.8100000000000001</v>
      </c>
      <c r="FA179">
        <v>0.72</v>
      </c>
      <c r="FB179">
        <v>35</v>
      </c>
      <c r="FC179">
        <v>39.312</v>
      </c>
      <c r="FD179">
        <v>37.062</v>
      </c>
      <c r="FE179">
        <v>39.375</v>
      </c>
      <c r="FF179">
        <v>37.687</v>
      </c>
      <c r="FG179">
        <v>0</v>
      </c>
      <c r="FH179">
        <v>0</v>
      </c>
      <c r="FI179">
        <v>0</v>
      </c>
      <c r="FJ179">
        <v>1746738013.4</v>
      </c>
      <c r="FK179">
        <v>0</v>
      </c>
      <c r="FL179">
        <v>2.136153846153846</v>
      </c>
      <c r="FM179">
        <v>-35.11521337428897</v>
      </c>
      <c r="FN179">
        <v>37.40717919540069</v>
      </c>
      <c r="FO179">
        <v>-2.717692307692308</v>
      </c>
      <c r="FP179">
        <v>15</v>
      </c>
      <c r="FQ179">
        <v>1746715409.1</v>
      </c>
      <c r="FR179" t="s">
        <v>438</v>
      </c>
      <c r="FS179">
        <v>1746715409.1</v>
      </c>
      <c r="FT179">
        <v>1746715398.6</v>
      </c>
      <c r="FU179">
        <v>2</v>
      </c>
      <c r="FV179">
        <v>-0.229</v>
      </c>
      <c r="FW179">
        <v>-0.046</v>
      </c>
      <c r="FX179">
        <v>-0.035</v>
      </c>
      <c r="FY179">
        <v>0.08699999999999999</v>
      </c>
      <c r="FZ179">
        <v>587</v>
      </c>
      <c r="GA179">
        <v>16</v>
      </c>
      <c r="GB179">
        <v>0.03</v>
      </c>
      <c r="GC179">
        <v>0.16</v>
      </c>
      <c r="GD179">
        <v>0.07860296399487841</v>
      </c>
      <c r="GE179">
        <v>-0.05791794319882808</v>
      </c>
      <c r="GF179">
        <v>0.06635544371056498</v>
      </c>
      <c r="GG179">
        <v>1</v>
      </c>
      <c r="GH179">
        <v>-0.000490924080852733</v>
      </c>
      <c r="GI179">
        <v>8.636173221863476E-05</v>
      </c>
      <c r="GJ179">
        <v>4.511119770493316E-05</v>
      </c>
      <c r="GK179">
        <v>1</v>
      </c>
      <c r="GL179">
        <v>2</v>
      </c>
      <c r="GM179">
        <v>2</v>
      </c>
      <c r="GN179" t="s">
        <v>439</v>
      </c>
      <c r="GO179">
        <v>3.0182</v>
      </c>
      <c r="GP179">
        <v>2.77501</v>
      </c>
      <c r="GQ179">
        <v>0.131805</v>
      </c>
      <c r="GR179">
        <v>0.130938</v>
      </c>
      <c r="GS179">
        <v>0.110673</v>
      </c>
      <c r="GT179">
        <v>0.110403</v>
      </c>
      <c r="GU179">
        <v>22431.9</v>
      </c>
      <c r="GV179">
        <v>26232.3</v>
      </c>
      <c r="GW179">
        <v>22639.7</v>
      </c>
      <c r="GX179">
        <v>27732.7</v>
      </c>
      <c r="GY179">
        <v>29181.5</v>
      </c>
      <c r="GZ179">
        <v>35228.1</v>
      </c>
      <c r="HA179">
        <v>36290.5</v>
      </c>
      <c r="HB179">
        <v>44026.6</v>
      </c>
      <c r="HC179">
        <v>1.82558</v>
      </c>
      <c r="HD179">
        <v>2.22833</v>
      </c>
      <c r="HE179">
        <v>0.145629</v>
      </c>
      <c r="HF179">
        <v>0</v>
      </c>
      <c r="HG179">
        <v>27.3408</v>
      </c>
      <c r="HH179">
        <v>999.9</v>
      </c>
      <c r="HI179">
        <v>56.3</v>
      </c>
      <c r="HJ179">
        <v>29.1</v>
      </c>
      <c r="HK179">
        <v>22.3292</v>
      </c>
      <c r="HL179">
        <v>61.7891</v>
      </c>
      <c r="HM179">
        <v>10.2804</v>
      </c>
      <c r="HN179">
        <v>1</v>
      </c>
      <c r="HO179">
        <v>-0.193618</v>
      </c>
      <c r="HP179">
        <v>-2.29227</v>
      </c>
      <c r="HQ179">
        <v>20.2798</v>
      </c>
      <c r="HR179">
        <v>5.19737</v>
      </c>
      <c r="HS179">
        <v>11.955</v>
      </c>
      <c r="HT179">
        <v>4.94665</v>
      </c>
      <c r="HU179">
        <v>3.3</v>
      </c>
      <c r="HV179">
        <v>9999</v>
      </c>
      <c r="HW179">
        <v>9999</v>
      </c>
      <c r="HX179">
        <v>9999</v>
      </c>
      <c r="HY179">
        <v>334.8</v>
      </c>
      <c r="HZ179">
        <v>1.86016</v>
      </c>
      <c r="IA179">
        <v>1.86079</v>
      </c>
      <c r="IB179">
        <v>1.86157</v>
      </c>
      <c r="IC179">
        <v>1.85715</v>
      </c>
      <c r="ID179">
        <v>1.85684</v>
      </c>
      <c r="IE179">
        <v>1.85791</v>
      </c>
      <c r="IF179">
        <v>1.8587</v>
      </c>
      <c r="IG179">
        <v>1.85822</v>
      </c>
      <c r="IH179">
        <v>0</v>
      </c>
      <c r="II179">
        <v>0</v>
      </c>
      <c r="IJ179">
        <v>0</v>
      </c>
      <c r="IK179">
        <v>0</v>
      </c>
      <c r="IL179" t="s">
        <v>440</v>
      </c>
      <c r="IM179" t="s">
        <v>441</v>
      </c>
      <c r="IN179" t="s">
        <v>442</v>
      </c>
      <c r="IO179" t="s">
        <v>442</v>
      </c>
      <c r="IP179" t="s">
        <v>442</v>
      </c>
      <c r="IQ179" t="s">
        <v>442</v>
      </c>
      <c r="IR179">
        <v>0</v>
      </c>
      <c r="IS179">
        <v>100</v>
      </c>
      <c r="IT179">
        <v>100</v>
      </c>
      <c r="IU179">
        <v>-0.04</v>
      </c>
      <c r="IV179">
        <v>0.2472</v>
      </c>
      <c r="IW179">
        <v>0.297997702088705</v>
      </c>
      <c r="IX179">
        <v>-0.0005958199232126106</v>
      </c>
      <c r="IY179">
        <v>-6.37178337242435E-08</v>
      </c>
      <c r="IZ179">
        <v>1.993894988486917E-10</v>
      </c>
      <c r="JA179">
        <v>-0.1058024783623949</v>
      </c>
      <c r="JB179">
        <v>-0.00682890468723997</v>
      </c>
      <c r="JC179">
        <v>0.001509929528747337</v>
      </c>
      <c r="JD179">
        <v>-1.662762654557253E-05</v>
      </c>
      <c r="JE179">
        <v>17</v>
      </c>
      <c r="JF179">
        <v>1831</v>
      </c>
      <c r="JG179">
        <v>1</v>
      </c>
      <c r="JH179">
        <v>21</v>
      </c>
      <c r="JI179">
        <v>375.5</v>
      </c>
      <c r="JJ179">
        <v>375.7</v>
      </c>
      <c r="JK179">
        <v>1.4563</v>
      </c>
      <c r="JL179">
        <v>2.55249</v>
      </c>
      <c r="JM179">
        <v>1.54663</v>
      </c>
      <c r="JN179">
        <v>2.19238</v>
      </c>
      <c r="JO179">
        <v>1.49658</v>
      </c>
      <c r="JP179">
        <v>2.46826</v>
      </c>
      <c r="JQ179">
        <v>35.244</v>
      </c>
      <c r="JR179">
        <v>24.1926</v>
      </c>
      <c r="JS179">
        <v>18</v>
      </c>
      <c r="JT179">
        <v>385.042</v>
      </c>
      <c r="JU179">
        <v>686.514</v>
      </c>
      <c r="JV179">
        <v>30.9583</v>
      </c>
      <c r="JW179">
        <v>25.046</v>
      </c>
      <c r="JX179">
        <v>30.0001</v>
      </c>
      <c r="JY179">
        <v>24.932</v>
      </c>
      <c r="JZ179">
        <v>24.9064</v>
      </c>
      <c r="KA179">
        <v>29.1519</v>
      </c>
      <c r="KB179">
        <v>15.9998</v>
      </c>
      <c r="KC179">
        <v>100</v>
      </c>
      <c r="KD179">
        <v>30.9515</v>
      </c>
      <c r="KE179">
        <v>600</v>
      </c>
      <c r="KF179">
        <v>20.8631</v>
      </c>
      <c r="KG179">
        <v>100.156</v>
      </c>
      <c r="KH179">
        <v>100.779</v>
      </c>
    </row>
    <row r="180" spans="1:294">
      <c r="A180">
        <v>164</v>
      </c>
      <c r="B180">
        <v>1746738060.5</v>
      </c>
      <c r="C180">
        <v>19644.40000009537</v>
      </c>
      <c r="D180" t="s">
        <v>767</v>
      </c>
      <c r="E180" t="s">
        <v>768</v>
      </c>
      <c r="F180" t="s">
        <v>432</v>
      </c>
      <c r="G180" t="s">
        <v>433</v>
      </c>
      <c r="I180" t="s">
        <v>435</v>
      </c>
      <c r="J180">
        <v>1746738060.5</v>
      </c>
      <c r="K180">
        <f>(L180)/1000</f>
        <v>0</v>
      </c>
      <c r="L180">
        <f>IF(DQ180, AO180, AI180)</f>
        <v>0</v>
      </c>
      <c r="M180">
        <f>IF(DQ180, AJ180, AH180)</f>
        <v>0</v>
      </c>
      <c r="N180">
        <f>DS180 - IF(AV180&gt;1, M180*DM180*100.0/(AX180), 0)</f>
        <v>0</v>
      </c>
      <c r="O180">
        <f>((U180-K180/2)*N180-M180)/(U180+K180/2)</f>
        <v>0</v>
      </c>
      <c r="P180">
        <f>O180*(DZ180+EA180)/1000.0</f>
        <v>0</v>
      </c>
      <c r="Q180">
        <f>(DS180 - IF(AV180&gt;1, M180*DM180*100.0/(AX180), 0))*(DZ180+EA180)/1000.0</f>
        <v>0</v>
      </c>
      <c r="R180">
        <f>2.0/((1/T180-1/S180)+SIGN(T180)*SQRT((1/T180-1/S180)*(1/T180-1/S180) + 4*DN180/((DN180+1)*(DN180+1))*(2*1/T180*1/S180-1/S180*1/S180)))</f>
        <v>0</v>
      </c>
      <c r="S180">
        <f>IF(LEFT(DO180,1)&lt;&gt;"0",IF(LEFT(DO180,1)="1",3.0,DP180),$D$5+$E$5*(EG180*DZ180/($K$5*1000))+$F$5*(EG180*DZ180/($K$5*1000))*MAX(MIN(DM180,$J$5),$I$5)*MAX(MIN(DM180,$J$5),$I$5)+$G$5*MAX(MIN(DM180,$J$5),$I$5)*(EG180*DZ180/($K$5*1000))+$H$5*(EG180*DZ180/($K$5*1000))*(EG180*DZ180/($K$5*1000)))</f>
        <v>0</v>
      </c>
      <c r="T180">
        <f>K180*(1000-(1000*0.61365*exp(17.502*X180/(240.97+X180))/(DZ180+EA180)+DU180)/2)/(1000*0.61365*exp(17.502*X180/(240.97+X180))/(DZ180+EA180)-DU180)</f>
        <v>0</v>
      </c>
      <c r="U180">
        <f>1/((DN180+1)/(R180/1.6)+1/(S180/1.37)) + DN180/((DN180+1)/(R180/1.6) + DN180/(S180/1.37))</f>
        <v>0</v>
      </c>
      <c r="V180">
        <f>(DI180*DL180)</f>
        <v>0</v>
      </c>
      <c r="W180">
        <f>(EB180+(V180+2*0.95*5.67E-8*(((EB180+$B$7)+273)^4-(EB180+273)^4)-44100*K180)/(1.84*29.3*S180+8*0.95*5.67E-8*(EB180+273)^3))</f>
        <v>0</v>
      </c>
      <c r="X180">
        <f>($C$7*EC180+$D$7*ED180+$E$7*W180)</f>
        <v>0</v>
      </c>
      <c r="Y180">
        <f>0.61365*exp(17.502*X180/(240.97+X180))</f>
        <v>0</v>
      </c>
      <c r="Z180">
        <f>(AA180/AB180*100)</f>
        <v>0</v>
      </c>
      <c r="AA180">
        <f>DU180*(DZ180+EA180)/1000</f>
        <v>0</v>
      </c>
      <c r="AB180">
        <f>0.61365*exp(17.502*EB180/(240.97+EB180))</f>
        <v>0</v>
      </c>
      <c r="AC180">
        <f>(Y180-DU180*(DZ180+EA180)/1000)</f>
        <v>0</v>
      </c>
      <c r="AD180">
        <f>(-K180*44100)</f>
        <v>0</v>
      </c>
      <c r="AE180">
        <f>2*29.3*S180*0.92*(EB180-X180)</f>
        <v>0</v>
      </c>
      <c r="AF180">
        <f>2*0.95*5.67E-8*(((EB180+$B$7)+273)^4-(X180+273)^4)</f>
        <v>0</v>
      </c>
      <c r="AG180">
        <f>V180+AF180+AD180+AE180</f>
        <v>0</v>
      </c>
      <c r="AH180">
        <f>DY180*AV180*(DT180-DS180*(1000-AV180*DV180)/(1000-AV180*DU180))/(100*DM180)</f>
        <v>0</v>
      </c>
      <c r="AI180">
        <f>1000*DY180*AV180*(DU180-DV180)/(100*DM180*(1000-AV180*DU180))</f>
        <v>0</v>
      </c>
      <c r="AJ180">
        <f>(AK180 - AL180 - DZ180*1E3/(8.314*(EB180+273.15)) * AN180/DY180 * AM180) * DY180/(100*DM180) * (1000 - DV180)/1000</f>
        <v>0</v>
      </c>
      <c r="AK180">
        <v>510.6424563794054</v>
      </c>
      <c r="AL180">
        <v>510.5621575757576</v>
      </c>
      <c r="AM180">
        <v>-0.0005025927411962841</v>
      </c>
      <c r="AN180">
        <v>65.79024612153766</v>
      </c>
      <c r="AO180">
        <f>(AQ180 - AP180 + DZ180*1E3/(8.314*(EB180+273.15)) * AS180/DY180 * AR180) * DY180/(100*DM180) * 1000/(1000 - AQ180)</f>
        <v>0</v>
      </c>
      <c r="AP180">
        <v>20.83382833315046</v>
      </c>
      <c r="AQ180">
        <v>20.80969515151514</v>
      </c>
      <c r="AR180">
        <v>6.06189081987701E-07</v>
      </c>
      <c r="AS180">
        <v>77.20900830329752</v>
      </c>
      <c r="AT180">
        <v>0</v>
      </c>
      <c r="AU180">
        <v>0</v>
      </c>
      <c r="AV180">
        <f>IF(AT180*$H$13&gt;=AX180,1.0,(AX180/(AX180-AT180*$H$13)))</f>
        <v>0</v>
      </c>
      <c r="AW180">
        <f>(AV180-1)*100</f>
        <v>0</v>
      </c>
      <c r="AX180">
        <f>MAX(0,($B$13+$C$13*EG180)/(1+$D$13*EG180)*DZ180/(EB180+273)*$E$13)</f>
        <v>0</v>
      </c>
      <c r="AY180" t="s">
        <v>436</v>
      </c>
      <c r="AZ180" t="s">
        <v>436</v>
      </c>
      <c r="BA180">
        <v>0</v>
      </c>
      <c r="BB180">
        <v>0</v>
      </c>
      <c r="BC180">
        <f>1-BA180/BB180</f>
        <v>0</v>
      </c>
      <c r="BD180">
        <v>0</v>
      </c>
      <c r="BE180" t="s">
        <v>436</v>
      </c>
      <c r="BF180" t="s">
        <v>436</v>
      </c>
      <c r="BG180">
        <v>0</v>
      </c>
      <c r="BH180">
        <v>0</v>
      </c>
      <c r="BI180">
        <f>1-BG180/BH180</f>
        <v>0</v>
      </c>
      <c r="BJ180">
        <v>0.5</v>
      </c>
      <c r="BK180">
        <f>DJ180</f>
        <v>0</v>
      </c>
      <c r="BL180">
        <f>M180</f>
        <v>0</v>
      </c>
      <c r="BM180">
        <f>BI180*BJ180*BK180</f>
        <v>0</v>
      </c>
      <c r="BN180">
        <f>(BL180-BD180)/BK180</f>
        <v>0</v>
      </c>
      <c r="BO180">
        <f>(BB180-BH180)/BH180</f>
        <v>0</v>
      </c>
      <c r="BP180">
        <f>BA180/(BC180+BA180/BH180)</f>
        <v>0</v>
      </c>
      <c r="BQ180" t="s">
        <v>436</v>
      </c>
      <c r="BR180">
        <v>0</v>
      </c>
      <c r="BS180">
        <f>IF(BR180&lt;&gt;0, BR180, BP180)</f>
        <v>0</v>
      </c>
      <c r="BT180">
        <f>1-BS180/BH180</f>
        <v>0</v>
      </c>
      <c r="BU180">
        <f>(BH180-BG180)/(BH180-BS180)</f>
        <v>0</v>
      </c>
      <c r="BV180">
        <f>(BB180-BH180)/(BB180-BS180)</f>
        <v>0</v>
      </c>
      <c r="BW180">
        <f>(BH180-BG180)/(BH180-BA180)</f>
        <v>0</v>
      </c>
      <c r="BX180">
        <f>(BB180-BH180)/(BB180-BA180)</f>
        <v>0</v>
      </c>
      <c r="BY180">
        <f>(BU180*BS180/BG180)</f>
        <v>0</v>
      </c>
      <c r="BZ180">
        <f>(1-BY180)</f>
        <v>0</v>
      </c>
      <c r="DI180">
        <f>$B$11*EH180+$C$11*EI180+$F$11*ET180*(1-EW180)</f>
        <v>0</v>
      </c>
      <c r="DJ180">
        <f>DI180*DK180</f>
        <v>0</v>
      </c>
      <c r="DK180">
        <f>($B$11*$D$9+$C$11*$D$9+$F$11*((FG180+EY180)/MAX(FG180+EY180+FH180, 0.1)*$I$9+FH180/MAX(FG180+EY180+FH180, 0.1)*$J$9))/($B$11+$C$11+$F$11)</f>
        <v>0</v>
      </c>
      <c r="DL180">
        <f>($B$11*$K$9+$C$11*$K$9+$F$11*((FG180+EY180)/MAX(FG180+EY180+FH180, 0.1)*$P$9+FH180/MAX(FG180+EY180+FH180, 0.1)*$Q$9))/($B$11+$C$11+$F$11)</f>
        <v>0</v>
      </c>
      <c r="DM180">
        <v>6</v>
      </c>
      <c r="DN180">
        <v>0.5</v>
      </c>
      <c r="DO180" t="s">
        <v>437</v>
      </c>
      <c r="DP180">
        <v>2</v>
      </c>
      <c r="DQ180" t="b">
        <v>1</v>
      </c>
      <c r="DR180">
        <v>1746738060.5</v>
      </c>
      <c r="DS180">
        <v>499.936</v>
      </c>
      <c r="DT180">
        <v>500.007</v>
      </c>
      <c r="DU180">
        <v>20.8123</v>
      </c>
      <c r="DV180">
        <v>20.8818</v>
      </c>
      <c r="DW180">
        <v>499.927</v>
      </c>
      <c r="DX180">
        <v>20.5646</v>
      </c>
      <c r="DY180">
        <v>399.993</v>
      </c>
      <c r="DZ180">
        <v>101.991</v>
      </c>
      <c r="EA180">
        <v>0.100018</v>
      </c>
      <c r="EB180">
        <v>30.0074</v>
      </c>
      <c r="EC180">
        <v>29.7014</v>
      </c>
      <c r="ED180">
        <v>999.9</v>
      </c>
      <c r="EE180">
        <v>0</v>
      </c>
      <c r="EF180">
        <v>0</v>
      </c>
      <c r="EG180">
        <v>10036.9</v>
      </c>
      <c r="EH180">
        <v>0</v>
      </c>
      <c r="EI180">
        <v>0.221054</v>
      </c>
      <c r="EJ180">
        <v>-0.07052609999999999</v>
      </c>
      <c r="EK180">
        <v>510.562</v>
      </c>
      <c r="EL180">
        <v>510.67</v>
      </c>
      <c r="EM180">
        <v>-0.06949039999999999</v>
      </c>
      <c r="EN180">
        <v>500.007</v>
      </c>
      <c r="EO180">
        <v>20.8818</v>
      </c>
      <c r="EP180">
        <v>2.12267</v>
      </c>
      <c r="EQ180">
        <v>2.12976</v>
      </c>
      <c r="ER180">
        <v>18.3903</v>
      </c>
      <c r="ES180">
        <v>18.4435</v>
      </c>
      <c r="ET180">
        <v>0.0500092</v>
      </c>
      <c r="EU180">
        <v>0</v>
      </c>
      <c r="EV180">
        <v>0</v>
      </c>
      <c r="EW180">
        <v>0</v>
      </c>
      <c r="EX180">
        <v>8.279999999999999</v>
      </c>
      <c r="EY180">
        <v>0.0500092</v>
      </c>
      <c r="EZ180">
        <v>-4.2</v>
      </c>
      <c r="FA180">
        <v>0.82</v>
      </c>
      <c r="FB180">
        <v>34.562</v>
      </c>
      <c r="FC180">
        <v>39.312</v>
      </c>
      <c r="FD180">
        <v>36.812</v>
      </c>
      <c r="FE180">
        <v>39.187</v>
      </c>
      <c r="FF180">
        <v>37.562</v>
      </c>
      <c r="FG180">
        <v>0</v>
      </c>
      <c r="FH180">
        <v>0</v>
      </c>
      <c r="FI180">
        <v>0</v>
      </c>
      <c r="FJ180">
        <v>1746738133.4</v>
      </c>
      <c r="FK180">
        <v>0</v>
      </c>
      <c r="FL180">
        <v>3.056923076923077</v>
      </c>
      <c r="FM180">
        <v>1.543249065834739</v>
      </c>
      <c r="FN180">
        <v>-8.676240128381917</v>
      </c>
      <c r="FO180">
        <v>-4.177692307692308</v>
      </c>
      <c r="FP180">
        <v>15</v>
      </c>
      <c r="FQ180">
        <v>1746715409.1</v>
      </c>
      <c r="FR180" t="s">
        <v>438</v>
      </c>
      <c r="FS180">
        <v>1746715409.1</v>
      </c>
      <c r="FT180">
        <v>1746715398.6</v>
      </c>
      <c r="FU180">
        <v>2</v>
      </c>
      <c r="FV180">
        <v>-0.229</v>
      </c>
      <c r="FW180">
        <v>-0.046</v>
      </c>
      <c r="FX180">
        <v>-0.035</v>
      </c>
      <c r="FY180">
        <v>0.08699999999999999</v>
      </c>
      <c r="FZ180">
        <v>587</v>
      </c>
      <c r="GA180">
        <v>16</v>
      </c>
      <c r="GB180">
        <v>0.03</v>
      </c>
      <c r="GC180">
        <v>0.16</v>
      </c>
      <c r="GD180">
        <v>0.01895450501621773</v>
      </c>
      <c r="GE180">
        <v>-0.05474245297798049</v>
      </c>
      <c r="GF180">
        <v>0.02046335790061124</v>
      </c>
      <c r="GG180">
        <v>1</v>
      </c>
      <c r="GH180">
        <v>-0.0004664302408429301</v>
      </c>
      <c r="GI180">
        <v>0.0002669756200213854</v>
      </c>
      <c r="GJ180">
        <v>5.260195507054003E-05</v>
      </c>
      <c r="GK180">
        <v>1</v>
      </c>
      <c r="GL180">
        <v>2</v>
      </c>
      <c r="GM180">
        <v>2</v>
      </c>
      <c r="GN180" t="s">
        <v>439</v>
      </c>
      <c r="GO180">
        <v>3.01816</v>
      </c>
      <c r="GP180">
        <v>2.77501</v>
      </c>
      <c r="GQ180">
        <v>0.115653</v>
      </c>
      <c r="GR180">
        <v>0.114883</v>
      </c>
      <c r="GS180">
        <v>0.110731</v>
      </c>
      <c r="GT180">
        <v>0.110668</v>
      </c>
      <c r="GU180">
        <v>22849.3</v>
      </c>
      <c r="GV180">
        <v>26717</v>
      </c>
      <c r="GW180">
        <v>22640.2</v>
      </c>
      <c r="GX180">
        <v>27733.2</v>
      </c>
      <c r="GY180">
        <v>29180.1</v>
      </c>
      <c r="GZ180">
        <v>35217.3</v>
      </c>
      <c r="HA180">
        <v>36291.7</v>
      </c>
      <c r="HB180">
        <v>44027.1</v>
      </c>
      <c r="HC180">
        <v>1.82582</v>
      </c>
      <c r="HD180">
        <v>2.22825</v>
      </c>
      <c r="HE180">
        <v>0.145577</v>
      </c>
      <c r="HF180">
        <v>0</v>
      </c>
      <c r="HG180">
        <v>27.3266</v>
      </c>
      <c r="HH180">
        <v>999.9</v>
      </c>
      <c r="HI180">
        <v>56.3</v>
      </c>
      <c r="HJ180">
        <v>29.1</v>
      </c>
      <c r="HK180">
        <v>22.3286</v>
      </c>
      <c r="HL180">
        <v>61.9091</v>
      </c>
      <c r="HM180">
        <v>10.3646</v>
      </c>
      <c r="HN180">
        <v>1</v>
      </c>
      <c r="HO180">
        <v>-0.193831</v>
      </c>
      <c r="HP180">
        <v>-2.03992</v>
      </c>
      <c r="HQ180">
        <v>20.2848</v>
      </c>
      <c r="HR180">
        <v>5.19692</v>
      </c>
      <c r="HS180">
        <v>11.9533</v>
      </c>
      <c r="HT180">
        <v>4.9473</v>
      </c>
      <c r="HU180">
        <v>3.3</v>
      </c>
      <c r="HV180">
        <v>9999</v>
      </c>
      <c r="HW180">
        <v>9999</v>
      </c>
      <c r="HX180">
        <v>9999</v>
      </c>
      <c r="HY180">
        <v>334.8</v>
      </c>
      <c r="HZ180">
        <v>1.86015</v>
      </c>
      <c r="IA180">
        <v>1.86081</v>
      </c>
      <c r="IB180">
        <v>1.86158</v>
      </c>
      <c r="IC180">
        <v>1.85715</v>
      </c>
      <c r="ID180">
        <v>1.85685</v>
      </c>
      <c r="IE180">
        <v>1.85791</v>
      </c>
      <c r="IF180">
        <v>1.8587</v>
      </c>
      <c r="IG180">
        <v>1.85822</v>
      </c>
      <c r="IH180">
        <v>0</v>
      </c>
      <c r="II180">
        <v>0</v>
      </c>
      <c r="IJ180">
        <v>0</v>
      </c>
      <c r="IK180">
        <v>0</v>
      </c>
      <c r="IL180" t="s">
        <v>440</v>
      </c>
      <c r="IM180" t="s">
        <v>441</v>
      </c>
      <c r="IN180" t="s">
        <v>442</v>
      </c>
      <c r="IO180" t="s">
        <v>442</v>
      </c>
      <c r="IP180" t="s">
        <v>442</v>
      </c>
      <c r="IQ180" t="s">
        <v>442</v>
      </c>
      <c r="IR180">
        <v>0</v>
      </c>
      <c r="IS180">
        <v>100</v>
      </c>
      <c r="IT180">
        <v>100</v>
      </c>
      <c r="IU180">
        <v>0.008999999999999999</v>
      </c>
      <c r="IV180">
        <v>0.2477</v>
      </c>
      <c r="IW180">
        <v>0.297997702088705</v>
      </c>
      <c r="IX180">
        <v>-0.0005958199232126106</v>
      </c>
      <c r="IY180">
        <v>-6.37178337242435E-08</v>
      </c>
      <c r="IZ180">
        <v>1.993894988486917E-10</v>
      </c>
      <c r="JA180">
        <v>-0.1058024783623949</v>
      </c>
      <c r="JB180">
        <v>-0.00682890468723997</v>
      </c>
      <c r="JC180">
        <v>0.001509929528747337</v>
      </c>
      <c r="JD180">
        <v>-1.662762654557253E-05</v>
      </c>
      <c r="JE180">
        <v>17</v>
      </c>
      <c r="JF180">
        <v>1831</v>
      </c>
      <c r="JG180">
        <v>1</v>
      </c>
      <c r="JH180">
        <v>21</v>
      </c>
      <c r="JI180">
        <v>377.5</v>
      </c>
      <c r="JJ180">
        <v>377.7</v>
      </c>
      <c r="JK180">
        <v>1.25488</v>
      </c>
      <c r="JL180">
        <v>2.53906</v>
      </c>
      <c r="JM180">
        <v>1.54663</v>
      </c>
      <c r="JN180">
        <v>2.19116</v>
      </c>
      <c r="JO180">
        <v>1.49658</v>
      </c>
      <c r="JP180">
        <v>2.48291</v>
      </c>
      <c r="JQ180">
        <v>35.2209</v>
      </c>
      <c r="JR180">
        <v>24.2013</v>
      </c>
      <c r="JS180">
        <v>18</v>
      </c>
      <c r="JT180">
        <v>385.139</v>
      </c>
      <c r="JU180">
        <v>686.423</v>
      </c>
      <c r="JV180">
        <v>31.1347</v>
      </c>
      <c r="JW180">
        <v>25.0397</v>
      </c>
      <c r="JX180">
        <v>30</v>
      </c>
      <c r="JY180">
        <v>24.9278</v>
      </c>
      <c r="JZ180">
        <v>24.9043</v>
      </c>
      <c r="KA180">
        <v>25.1369</v>
      </c>
      <c r="KB180">
        <v>15.4285</v>
      </c>
      <c r="KC180">
        <v>100</v>
      </c>
      <c r="KD180">
        <v>31.058</v>
      </c>
      <c r="KE180">
        <v>500</v>
      </c>
      <c r="KF180">
        <v>20.8702</v>
      </c>
      <c r="KG180">
        <v>100.159</v>
      </c>
      <c r="KH180">
        <v>100.781</v>
      </c>
    </row>
    <row r="181" spans="1:294">
      <c r="A181">
        <v>165</v>
      </c>
      <c r="B181">
        <v>1746738181</v>
      </c>
      <c r="C181">
        <v>19764.90000009537</v>
      </c>
      <c r="D181" t="s">
        <v>769</v>
      </c>
      <c r="E181" t="s">
        <v>770</v>
      </c>
      <c r="F181" t="s">
        <v>432</v>
      </c>
      <c r="G181" t="s">
        <v>433</v>
      </c>
      <c r="I181" t="s">
        <v>435</v>
      </c>
      <c r="J181">
        <v>1746738181</v>
      </c>
      <c r="K181">
        <f>(L181)/1000</f>
        <v>0</v>
      </c>
      <c r="L181">
        <f>IF(DQ181, AO181, AI181)</f>
        <v>0</v>
      </c>
      <c r="M181">
        <f>IF(DQ181, AJ181, AH181)</f>
        <v>0</v>
      </c>
      <c r="N181">
        <f>DS181 - IF(AV181&gt;1, M181*DM181*100.0/(AX181), 0)</f>
        <v>0</v>
      </c>
      <c r="O181">
        <f>((U181-K181/2)*N181-M181)/(U181+K181/2)</f>
        <v>0</v>
      </c>
      <c r="P181">
        <f>O181*(DZ181+EA181)/1000.0</f>
        <v>0</v>
      </c>
      <c r="Q181">
        <f>(DS181 - IF(AV181&gt;1, M181*DM181*100.0/(AX181), 0))*(DZ181+EA181)/1000.0</f>
        <v>0</v>
      </c>
      <c r="R181">
        <f>2.0/((1/T181-1/S181)+SIGN(T181)*SQRT((1/T181-1/S181)*(1/T181-1/S181) + 4*DN181/((DN181+1)*(DN181+1))*(2*1/T181*1/S181-1/S181*1/S181)))</f>
        <v>0</v>
      </c>
      <c r="S181">
        <f>IF(LEFT(DO181,1)&lt;&gt;"0",IF(LEFT(DO181,1)="1",3.0,DP181),$D$5+$E$5*(EG181*DZ181/($K$5*1000))+$F$5*(EG181*DZ181/($K$5*1000))*MAX(MIN(DM181,$J$5),$I$5)*MAX(MIN(DM181,$J$5),$I$5)+$G$5*MAX(MIN(DM181,$J$5),$I$5)*(EG181*DZ181/($K$5*1000))+$H$5*(EG181*DZ181/($K$5*1000))*(EG181*DZ181/($K$5*1000)))</f>
        <v>0</v>
      </c>
      <c r="T181">
        <f>K181*(1000-(1000*0.61365*exp(17.502*X181/(240.97+X181))/(DZ181+EA181)+DU181)/2)/(1000*0.61365*exp(17.502*X181/(240.97+X181))/(DZ181+EA181)-DU181)</f>
        <v>0</v>
      </c>
      <c r="U181">
        <f>1/((DN181+1)/(R181/1.6)+1/(S181/1.37)) + DN181/((DN181+1)/(R181/1.6) + DN181/(S181/1.37))</f>
        <v>0</v>
      </c>
      <c r="V181">
        <f>(DI181*DL181)</f>
        <v>0</v>
      </c>
      <c r="W181">
        <f>(EB181+(V181+2*0.95*5.67E-8*(((EB181+$B$7)+273)^4-(EB181+273)^4)-44100*K181)/(1.84*29.3*S181+8*0.95*5.67E-8*(EB181+273)^3))</f>
        <v>0</v>
      </c>
      <c r="X181">
        <f>($C$7*EC181+$D$7*ED181+$E$7*W181)</f>
        <v>0</v>
      </c>
      <c r="Y181">
        <f>0.61365*exp(17.502*X181/(240.97+X181))</f>
        <v>0</v>
      </c>
      <c r="Z181">
        <f>(AA181/AB181*100)</f>
        <v>0</v>
      </c>
      <c r="AA181">
        <f>DU181*(DZ181+EA181)/1000</f>
        <v>0</v>
      </c>
      <c r="AB181">
        <f>0.61365*exp(17.502*EB181/(240.97+EB181))</f>
        <v>0</v>
      </c>
      <c r="AC181">
        <f>(Y181-DU181*(DZ181+EA181)/1000)</f>
        <v>0</v>
      </c>
      <c r="AD181">
        <f>(-K181*44100)</f>
        <v>0</v>
      </c>
      <c r="AE181">
        <f>2*29.3*S181*0.92*(EB181-X181)</f>
        <v>0</v>
      </c>
      <c r="AF181">
        <f>2*0.95*5.67E-8*(((EB181+$B$7)+273)^4-(X181+273)^4)</f>
        <v>0</v>
      </c>
      <c r="AG181">
        <f>V181+AF181+AD181+AE181</f>
        <v>0</v>
      </c>
      <c r="AH181">
        <f>DY181*AV181*(DT181-DS181*(1000-AV181*DV181)/(1000-AV181*DU181))/(100*DM181)</f>
        <v>0</v>
      </c>
      <c r="AI181">
        <f>1000*DY181*AV181*(DU181-DV181)/(100*DM181*(1000-AV181*DU181))</f>
        <v>0</v>
      </c>
      <c r="AJ181">
        <f>(AK181 - AL181 - DZ181*1E3/(8.314*(EB181+273.15)) * AN181/DY181 * AM181) * DY181/(100*DM181) * (1000 - DV181)/1000</f>
        <v>0</v>
      </c>
      <c r="AK181">
        <v>408.5208689242051</v>
      </c>
      <c r="AL181">
        <v>408.6119696969697</v>
      </c>
      <c r="AM181">
        <v>-0.001019286146806212</v>
      </c>
      <c r="AN181">
        <v>65.79024612153766</v>
      </c>
      <c r="AO181">
        <f>(AQ181 - AP181 + DZ181*1E3/(8.314*(EB181+273.15)) * AS181/DY181 * AR181) * DY181/(100*DM181) * 1000/(1000 - AQ181)</f>
        <v>0</v>
      </c>
      <c r="AP181">
        <v>20.87444790415894</v>
      </c>
      <c r="AQ181">
        <v>20.8542903030303</v>
      </c>
      <c r="AR181">
        <v>1.608944259526125E-07</v>
      </c>
      <c r="AS181">
        <v>77.20900830329752</v>
      </c>
      <c r="AT181">
        <v>0</v>
      </c>
      <c r="AU181">
        <v>0</v>
      </c>
      <c r="AV181">
        <f>IF(AT181*$H$13&gt;=AX181,1.0,(AX181/(AX181-AT181*$H$13)))</f>
        <v>0</v>
      </c>
      <c r="AW181">
        <f>(AV181-1)*100</f>
        <v>0</v>
      </c>
      <c r="AX181">
        <f>MAX(0,($B$13+$C$13*EG181)/(1+$D$13*EG181)*DZ181/(EB181+273)*$E$13)</f>
        <v>0</v>
      </c>
      <c r="AY181" t="s">
        <v>436</v>
      </c>
      <c r="AZ181" t="s">
        <v>436</v>
      </c>
      <c r="BA181">
        <v>0</v>
      </c>
      <c r="BB181">
        <v>0</v>
      </c>
      <c r="BC181">
        <f>1-BA181/BB181</f>
        <v>0</v>
      </c>
      <c r="BD181">
        <v>0</v>
      </c>
      <c r="BE181" t="s">
        <v>436</v>
      </c>
      <c r="BF181" t="s">
        <v>436</v>
      </c>
      <c r="BG181">
        <v>0</v>
      </c>
      <c r="BH181">
        <v>0</v>
      </c>
      <c r="BI181">
        <f>1-BG181/BH181</f>
        <v>0</v>
      </c>
      <c r="BJ181">
        <v>0.5</v>
      </c>
      <c r="BK181">
        <f>DJ181</f>
        <v>0</v>
      </c>
      <c r="BL181">
        <f>M181</f>
        <v>0</v>
      </c>
      <c r="BM181">
        <f>BI181*BJ181*BK181</f>
        <v>0</v>
      </c>
      <c r="BN181">
        <f>(BL181-BD181)/BK181</f>
        <v>0</v>
      </c>
      <c r="BO181">
        <f>(BB181-BH181)/BH181</f>
        <v>0</v>
      </c>
      <c r="BP181">
        <f>BA181/(BC181+BA181/BH181)</f>
        <v>0</v>
      </c>
      <c r="BQ181" t="s">
        <v>436</v>
      </c>
      <c r="BR181">
        <v>0</v>
      </c>
      <c r="BS181">
        <f>IF(BR181&lt;&gt;0, BR181, BP181)</f>
        <v>0</v>
      </c>
      <c r="BT181">
        <f>1-BS181/BH181</f>
        <v>0</v>
      </c>
      <c r="BU181">
        <f>(BH181-BG181)/(BH181-BS181)</f>
        <v>0</v>
      </c>
      <c r="BV181">
        <f>(BB181-BH181)/(BB181-BS181)</f>
        <v>0</v>
      </c>
      <c r="BW181">
        <f>(BH181-BG181)/(BH181-BA181)</f>
        <v>0</v>
      </c>
      <c r="BX181">
        <f>(BB181-BH181)/(BB181-BA181)</f>
        <v>0</v>
      </c>
      <c r="BY181">
        <f>(BU181*BS181/BG181)</f>
        <v>0</v>
      </c>
      <c r="BZ181">
        <f>(1-BY181)</f>
        <v>0</v>
      </c>
      <c r="DI181">
        <f>$B$11*EH181+$C$11*EI181+$F$11*ET181*(1-EW181)</f>
        <v>0</v>
      </c>
      <c r="DJ181">
        <f>DI181*DK181</f>
        <v>0</v>
      </c>
      <c r="DK181">
        <f>($B$11*$D$9+$C$11*$D$9+$F$11*((FG181+EY181)/MAX(FG181+EY181+FH181, 0.1)*$I$9+FH181/MAX(FG181+EY181+FH181, 0.1)*$J$9))/($B$11+$C$11+$F$11)</f>
        <v>0</v>
      </c>
      <c r="DL181">
        <f>($B$11*$K$9+$C$11*$K$9+$F$11*((FG181+EY181)/MAX(FG181+EY181+FH181, 0.1)*$P$9+FH181/MAX(FG181+EY181+FH181, 0.1)*$Q$9))/($B$11+$C$11+$F$11)</f>
        <v>0</v>
      </c>
      <c r="DM181">
        <v>6</v>
      </c>
      <c r="DN181">
        <v>0.5</v>
      </c>
      <c r="DO181" t="s">
        <v>437</v>
      </c>
      <c r="DP181">
        <v>2</v>
      </c>
      <c r="DQ181" t="b">
        <v>1</v>
      </c>
      <c r="DR181">
        <v>1746738181</v>
      </c>
      <c r="DS181">
        <v>400.092</v>
      </c>
      <c r="DT181">
        <v>399.991</v>
      </c>
      <c r="DU181">
        <v>20.8546</v>
      </c>
      <c r="DV181">
        <v>20.8713</v>
      </c>
      <c r="DW181">
        <v>400.029</v>
      </c>
      <c r="DX181">
        <v>20.6055</v>
      </c>
      <c r="DY181">
        <v>399.895</v>
      </c>
      <c r="DZ181">
        <v>101.992</v>
      </c>
      <c r="EA181">
        <v>0.0997432</v>
      </c>
      <c r="EB181">
        <v>30.0034</v>
      </c>
      <c r="EC181">
        <v>29.7051</v>
      </c>
      <c r="ED181">
        <v>999.9</v>
      </c>
      <c r="EE181">
        <v>0</v>
      </c>
      <c r="EF181">
        <v>0</v>
      </c>
      <c r="EG181">
        <v>10057.5</v>
      </c>
      <c r="EH181">
        <v>0</v>
      </c>
      <c r="EI181">
        <v>0.221054</v>
      </c>
      <c r="EJ181">
        <v>0.10022</v>
      </c>
      <c r="EK181">
        <v>408.613</v>
      </c>
      <c r="EL181">
        <v>408.518</v>
      </c>
      <c r="EM181">
        <v>-0.0167637</v>
      </c>
      <c r="EN181">
        <v>399.991</v>
      </c>
      <c r="EO181">
        <v>20.8713</v>
      </c>
      <c r="EP181">
        <v>2.127</v>
      </c>
      <c r="EQ181">
        <v>2.12871</v>
      </c>
      <c r="ER181">
        <v>18.4228</v>
      </c>
      <c r="ES181">
        <v>18.4357</v>
      </c>
      <c r="ET181">
        <v>0.0500092</v>
      </c>
      <c r="EU181">
        <v>0</v>
      </c>
      <c r="EV181">
        <v>0</v>
      </c>
      <c r="EW181">
        <v>0</v>
      </c>
      <c r="EX181">
        <v>-2.6</v>
      </c>
      <c r="EY181">
        <v>0.0500092</v>
      </c>
      <c r="EZ181">
        <v>3.19</v>
      </c>
      <c r="FA181">
        <v>0.28</v>
      </c>
      <c r="FB181">
        <v>35.375</v>
      </c>
      <c r="FC181">
        <v>40.75</v>
      </c>
      <c r="FD181">
        <v>37.812</v>
      </c>
      <c r="FE181">
        <v>41.625</v>
      </c>
      <c r="FF181">
        <v>38.5</v>
      </c>
      <c r="FG181">
        <v>0</v>
      </c>
      <c r="FH181">
        <v>0</v>
      </c>
      <c r="FI181">
        <v>0</v>
      </c>
      <c r="FJ181">
        <v>1746738254</v>
      </c>
      <c r="FK181">
        <v>0</v>
      </c>
      <c r="FL181">
        <v>1.5748</v>
      </c>
      <c r="FM181">
        <v>22.6453847283419</v>
      </c>
      <c r="FN181">
        <v>-8.796153948502186</v>
      </c>
      <c r="FO181">
        <v>-4.9064</v>
      </c>
      <c r="FP181">
        <v>15</v>
      </c>
      <c r="FQ181">
        <v>1746715409.1</v>
      </c>
      <c r="FR181" t="s">
        <v>438</v>
      </c>
      <c r="FS181">
        <v>1746715409.1</v>
      </c>
      <c r="FT181">
        <v>1746715398.6</v>
      </c>
      <c r="FU181">
        <v>2</v>
      </c>
      <c r="FV181">
        <v>-0.229</v>
      </c>
      <c r="FW181">
        <v>-0.046</v>
      </c>
      <c r="FX181">
        <v>-0.035</v>
      </c>
      <c r="FY181">
        <v>0.08699999999999999</v>
      </c>
      <c r="FZ181">
        <v>587</v>
      </c>
      <c r="GA181">
        <v>16</v>
      </c>
      <c r="GB181">
        <v>0.03</v>
      </c>
      <c r="GC181">
        <v>0.16</v>
      </c>
      <c r="GD181">
        <v>-0.09766647926156508</v>
      </c>
      <c r="GE181">
        <v>-0.02359722323332509</v>
      </c>
      <c r="GF181">
        <v>0.03322149319733324</v>
      </c>
      <c r="GG181">
        <v>1</v>
      </c>
      <c r="GH181">
        <v>-0.0006039907342509745</v>
      </c>
      <c r="GI181">
        <v>-0.0002758270936587552</v>
      </c>
      <c r="GJ181">
        <v>5.557498661585166E-05</v>
      </c>
      <c r="GK181">
        <v>1</v>
      </c>
      <c r="GL181">
        <v>2</v>
      </c>
      <c r="GM181">
        <v>2</v>
      </c>
      <c r="GN181" t="s">
        <v>439</v>
      </c>
      <c r="GO181">
        <v>3.01805</v>
      </c>
      <c r="GP181">
        <v>2.77492</v>
      </c>
      <c r="GQ181">
        <v>0.09787800000000001</v>
      </c>
      <c r="GR181">
        <v>0.0971877</v>
      </c>
      <c r="GS181">
        <v>0.110889</v>
      </c>
      <c r="GT181">
        <v>0.110631</v>
      </c>
      <c r="GU181">
        <v>23308.1</v>
      </c>
      <c r="GV181">
        <v>27250.7</v>
      </c>
      <c r="GW181">
        <v>22640.1</v>
      </c>
      <c r="GX181">
        <v>27733.2</v>
      </c>
      <c r="GY181">
        <v>29174.3</v>
      </c>
      <c r="GZ181">
        <v>35218.2</v>
      </c>
      <c r="HA181">
        <v>36291.7</v>
      </c>
      <c r="HB181">
        <v>44027</v>
      </c>
      <c r="HC181">
        <v>1.8254</v>
      </c>
      <c r="HD181">
        <v>2.2286</v>
      </c>
      <c r="HE181">
        <v>0.14507</v>
      </c>
      <c r="HF181">
        <v>0</v>
      </c>
      <c r="HG181">
        <v>27.3385</v>
      </c>
      <c r="HH181">
        <v>999.9</v>
      </c>
      <c r="HI181">
        <v>56.3</v>
      </c>
      <c r="HJ181">
        <v>29</v>
      </c>
      <c r="HK181">
        <v>22.2006</v>
      </c>
      <c r="HL181">
        <v>61.6592</v>
      </c>
      <c r="HM181">
        <v>10.4527</v>
      </c>
      <c r="HN181">
        <v>1</v>
      </c>
      <c r="HO181">
        <v>-0.194291</v>
      </c>
      <c r="HP181">
        <v>-2.18832</v>
      </c>
      <c r="HQ181">
        <v>20.2831</v>
      </c>
      <c r="HR181">
        <v>5.19857</v>
      </c>
      <c r="HS181">
        <v>11.9556</v>
      </c>
      <c r="HT181">
        <v>4.94675</v>
      </c>
      <c r="HU181">
        <v>3.3</v>
      </c>
      <c r="HV181">
        <v>9999</v>
      </c>
      <c r="HW181">
        <v>9999</v>
      </c>
      <c r="HX181">
        <v>9999</v>
      </c>
      <c r="HY181">
        <v>334.8</v>
      </c>
      <c r="HZ181">
        <v>1.8601</v>
      </c>
      <c r="IA181">
        <v>1.86078</v>
      </c>
      <c r="IB181">
        <v>1.86157</v>
      </c>
      <c r="IC181">
        <v>1.85715</v>
      </c>
      <c r="ID181">
        <v>1.85684</v>
      </c>
      <c r="IE181">
        <v>1.85791</v>
      </c>
      <c r="IF181">
        <v>1.85868</v>
      </c>
      <c r="IG181">
        <v>1.85822</v>
      </c>
      <c r="IH181">
        <v>0</v>
      </c>
      <c r="II181">
        <v>0</v>
      </c>
      <c r="IJ181">
        <v>0</v>
      </c>
      <c r="IK181">
        <v>0</v>
      </c>
      <c r="IL181" t="s">
        <v>440</v>
      </c>
      <c r="IM181" t="s">
        <v>441</v>
      </c>
      <c r="IN181" t="s">
        <v>442</v>
      </c>
      <c r="IO181" t="s">
        <v>442</v>
      </c>
      <c r="IP181" t="s">
        <v>442</v>
      </c>
      <c r="IQ181" t="s">
        <v>442</v>
      </c>
      <c r="IR181">
        <v>0</v>
      </c>
      <c r="IS181">
        <v>100</v>
      </c>
      <c r="IT181">
        <v>100</v>
      </c>
      <c r="IU181">
        <v>0.063</v>
      </c>
      <c r="IV181">
        <v>0.2491</v>
      </c>
      <c r="IW181">
        <v>0.297997702088705</v>
      </c>
      <c r="IX181">
        <v>-0.0005958199232126106</v>
      </c>
      <c r="IY181">
        <v>-6.37178337242435E-08</v>
      </c>
      <c r="IZ181">
        <v>1.993894988486917E-10</v>
      </c>
      <c r="JA181">
        <v>-0.1058024783623949</v>
      </c>
      <c r="JB181">
        <v>-0.00682890468723997</v>
      </c>
      <c r="JC181">
        <v>0.001509929528747337</v>
      </c>
      <c r="JD181">
        <v>-1.662762654557253E-05</v>
      </c>
      <c r="JE181">
        <v>17</v>
      </c>
      <c r="JF181">
        <v>1831</v>
      </c>
      <c r="JG181">
        <v>1</v>
      </c>
      <c r="JH181">
        <v>21</v>
      </c>
      <c r="JI181">
        <v>379.5</v>
      </c>
      <c r="JJ181">
        <v>379.7</v>
      </c>
      <c r="JK181">
        <v>1.04736</v>
      </c>
      <c r="JL181">
        <v>2.54761</v>
      </c>
      <c r="JM181">
        <v>1.54663</v>
      </c>
      <c r="JN181">
        <v>2.19238</v>
      </c>
      <c r="JO181">
        <v>1.49658</v>
      </c>
      <c r="JP181">
        <v>2.44263</v>
      </c>
      <c r="JQ181">
        <v>35.1978</v>
      </c>
      <c r="JR181">
        <v>24.2013</v>
      </c>
      <c r="JS181">
        <v>18</v>
      </c>
      <c r="JT181">
        <v>384.915</v>
      </c>
      <c r="JU181">
        <v>686.694</v>
      </c>
      <c r="JV181">
        <v>30.8299</v>
      </c>
      <c r="JW181">
        <v>25.0376</v>
      </c>
      <c r="JX181">
        <v>30.0001</v>
      </c>
      <c r="JY181">
        <v>24.9257</v>
      </c>
      <c r="JZ181">
        <v>24.9023</v>
      </c>
      <c r="KA181">
        <v>21.0049</v>
      </c>
      <c r="KB181">
        <v>15.4285</v>
      </c>
      <c r="KC181">
        <v>100</v>
      </c>
      <c r="KD181">
        <v>30.8306</v>
      </c>
      <c r="KE181">
        <v>400</v>
      </c>
      <c r="KF181">
        <v>20.8366</v>
      </c>
      <c r="KG181">
        <v>100.159</v>
      </c>
      <c r="KH181">
        <v>100.781</v>
      </c>
    </row>
    <row r="182" spans="1:294">
      <c r="A182">
        <v>166</v>
      </c>
      <c r="B182">
        <v>1746738301.5</v>
      </c>
      <c r="C182">
        <v>19885.40000009537</v>
      </c>
      <c r="D182" t="s">
        <v>771</v>
      </c>
      <c r="E182" t="s">
        <v>772</v>
      </c>
      <c r="F182" t="s">
        <v>432</v>
      </c>
      <c r="G182" t="s">
        <v>433</v>
      </c>
      <c r="I182" t="s">
        <v>435</v>
      </c>
      <c r="J182">
        <v>1746738301.5</v>
      </c>
      <c r="K182">
        <f>(L182)/1000</f>
        <v>0</v>
      </c>
      <c r="L182">
        <f>IF(DQ182, AO182, AI182)</f>
        <v>0</v>
      </c>
      <c r="M182">
        <f>IF(DQ182, AJ182, AH182)</f>
        <v>0</v>
      </c>
      <c r="N182">
        <f>DS182 - IF(AV182&gt;1, M182*DM182*100.0/(AX182), 0)</f>
        <v>0</v>
      </c>
      <c r="O182">
        <f>((U182-K182/2)*N182-M182)/(U182+K182/2)</f>
        <v>0</v>
      </c>
      <c r="P182">
        <f>O182*(DZ182+EA182)/1000.0</f>
        <v>0</v>
      </c>
      <c r="Q182">
        <f>(DS182 - IF(AV182&gt;1, M182*DM182*100.0/(AX182), 0))*(DZ182+EA182)/1000.0</f>
        <v>0</v>
      </c>
      <c r="R182">
        <f>2.0/((1/T182-1/S182)+SIGN(T182)*SQRT((1/T182-1/S182)*(1/T182-1/S182) + 4*DN182/((DN182+1)*(DN182+1))*(2*1/T182*1/S182-1/S182*1/S182)))</f>
        <v>0</v>
      </c>
      <c r="S182">
        <f>IF(LEFT(DO182,1)&lt;&gt;"0",IF(LEFT(DO182,1)="1",3.0,DP182),$D$5+$E$5*(EG182*DZ182/($K$5*1000))+$F$5*(EG182*DZ182/($K$5*1000))*MAX(MIN(DM182,$J$5),$I$5)*MAX(MIN(DM182,$J$5),$I$5)+$G$5*MAX(MIN(DM182,$J$5),$I$5)*(EG182*DZ182/($K$5*1000))+$H$5*(EG182*DZ182/($K$5*1000))*(EG182*DZ182/($K$5*1000)))</f>
        <v>0</v>
      </c>
      <c r="T182">
        <f>K182*(1000-(1000*0.61365*exp(17.502*X182/(240.97+X182))/(DZ182+EA182)+DU182)/2)/(1000*0.61365*exp(17.502*X182/(240.97+X182))/(DZ182+EA182)-DU182)</f>
        <v>0</v>
      </c>
      <c r="U182">
        <f>1/((DN182+1)/(R182/1.6)+1/(S182/1.37)) + DN182/((DN182+1)/(R182/1.6) + DN182/(S182/1.37))</f>
        <v>0</v>
      </c>
      <c r="V182">
        <f>(DI182*DL182)</f>
        <v>0</v>
      </c>
      <c r="W182">
        <f>(EB182+(V182+2*0.95*5.67E-8*(((EB182+$B$7)+273)^4-(EB182+273)^4)-44100*K182)/(1.84*29.3*S182+8*0.95*5.67E-8*(EB182+273)^3))</f>
        <v>0</v>
      </c>
      <c r="X182">
        <f>($C$7*EC182+$D$7*ED182+$E$7*W182)</f>
        <v>0</v>
      </c>
      <c r="Y182">
        <f>0.61365*exp(17.502*X182/(240.97+X182))</f>
        <v>0</v>
      </c>
      <c r="Z182">
        <f>(AA182/AB182*100)</f>
        <v>0</v>
      </c>
      <c r="AA182">
        <f>DU182*(DZ182+EA182)/1000</f>
        <v>0</v>
      </c>
      <c r="AB182">
        <f>0.61365*exp(17.502*EB182/(240.97+EB182))</f>
        <v>0</v>
      </c>
      <c r="AC182">
        <f>(Y182-DU182*(DZ182+EA182)/1000)</f>
        <v>0</v>
      </c>
      <c r="AD182">
        <f>(-K182*44100)</f>
        <v>0</v>
      </c>
      <c r="AE182">
        <f>2*29.3*S182*0.92*(EB182-X182)</f>
        <v>0</v>
      </c>
      <c r="AF182">
        <f>2*0.95*5.67E-8*(((EB182+$B$7)+273)^4-(X182+273)^4)</f>
        <v>0</v>
      </c>
      <c r="AG182">
        <f>V182+AF182+AD182+AE182</f>
        <v>0</v>
      </c>
      <c r="AH182">
        <f>DY182*AV182*(DT182-DS182*(1000-AV182*DV182)/(1000-AV182*DU182))/(100*DM182)</f>
        <v>0</v>
      </c>
      <c r="AI182">
        <f>1000*DY182*AV182*(DU182-DV182)/(100*DM182*(1000-AV182*DU182))</f>
        <v>0</v>
      </c>
      <c r="AJ182">
        <f>(AK182 - AL182 - DZ182*1E3/(8.314*(EB182+273.15)) * AN182/DY182 * AM182) * DY182/(100*DM182) * (1000 - DV182)/1000</f>
        <v>0</v>
      </c>
      <c r="AK182">
        <v>306.3592546194503</v>
      </c>
      <c r="AL182">
        <v>306.4627030303031</v>
      </c>
      <c r="AM182">
        <v>-0.0001959697999762449</v>
      </c>
      <c r="AN182">
        <v>65.79024612153766</v>
      </c>
      <c r="AO182">
        <f>(AQ182 - AP182 + DZ182*1E3/(8.314*(EB182+273.15)) * AS182/DY182 * AR182) * DY182/(100*DM182) * 1000/(1000 - AQ182)</f>
        <v>0</v>
      </c>
      <c r="AP182">
        <v>20.85728483617347</v>
      </c>
      <c r="AQ182">
        <v>20.84000545454546</v>
      </c>
      <c r="AR182">
        <v>-1.073407485505867E-06</v>
      </c>
      <c r="AS182">
        <v>77.20900830329752</v>
      </c>
      <c r="AT182">
        <v>0</v>
      </c>
      <c r="AU182">
        <v>0</v>
      </c>
      <c r="AV182">
        <f>IF(AT182*$H$13&gt;=AX182,1.0,(AX182/(AX182-AT182*$H$13)))</f>
        <v>0</v>
      </c>
      <c r="AW182">
        <f>(AV182-1)*100</f>
        <v>0</v>
      </c>
      <c r="AX182">
        <f>MAX(0,($B$13+$C$13*EG182)/(1+$D$13*EG182)*DZ182/(EB182+273)*$E$13)</f>
        <v>0</v>
      </c>
      <c r="AY182" t="s">
        <v>436</v>
      </c>
      <c r="AZ182" t="s">
        <v>436</v>
      </c>
      <c r="BA182">
        <v>0</v>
      </c>
      <c r="BB182">
        <v>0</v>
      </c>
      <c r="BC182">
        <f>1-BA182/BB182</f>
        <v>0</v>
      </c>
      <c r="BD182">
        <v>0</v>
      </c>
      <c r="BE182" t="s">
        <v>436</v>
      </c>
      <c r="BF182" t="s">
        <v>436</v>
      </c>
      <c r="BG182">
        <v>0</v>
      </c>
      <c r="BH182">
        <v>0</v>
      </c>
      <c r="BI182">
        <f>1-BG182/BH182</f>
        <v>0</v>
      </c>
      <c r="BJ182">
        <v>0.5</v>
      </c>
      <c r="BK182">
        <f>DJ182</f>
        <v>0</v>
      </c>
      <c r="BL182">
        <f>M182</f>
        <v>0</v>
      </c>
      <c r="BM182">
        <f>BI182*BJ182*BK182</f>
        <v>0</v>
      </c>
      <c r="BN182">
        <f>(BL182-BD182)/BK182</f>
        <v>0</v>
      </c>
      <c r="BO182">
        <f>(BB182-BH182)/BH182</f>
        <v>0</v>
      </c>
      <c r="BP182">
        <f>BA182/(BC182+BA182/BH182)</f>
        <v>0</v>
      </c>
      <c r="BQ182" t="s">
        <v>436</v>
      </c>
      <c r="BR182">
        <v>0</v>
      </c>
      <c r="BS182">
        <f>IF(BR182&lt;&gt;0, BR182, BP182)</f>
        <v>0</v>
      </c>
      <c r="BT182">
        <f>1-BS182/BH182</f>
        <v>0</v>
      </c>
      <c r="BU182">
        <f>(BH182-BG182)/(BH182-BS182)</f>
        <v>0</v>
      </c>
      <c r="BV182">
        <f>(BB182-BH182)/(BB182-BS182)</f>
        <v>0</v>
      </c>
      <c r="BW182">
        <f>(BH182-BG182)/(BH182-BA182)</f>
        <v>0</v>
      </c>
      <c r="BX182">
        <f>(BB182-BH182)/(BB182-BA182)</f>
        <v>0</v>
      </c>
      <c r="BY182">
        <f>(BU182*BS182/BG182)</f>
        <v>0</v>
      </c>
      <c r="BZ182">
        <f>(1-BY182)</f>
        <v>0</v>
      </c>
      <c r="DI182">
        <f>$B$11*EH182+$C$11*EI182+$F$11*ET182*(1-EW182)</f>
        <v>0</v>
      </c>
      <c r="DJ182">
        <f>DI182*DK182</f>
        <v>0</v>
      </c>
      <c r="DK182">
        <f>($B$11*$D$9+$C$11*$D$9+$F$11*((FG182+EY182)/MAX(FG182+EY182+FH182, 0.1)*$I$9+FH182/MAX(FG182+EY182+FH182, 0.1)*$J$9))/($B$11+$C$11+$F$11)</f>
        <v>0</v>
      </c>
      <c r="DL182">
        <f>($B$11*$K$9+$C$11*$K$9+$F$11*((FG182+EY182)/MAX(FG182+EY182+FH182, 0.1)*$P$9+FH182/MAX(FG182+EY182+FH182, 0.1)*$Q$9))/($B$11+$C$11+$F$11)</f>
        <v>0</v>
      </c>
      <c r="DM182">
        <v>6</v>
      </c>
      <c r="DN182">
        <v>0.5</v>
      </c>
      <c r="DO182" t="s">
        <v>437</v>
      </c>
      <c r="DP182">
        <v>2</v>
      </c>
      <c r="DQ182" t="b">
        <v>1</v>
      </c>
      <c r="DR182">
        <v>1746738301.5</v>
      </c>
      <c r="DS182">
        <v>300.073</v>
      </c>
      <c r="DT182">
        <v>300.018</v>
      </c>
      <c r="DU182">
        <v>20.8404</v>
      </c>
      <c r="DV182">
        <v>20.8547</v>
      </c>
      <c r="DW182">
        <v>299.954</v>
      </c>
      <c r="DX182">
        <v>20.5917</v>
      </c>
      <c r="DY182">
        <v>399.986</v>
      </c>
      <c r="DZ182">
        <v>101.989</v>
      </c>
      <c r="EA182">
        <v>0.0999347</v>
      </c>
      <c r="EB182">
        <v>29.96</v>
      </c>
      <c r="EC182">
        <v>29.6707</v>
      </c>
      <c r="ED182">
        <v>999.9</v>
      </c>
      <c r="EE182">
        <v>0</v>
      </c>
      <c r="EF182">
        <v>0</v>
      </c>
      <c r="EG182">
        <v>10036.2</v>
      </c>
      <c r="EH182">
        <v>0</v>
      </c>
      <c r="EI182">
        <v>0.229343</v>
      </c>
      <c r="EJ182">
        <v>0.0556946</v>
      </c>
      <c r="EK182">
        <v>306.46</v>
      </c>
      <c r="EL182">
        <v>306.408</v>
      </c>
      <c r="EM182">
        <v>-0.0143681</v>
      </c>
      <c r="EN182">
        <v>300.018</v>
      </c>
      <c r="EO182">
        <v>20.8547</v>
      </c>
      <c r="EP182">
        <v>2.12549</v>
      </c>
      <c r="EQ182">
        <v>2.12696</v>
      </c>
      <c r="ER182">
        <v>18.4115</v>
      </c>
      <c r="ES182">
        <v>18.4225</v>
      </c>
      <c r="ET182">
        <v>0.0500092</v>
      </c>
      <c r="EU182">
        <v>0</v>
      </c>
      <c r="EV182">
        <v>0</v>
      </c>
      <c r="EW182">
        <v>0</v>
      </c>
      <c r="EX182">
        <v>0.87</v>
      </c>
      <c r="EY182">
        <v>0.0500092</v>
      </c>
      <c r="EZ182">
        <v>2.24</v>
      </c>
      <c r="FA182">
        <v>0.72</v>
      </c>
      <c r="FB182">
        <v>34.437</v>
      </c>
      <c r="FC182">
        <v>38.187</v>
      </c>
      <c r="FD182">
        <v>36.312</v>
      </c>
      <c r="FE182">
        <v>37.875</v>
      </c>
      <c r="FF182">
        <v>37</v>
      </c>
      <c r="FG182">
        <v>0</v>
      </c>
      <c r="FH182">
        <v>0</v>
      </c>
      <c r="FI182">
        <v>0</v>
      </c>
      <c r="FJ182">
        <v>1746738374.6</v>
      </c>
      <c r="FK182">
        <v>0</v>
      </c>
      <c r="FL182">
        <v>1.960384615384615</v>
      </c>
      <c r="FM182">
        <v>-18.70735029274506</v>
      </c>
      <c r="FN182">
        <v>6.480000001851749</v>
      </c>
      <c r="FO182">
        <v>-1.324615384615385</v>
      </c>
      <c r="FP182">
        <v>15</v>
      </c>
      <c r="FQ182">
        <v>1746715409.1</v>
      </c>
      <c r="FR182" t="s">
        <v>438</v>
      </c>
      <c r="FS182">
        <v>1746715409.1</v>
      </c>
      <c r="FT182">
        <v>1746715398.6</v>
      </c>
      <c r="FU182">
        <v>2</v>
      </c>
      <c r="FV182">
        <v>-0.229</v>
      </c>
      <c r="FW182">
        <v>-0.046</v>
      </c>
      <c r="FX182">
        <v>-0.035</v>
      </c>
      <c r="FY182">
        <v>0.08699999999999999</v>
      </c>
      <c r="FZ182">
        <v>587</v>
      </c>
      <c r="GA182">
        <v>16</v>
      </c>
      <c r="GB182">
        <v>0.03</v>
      </c>
      <c r="GC182">
        <v>0.16</v>
      </c>
      <c r="GD182">
        <v>-0.06472808478072943</v>
      </c>
      <c r="GE182">
        <v>0.06627875659133343</v>
      </c>
      <c r="GF182">
        <v>0.02177552484343924</v>
      </c>
      <c r="GG182">
        <v>1</v>
      </c>
      <c r="GH182">
        <v>-0.0004713176724337956</v>
      </c>
      <c r="GI182">
        <v>-0.0001085920672568039</v>
      </c>
      <c r="GJ182">
        <v>4.107139998643604E-05</v>
      </c>
      <c r="GK182">
        <v>1</v>
      </c>
      <c r="GL182">
        <v>2</v>
      </c>
      <c r="GM182">
        <v>2</v>
      </c>
      <c r="GN182" t="s">
        <v>439</v>
      </c>
      <c r="GO182">
        <v>3.01815</v>
      </c>
      <c r="GP182">
        <v>2.77492</v>
      </c>
      <c r="GQ182">
        <v>0.07792549999999999</v>
      </c>
      <c r="GR182">
        <v>0.07737570000000001</v>
      </c>
      <c r="GS182">
        <v>0.110834</v>
      </c>
      <c r="GT182">
        <v>0.110567</v>
      </c>
      <c r="GU182">
        <v>23822.6</v>
      </c>
      <c r="GV182">
        <v>27848.3</v>
      </c>
      <c r="GW182">
        <v>22639.4</v>
      </c>
      <c r="GX182">
        <v>27733.1</v>
      </c>
      <c r="GY182">
        <v>29174.9</v>
      </c>
      <c r="GZ182">
        <v>35219.8</v>
      </c>
      <c r="HA182">
        <v>36290.9</v>
      </c>
      <c r="HB182">
        <v>44026.5</v>
      </c>
      <c r="HC182">
        <v>1.82537</v>
      </c>
      <c r="HD182">
        <v>2.22837</v>
      </c>
      <c r="HE182">
        <v>0.143662</v>
      </c>
      <c r="HF182">
        <v>0</v>
      </c>
      <c r="HG182">
        <v>27.327</v>
      </c>
      <c r="HH182">
        <v>999.9</v>
      </c>
      <c r="HI182">
        <v>56.4</v>
      </c>
      <c r="HJ182">
        <v>29</v>
      </c>
      <c r="HK182">
        <v>22.2436</v>
      </c>
      <c r="HL182">
        <v>62.0492</v>
      </c>
      <c r="HM182">
        <v>10.3926</v>
      </c>
      <c r="HN182">
        <v>1</v>
      </c>
      <c r="HO182">
        <v>-0.19375</v>
      </c>
      <c r="HP182">
        <v>-2.408</v>
      </c>
      <c r="HQ182">
        <v>20.2783</v>
      </c>
      <c r="HR182">
        <v>5.19932</v>
      </c>
      <c r="HS182">
        <v>11.9553</v>
      </c>
      <c r="HT182">
        <v>4.9478</v>
      </c>
      <c r="HU182">
        <v>3.3</v>
      </c>
      <c r="HV182">
        <v>9999</v>
      </c>
      <c r="HW182">
        <v>9999</v>
      </c>
      <c r="HX182">
        <v>9999</v>
      </c>
      <c r="HY182">
        <v>334.9</v>
      </c>
      <c r="HZ182">
        <v>1.86016</v>
      </c>
      <c r="IA182">
        <v>1.8608</v>
      </c>
      <c r="IB182">
        <v>1.86157</v>
      </c>
      <c r="IC182">
        <v>1.85716</v>
      </c>
      <c r="ID182">
        <v>1.85684</v>
      </c>
      <c r="IE182">
        <v>1.85791</v>
      </c>
      <c r="IF182">
        <v>1.85869</v>
      </c>
      <c r="IG182">
        <v>1.85822</v>
      </c>
      <c r="IH182">
        <v>0</v>
      </c>
      <c r="II182">
        <v>0</v>
      </c>
      <c r="IJ182">
        <v>0</v>
      </c>
      <c r="IK182">
        <v>0</v>
      </c>
      <c r="IL182" t="s">
        <v>440</v>
      </c>
      <c r="IM182" t="s">
        <v>441</v>
      </c>
      <c r="IN182" t="s">
        <v>442</v>
      </c>
      <c r="IO182" t="s">
        <v>442</v>
      </c>
      <c r="IP182" t="s">
        <v>442</v>
      </c>
      <c r="IQ182" t="s">
        <v>442</v>
      </c>
      <c r="IR182">
        <v>0</v>
      </c>
      <c r="IS182">
        <v>100</v>
      </c>
      <c r="IT182">
        <v>100</v>
      </c>
      <c r="IU182">
        <v>0.119</v>
      </c>
      <c r="IV182">
        <v>0.2487</v>
      </c>
      <c r="IW182">
        <v>0.297997702088705</v>
      </c>
      <c r="IX182">
        <v>-0.0005958199232126106</v>
      </c>
      <c r="IY182">
        <v>-6.37178337242435E-08</v>
      </c>
      <c r="IZ182">
        <v>1.993894988486917E-10</v>
      </c>
      <c r="JA182">
        <v>-0.1058024783623949</v>
      </c>
      <c r="JB182">
        <v>-0.00682890468723997</v>
      </c>
      <c r="JC182">
        <v>0.001509929528747337</v>
      </c>
      <c r="JD182">
        <v>-1.662762654557253E-05</v>
      </c>
      <c r="JE182">
        <v>17</v>
      </c>
      <c r="JF182">
        <v>1831</v>
      </c>
      <c r="JG182">
        <v>1</v>
      </c>
      <c r="JH182">
        <v>21</v>
      </c>
      <c r="JI182">
        <v>381.5</v>
      </c>
      <c r="JJ182">
        <v>381.7</v>
      </c>
      <c r="JK182">
        <v>0.83252</v>
      </c>
      <c r="JL182">
        <v>2.55127</v>
      </c>
      <c r="JM182">
        <v>1.54663</v>
      </c>
      <c r="JN182">
        <v>2.19116</v>
      </c>
      <c r="JO182">
        <v>1.49658</v>
      </c>
      <c r="JP182">
        <v>2.45483</v>
      </c>
      <c r="JQ182">
        <v>35.1978</v>
      </c>
      <c r="JR182">
        <v>24.2013</v>
      </c>
      <c r="JS182">
        <v>18</v>
      </c>
      <c r="JT182">
        <v>384.889</v>
      </c>
      <c r="JU182">
        <v>686.475</v>
      </c>
      <c r="JV182">
        <v>30.9675</v>
      </c>
      <c r="JW182">
        <v>25.0334</v>
      </c>
      <c r="JX182">
        <v>30.0001</v>
      </c>
      <c r="JY182">
        <v>24.9236</v>
      </c>
      <c r="JZ182">
        <v>24.9002</v>
      </c>
      <c r="KA182">
        <v>16.6889</v>
      </c>
      <c r="KB182">
        <v>15.4285</v>
      </c>
      <c r="KC182">
        <v>100</v>
      </c>
      <c r="KD182">
        <v>30.973</v>
      </c>
      <c r="KE182">
        <v>300</v>
      </c>
      <c r="KF182">
        <v>20.838</v>
      </c>
      <c r="KG182">
        <v>100.156</v>
      </c>
      <c r="KH182">
        <v>100.78</v>
      </c>
    </row>
    <row r="183" spans="1:294">
      <c r="A183">
        <v>167</v>
      </c>
      <c r="B183">
        <v>1746738422</v>
      </c>
      <c r="C183">
        <v>20005.90000009537</v>
      </c>
      <c r="D183" t="s">
        <v>773</v>
      </c>
      <c r="E183" t="s">
        <v>774</v>
      </c>
      <c r="F183" t="s">
        <v>432</v>
      </c>
      <c r="G183" t="s">
        <v>433</v>
      </c>
      <c r="I183" t="s">
        <v>435</v>
      </c>
      <c r="J183">
        <v>1746738422</v>
      </c>
      <c r="K183">
        <f>(L183)/1000</f>
        <v>0</v>
      </c>
      <c r="L183">
        <f>IF(DQ183, AO183, AI183)</f>
        <v>0</v>
      </c>
      <c r="M183">
        <f>IF(DQ183, AJ183, AH183)</f>
        <v>0</v>
      </c>
      <c r="N183">
        <f>DS183 - IF(AV183&gt;1, M183*DM183*100.0/(AX183), 0)</f>
        <v>0</v>
      </c>
      <c r="O183">
        <f>((U183-K183/2)*N183-M183)/(U183+K183/2)</f>
        <v>0</v>
      </c>
      <c r="P183">
        <f>O183*(DZ183+EA183)/1000.0</f>
        <v>0</v>
      </c>
      <c r="Q183">
        <f>(DS183 - IF(AV183&gt;1, M183*DM183*100.0/(AX183), 0))*(DZ183+EA183)/1000.0</f>
        <v>0</v>
      </c>
      <c r="R183">
        <f>2.0/((1/T183-1/S183)+SIGN(T183)*SQRT((1/T183-1/S183)*(1/T183-1/S183) + 4*DN183/((DN183+1)*(DN183+1))*(2*1/T183*1/S183-1/S183*1/S183)))</f>
        <v>0</v>
      </c>
      <c r="S183">
        <f>IF(LEFT(DO183,1)&lt;&gt;"0",IF(LEFT(DO183,1)="1",3.0,DP183),$D$5+$E$5*(EG183*DZ183/($K$5*1000))+$F$5*(EG183*DZ183/($K$5*1000))*MAX(MIN(DM183,$J$5),$I$5)*MAX(MIN(DM183,$J$5),$I$5)+$G$5*MAX(MIN(DM183,$J$5),$I$5)*(EG183*DZ183/($K$5*1000))+$H$5*(EG183*DZ183/($K$5*1000))*(EG183*DZ183/($K$5*1000)))</f>
        <v>0</v>
      </c>
      <c r="T183">
        <f>K183*(1000-(1000*0.61365*exp(17.502*X183/(240.97+X183))/(DZ183+EA183)+DU183)/2)/(1000*0.61365*exp(17.502*X183/(240.97+X183))/(DZ183+EA183)-DU183)</f>
        <v>0</v>
      </c>
      <c r="U183">
        <f>1/((DN183+1)/(R183/1.6)+1/(S183/1.37)) + DN183/((DN183+1)/(R183/1.6) + DN183/(S183/1.37))</f>
        <v>0</v>
      </c>
      <c r="V183">
        <f>(DI183*DL183)</f>
        <v>0</v>
      </c>
      <c r="W183">
        <f>(EB183+(V183+2*0.95*5.67E-8*(((EB183+$B$7)+273)^4-(EB183+273)^4)-44100*K183)/(1.84*29.3*S183+8*0.95*5.67E-8*(EB183+273)^3))</f>
        <v>0</v>
      </c>
      <c r="X183">
        <f>($C$7*EC183+$D$7*ED183+$E$7*W183)</f>
        <v>0</v>
      </c>
      <c r="Y183">
        <f>0.61365*exp(17.502*X183/(240.97+X183))</f>
        <v>0</v>
      </c>
      <c r="Z183">
        <f>(AA183/AB183*100)</f>
        <v>0</v>
      </c>
      <c r="AA183">
        <f>DU183*(DZ183+EA183)/1000</f>
        <v>0</v>
      </c>
      <c r="AB183">
        <f>0.61365*exp(17.502*EB183/(240.97+EB183))</f>
        <v>0</v>
      </c>
      <c r="AC183">
        <f>(Y183-DU183*(DZ183+EA183)/1000)</f>
        <v>0</v>
      </c>
      <c r="AD183">
        <f>(-K183*44100)</f>
        <v>0</v>
      </c>
      <c r="AE183">
        <f>2*29.3*S183*0.92*(EB183-X183)</f>
        <v>0</v>
      </c>
      <c r="AF183">
        <f>2*0.95*5.67E-8*(((EB183+$B$7)+273)^4-(X183+273)^4)</f>
        <v>0</v>
      </c>
      <c r="AG183">
        <f>V183+AF183+AD183+AE183</f>
        <v>0</v>
      </c>
      <c r="AH183">
        <f>DY183*AV183*(DT183-DS183*(1000-AV183*DV183)/(1000-AV183*DU183))/(100*DM183)</f>
        <v>0</v>
      </c>
      <c r="AI183">
        <f>1000*DY183*AV183*(DU183-DV183)/(100*DM183*(1000-AV183*DU183))</f>
        <v>0</v>
      </c>
      <c r="AJ183">
        <f>(AK183 - AL183 - DZ183*1E3/(8.314*(EB183+273.15)) * AN183/DY183 * AM183) * DY183/(100*DM183) * (1000 - DV183)/1000</f>
        <v>0</v>
      </c>
      <c r="AK183">
        <v>204.2654765651777</v>
      </c>
      <c r="AL183">
        <v>204.4959212121211</v>
      </c>
      <c r="AM183">
        <v>0.0001439826222564717</v>
      </c>
      <c r="AN183">
        <v>65.79024612153766</v>
      </c>
      <c r="AO183">
        <f>(AQ183 - AP183 + DZ183*1E3/(8.314*(EB183+273.15)) * AS183/DY183 * AR183) * DY183/(100*DM183) * 1000/(1000 - AQ183)</f>
        <v>0</v>
      </c>
      <c r="AP183">
        <v>20.84240333875677</v>
      </c>
      <c r="AQ183">
        <v>20.83198242424243</v>
      </c>
      <c r="AR183">
        <v>-8.194447761020217E-07</v>
      </c>
      <c r="AS183">
        <v>77.20900830329752</v>
      </c>
      <c r="AT183">
        <v>0</v>
      </c>
      <c r="AU183">
        <v>0</v>
      </c>
      <c r="AV183">
        <f>IF(AT183*$H$13&gt;=AX183,1.0,(AX183/(AX183-AT183*$H$13)))</f>
        <v>0</v>
      </c>
      <c r="AW183">
        <f>(AV183-1)*100</f>
        <v>0</v>
      </c>
      <c r="AX183">
        <f>MAX(0,($B$13+$C$13*EG183)/(1+$D$13*EG183)*DZ183/(EB183+273)*$E$13)</f>
        <v>0</v>
      </c>
      <c r="AY183" t="s">
        <v>436</v>
      </c>
      <c r="AZ183" t="s">
        <v>436</v>
      </c>
      <c r="BA183">
        <v>0</v>
      </c>
      <c r="BB183">
        <v>0</v>
      </c>
      <c r="BC183">
        <f>1-BA183/BB183</f>
        <v>0</v>
      </c>
      <c r="BD183">
        <v>0</v>
      </c>
      <c r="BE183" t="s">
        <v>436</v>
      </c>
      <c r="BF183" t="s">
        <v>436</v>
      </c>
      <c r="BG183">
        <v>0</v>
      </c>
      <c r="BH183">
        <v>0</v>
      </c>
      <c r="BI183">
        <f>1-BG183/BH183</f>
        <v>0</v>
      </c>
      <c r="BJ183">
        <v>0.5</v>
      </c>
      <c r="BK183">
        <f>DJ183</f>
        <v>0</v>
      </c>
      <c r="BL183">
        <f>M183</f>
        <v>0</v>
      </c>
      <c r="BM183">
        <f>BI183*BJ183*BK183</f>
        <v>0</v>
      </c>
      <c r="BN183">
        <f>(BL183-BD183)/BK183</f>
        <v>0</v>
      </c>
      <c r="BO183">
        <f>(BB183-BH183)/BH183</f>
        <v>0</v>
      </c>
      <c r="BP183">
        <f>BA183/(BC183+BA183/BH183)</f>
        <v>0</v>
      </c>
      <c r="BQ183" t="s">
        <v>436</v>
      </c>
      <c r="BR183">
        <v>0</v>
      </c>
      <c r="BS183">
        <f>IF(BR183&lt;&gt;0, BR183, BP183)</f>
        <v>0</v>
      </c>
      <c r="BT183">
        <f>1-BS183/BH183</f>
        <v>0</v>
      </c>
      <c r="BU183">
        <f>(BH183-BG183)/(BH183-BS183)</f>
        <v>0</v>
      </c>
      <c r="BV183">
        <f>(BB183-BH183)/(BB183-BS183)</f>
        <v>0</v>
      </c>
      <c r="BW183">
        <f>(BH183-BG183)/(BH183-BA183)</f>
        <v>0</v>
      </c>
      <c r="BX183">
        <f>(BB183-BH183)/(BB183-BA183)</f>
        <v>0</v>
      </c>
      <c r="BY183">
        <f>(BU183*BS183/BG183)</f>
        <v>0</v>
      </c>
      <c r="BZ183">
        <f>(1-BY183)</f>
        <v>0</v>
      </c>
      <c r="DI183">
        <f>$B$11*EH183+$C$11*EI183+$F$11*ET183*(1-EW183)</f>
        <v>0</v>
      </c>
      <c r="DJ183">
        <f>DI183*DK183</f>
        <v>0</v>
      </c>
      <c r="DK183">
        <f>($B$11*$D$9+$C$11*$D$9+$F$11*((FG183+EY183)/MAX(FG183+EY183+FH183, 0.1)*$I$9+FH183/MAX(FG183+EY183+FH183, 0.1)*$J$9))/($B$11+$C$11+$F$11)</f>
        <v>0</v>
      </c>
      <c r="DL183">
        <f>($B$11*$K$9+$C$11*$K$9+$F$11*((FG183+EY183)/MAX(FG183+EY183+FH183, 0.1)*$P$9+FH183/MAX(FG183+EY183+FH183, 0.1)*$Q$9))/($B$11+$C$11+$F$11)</f>
        <v>0</v>
      </c>
      <c r="DM183">
        <v>6</v>
      </c>
      <c r="DN183">
        <v>0.5</v>
      </c>
      <c r="DO183" t="s">
        <v>437</v>
      </c>
      <c r="DP183">
        <v>2</v>
      </c>
      <c r="DQ183" t="b">
        <v>1</v>
      </c>
      <c r="DR183">
        <v>1746738422</v>
      </c>
      <c r="DS183">
        <v>200.236</v>
      </c>
      <c r="DT183">
        <v>200.009</v>
      </c>
      <c r="DU183">
        <v>20.8321</v>
      </c>
      <c r="DV183">
        <v>20.8412</v>
      </c>
      <c r="DW183">
        <v>200.058</v>
      </c>
      <c r="DX183">
        <v>20.5837</v>
      </c>
      <c r="DY183">
        <v>399.966</v>
      </c>
      <c r="DZ183">
        <v>101.986</v>
      </c>
      <c r="EA183">
        <v>0.100261</v>
      </c>
      <c r="EB183">
        <v>30.0138</v>
      </c>
      <c r="EC183">
        <v>29.729</v>
      </c>
      <c r="ED183">
        <v>999.9</v>
      </c>
      <c r="EE183">
        <v>0</v>
      </c>
      <c r="EF183">
        <v>0</v>
      </c>
      <c r="EG183">
        <v>10021.9</v>
      </c>
      <c r="EH183">
        <v>0</v>
      </c>
      <c r="EI183">
        <v>0.23487</v>
      </c>
      <c r="EJ183">
        <v>0.227448</v>
      </c>
      <c r="EK183">
        <v>204.496</v>
      </c>
      <c r="EL183">
        <v>204.266</v>
      </c>
      <c r="EM183">
        <v>-0.0091095</v>
      </c>
      <c r="EN183">
        <v>200.009</v>
      </c>
      <c r="EO183">
        <v>20.8412</v>
      </c>
      <c r="EP183">
        <v>2.12458</v>
      </c>
      <c r="EQ183">
        <v>2.12551</v>
      </c>
      <c r="ER183">
        <v>18.4047</v>
      </c>
      <c r="ES183">
        <v>18.4116</v>
      </c>
      <c r="ET183">
        <v>0.0500092</v>
      </c>
      <c r="EU183">
        <v>0</v>
      </c>
      <c r="EV183">
        <v>0</v>
      </c>
      <c r="EW183">
        <v>0</v>
      </c>
      <c r="EX183">
        <v>-2.54</v>
      </c>
      <c r="EY183">
        <v>0.0500092</v>
      </c>
      <c r="EZ183">
        <v>-5.05</v>
      </c>
      <c r="FA183">
        <v>0.54</v>
      </c>
      <c r="FB183">
        <v>34.875</v>
      </c>
      <c r="FC183">
        <v>39.937</v>
      </c>
      <c r="FD183">
        <v>37.25</v>
      </c>
      <c r="FE183">
        <v>40.312</v>
      </c>
      <c r="FF183">
        <v>38</v>
      </c>
      <c r="FG183">
        <v>0</v>
      </c>
      <c r="FH183">
        <v>0</v>
      </c>
      <c r="FI183">
        <v>0</v>
      </c>
      <c r="FJ183">
        <v>1746738495.2</v>
      </c>
      <c r="FK183">
        <v>0</v>
      </c>
      <c r="FL183">
        <v>-0.2608</v>
      </c>
      <c r="FM183">
        <v>4.216923558100677</v>
      </c>
      <c r="FN183">
        <v>13.31538406304823</v>
      </c>
      <c r="FO183">
        <v>-3.012</v>
      </c>
      <c r="FP183">
        <v>15</v>
      </c>
      <c r="FQ183">
        <v>1746715409.1</v>
      </c>
      <c r="FR183" t="s">
        <v>438</v>
      </c>
      <c r="FS183">
        <v>1746715409.1</v>
      </c>
      <c r="FT183">
        <v>1746715398.6</v>
      </c>
      <c r="FU183">
        <v>2</v>
      </c>
      <c r="FV183">
        <v>-0.229</v>
      </c>
      <c r="FW183">
        <v>-0.046</v>
      </c>
      <c r="FX183">
        <v>-0.035</v>
      </c>
      <c r="FY183">
        <v>0.08699999999999999</v>
      </c>
      <c r="FZ183">
        <v>587</v>
      </c>
      <c r="GA183">
        <v>16</v>
      </c>
      <c r="GB183">
        <v>0.03</v>
      </c>
      <c r="GC183">
        <v>0.16</v>
      </c>
      <c r="GD183">
        <v>-0.1569028881828191</v>
      </c>
      <c r="GE183">
        <v>0.01148157034344631</v>
      </c>
      <c r="GF183">
        <v>0.01492547871185089</v>
      </c>
      <c r="GG183">
        <v>1</v>
      </c>
      <c r="GH183">
        <v>-0.0003192580561377895</v>
      </c>
      <c r="GI183">
        <v>9.054232666208116E-05</v>
      </c>
      <c r="GJ183">
        <v>5.171506569101367E-05</v>
      </c>
      <c r="GK183">
        <v>1</v>
      </c>
      <c r="GL183">
        <v>2</v>
      </c>
      <c r="GM183">
        <v>2</v>
      </c>
      <c r="GN183" t="s">
        <v>439</v>
      </c>
      <c r="GO183">
        <v>3.01812</v>
      </c>
      <c r="GP183">
        <v>2.77512</v>
      </c>
      <c r="GQ183">
        <v>0.0552173</v>
      </c>
      <c r="GR183">
        <v>0.0547922</v>
      </c>
      <c r="GS183">
        <v>0.1108</v>
      </c>
      <c r="GT183">
        <v>0.110514</v>
      </c>
      <c r="GU183">
        <v>24410.4</v>
      </c>
      <c r="GV183">
        <v>28529.7</v>
      </c>
      <c r="GW183">
        <v>22640.5</v>
      </c>
      <c r="GX183">
        <v>27733</v>
      </c>
      <c r="GY183">
        <v>29176.5</v>
      </c>
      <c r="GZ183">
        <v>35220.6</v>
      </c>
      <c r="HA183">
        <v>36292.1</v>
      </c>
      <c r="HB183">
        <v>44025.5</v>
      </c>
      <c r="HC183">
        <v>1.82537</v>
      </c>
      <c r="HD183">
        <v>2.22822</v>
      </c>
      <c r="HE183">
        <v>0.146296</v>
      </c>
      <c r="HF183">
        <v>0</v>
      </c>
      <c r="HG183">
        <v>27.3425</v>
      </c>
      <c r="HH183">
        <v>999.9</v>
      </c>
      <c r="HI183">
        <v>56.4</v>
      </c>
      <c r="HJ183">
        <v>29</v>
      </c>
      <c r="HK183">
        <v>22.2409</v>
      </c>
      <c r="HL183">
        <v>62.0392</v>
      </c>
      <c r="HM183">
        <v>10.3405</v>
      </c>
      <c r="HN183">
        <v>1</v>
      </c>
      <c r="HO183">
        <v>-0.194268</v>
      </c>
      <c r="HP183">
        <v>-2.29017</v>
      </c>
      <c r="HQ183">
        <v>20.2817</v>
      </c>
      <c r="HR183">
        <v>5.19887</v>
      </c>
      <c r="HS183">
        <v>11.9545</v>
      </c>
      <c r="HT183">
        <v>4.9477</v>
      </c>
      <c r="HU183">
        <v>3.3</v>
      </c>
      <c r="HV183">
        <v>9999</v>
      </c>
      <c r="HW183">
        <v>9999</v>
      </c>
      <c r="HX183">
        <v>9999</v>
      </c>
      <c r="HY183">
        <v>334.9</v>
      </c>
      <c r="HZ183">
        <v>1.86014</v>
      </c>
      <c r="IA183">
        <v>1.86078</v>
      </c>
      <c r="IB183">
        <v>1.86157</v>
      </c>
      <c r="IC183">
        <v>1.85715</v>
      </c>
      <c r="ID183">
        <v>1.85684</v>
      </c>
      <c r="IE183">
        <v>1.85791</v>
      </c>
      <c r="IF183">
        <v>1.85871</v>
      </c>
      <c r="IG183">
        <v>1.85822</v>
      </c>
      <c r="IH183">
        <v>0</v>
      </c>
      <c r="II183">
        <v>0</v>
      </c>
      <c r="IJ183">
        <v>0</v>
      </c>
      <c r="IK183">
        <v>0</v>
      </c>
      <c r="IL183" t="s">
        <v>440</v>
      </c>
      <c r="IM183" t="s">
        <v>441</v>
      </c>
      <c r="IN183" t="s">
        <v>442</v>
      </c>
      <c r="IO183" t="s">
        <v>442</v>
      </c>
      <c r="IP183" t="s">
        <v>442</v>
      </c>
      <c r="IQ183" t="s">
        <v>442</v>
      </c>
      <c r="IR183">
        <v>0</v>
      </c>
      <c r="IS183">
        <v>100</v>
      </c>
      <c r="IT183">
        <v>100</v>
      </c>
      <c r="IU183">
        <v>0.178</v>
      </c>
      <c r="IV183">
        <v>0.2484</v>
      </c>
      <c r="IW183">
        <v>0.297997702088705</v>
      </c>
      <c r="IX183">
        <v>-0.0005958199232126106</v>
      </c>
      <c r="IY183">
        <v>-6.37178337242435E-08</v>
      </c>
      <c r="IZ183">
        <v>1.993894988486917E-10</v>
      </c>
      <c r="JA183">
        <v>-0.1058024783623949</v>
      </c>
      <c r="JB183">
        <v>-0.00682890468723997</v>
      </c>
      <c r="JC183">
        <v>0.001509929528747337</v>
      </c>
      <c r="JD183">
        <v>-1.662762654557253E-05</v>
      </c>
      <c r="JE183">
        <v>17</v>
      </c>
      <c r="JF183">
        <v>1831</v>
      </c>
      <c r="JG183">
        <v>1</v>
      </c>
      <c r="JH183">
        <v>21</v>
      </c>
      <c r="JI183">
        <v>383.5</v>
      </c>
      <c r="JJ183">
        <v>383.7</v>
      </c>
      <c r="JK183">
        <v>0.609131</v>
      </c>
      <c r="JL183">
        <v>2.55981</v>
      </c>
      <c r="JM183">
        <v>1.54663</v>
      </c>
      <c r="JN183">
        <v>2.19238</v>
      </c>
      <c r="JO183">
        <v>1.49658</v>
      </c>
      <c r="JP183">
        <v>2.46826</v>
      </c>
      <c r="JQ183">
        <v>35.1747</v>
      </c>
      <c r="JR183">
        <v>24.2013</v>
      </c>
      <c r="JS183">
        <v>18</v>
      </c>
      <c r="JT183">
        <v>384.889</v>
      </c>
      <c r="JU183">
        <v>686.3200000000001</v>
      </c>
      <c r="JV183">
        <v>31.0008</v>
      </c>
      <c r="JW183">
        <v>25.0334</v>
      </c>
      <c r="JX183">
        <v>30.0001</v>
      </c>
      <c r="JY183">
        <v>24.9236</v>
      </c>
      <c r="JZ183">
        <v>24.8981</v>
      </c>
      <c r="KA183">
        <v>12.2091</v>
      </c>
      <c r="KB183">
        <v>15.4285</v>
      </c>
      <c r="KC183">
        <v>100</v>
      </c>
      <c r="KD183">
        <v>30.989</v>
      </c>
      <c r="KE183">
        <v>200</v>
      </c>
      <c r="KF183">
        <v>20.838</v>
      </c>
      <c r="KG183">
        <v>100.16</v>
      </c>
      <c r="KH183">
        <v>100.778</v>
      </c>
    </row>
    <row r="184" spans="1:294">
      <c r="A184">
        <v>168</v>
      </c>
      <c r="B184">
        <v>1746738542.5</v>
      </c>
      <c r="C184">
        <v>20126.40000009537</v>
      </c>
      <c r="D184" t="s">
        <v>775</v>
      </c>
      <c r="E184" t="s">
        <v>776</v>
      </c>
      <c r="F184" t="s">
        <v>432</v>
      </c>
      <c r="G184" t="s">
        <v>433</v>
      </c>
      <c r="I184" t="s">
        <v>435</v>
      </c>
      <c r="J184">
        <v>1746738542.5</v>
      </c>
      <c r="K184">
        <f>(L184)/1000</f>
        <v>0</v>
      </c>
      <c r="L184">
        <f>IF(DQ184, AO184, AI184)</f>
        <v>0</v>
      </c>
      <c r="M184">
        <f>IF(DQ184, AJ184, AH184)</f>
        <v>0</v>
      </c>
      <c r="N184">
        <f>DS184 - IF(AV184&gt;1, M184*DM184*100.0/(AX184), 0)</f>
        <v>0</v>
      </c>
      <c r="O184">
        <f>((U184-K184/2)*N184-M184)/(U184+K184/2)</f>
        <v>0</v>
      </c>
      <c r="P184">
        <f>O184*(DZ184+EA184)/1000.0</f>
        <v>0</v>
      </c>
      <c r="Q184">
        <f>(DS184 - IF(AV184&gt;1, M184*DM184*100.0/(AX184), 0))*(DZ184+EA184)/1000.0</f>
        <v>0</v>
      </c>
      <c r="R184">
        <f>2.0/((1/T184-1/S184)+SIGN(T184)*SQRT((1/T184-1/S184)*(1/T184-1/S184) + 4*DN184/((DN184+1)*(DN184+1))*(2*1/T184*1/S184-1/S184*1/S184)))</f>
        <v>0</v>
      </c>
      <c r="S184">
        <f>IF(LEFT(DO184,1)&lt;&gt;"0",IF(LEFT(DO184,1)="1",3.0,DP184),$D$5+$E$5*(EG184*DZ184/($K$5*1000))+$F$5*(EG184*DZ184/($K$5*1000))*MAX(MIN(DM184,$J$5),$I$5)*MAX(MIN(DM184,$J$5),$I$5)+$G$5*MAX(MIN(DM184,$J$5),$I$5)*(EG184*DZ184/($K$5*1000))+$H$5*(EG184*DZ184/($K$5*1000))*(EG184*DZ184/($K$5*1000)))</f>
        <v>0</v>
      </c>
      <c r="T184">
        <f>K184*(1000-(1000*0.61365*exp(17.502*X184/(240.97+X184))/(DZ184+EA184)+DU184)/2)/(1000*0.61365*exp(17.502*X184/(240.97+X184))/(DZ184+EA184)-DU184)</f>
        <v>0</v>
      </c>
      <c r="U184">
        <f>1/((DN184+1)/(R184/1.6)+1/(S184/1.37)) + DN184/((DN184+1)/(R184/1.6) + DN184/(S184/1.37))</f>
        <v>0</v>
      </c>
      <c r="V184">
        <f>(DI184*DL184)</f>
        <v>0</v>
      </c>
      <c r="W184">
        <f>(EB184+(V184+2*0.95*5.67E-8*(((EB184+$B$7)+273)^4-(EB184+273)^4)-44100*K184)/(1.84*29.3*S184+8*0.95*5.67E-8*(EB184+273)^3))</f>
        <v>0</v>
      </c>
      <c r="X184">
        <f>($C$7*EC184+$D$7*ED184+$E$7*W184)</f>
        <v>0</v>
      </c>
      <c r="Y184">
        <f>0.61365*exp(17.502*X184/(240.97+X184))</f>
        <v>0</v>
      </c>
      <c r="Z184">
        <f>(AA184/AB184*100)</f>
        <v>0</v>
      </c>
      <c r="AA184">
        <f>DU184*(DZ184+EA184)/1000</f>
        <v>0</v>
      </c>
      <c r="AB184">
        <f>0.61365*exp(17.502*EB184/(240.97+EB184))</f>
        <v>0</v>
      </c>
      <c r="AC184">
        <f>(Y184-DU184*(DZ184+EA184)/1000)</f>
        <v>0</v>
      </c>
      <c r="AD184">
        <f>(-K184*44100)</f>
        <v>0</v>
      </c>
      <c r="AE184">
        <f>2*29.3*S184*0.92*(EB184-X184)</f>
        <v>0</v>
      </c>
      <c r="AF184">
        <f>2*0.95*5.67E-8*(((EB184+$B$7)+273)^4-(X184+273)^4)</f>
        <v>0</v>
      </c>
      <c r="AG184">
        <f>V184+AF184+AD184+AE184</f>
        <v>0</v>
      </c>
      <c r="AH184">
        <f>DY184*AV184*(DT184-DS184*(1000-AV184*DV184)/(1000-AV184*DU184))/(100*DM184)</f>
        <v>0</v>
      </c>
      <c r="AI184">
        <f>1000*DY184*AV184*(DU184-DV184)/(100*DM184*(1000-AV184*DU184))</f>
        <v>0</v>
      </c>
      <c r="AJ184">
        <f>(AK184 - AL184 - DZ184*1E3/(8.314*(EB184+273.15)) * AN184/DY184 * AM184) * DY184/(100*DM184) * (1000 - DV184)/1000</f>
        <v>0</v>
      </c>
      <c r="AK184">
        <v>102.1431516452621</v>
      </c>
      <c r="AL184">
        <v>102.4196424242424</v>
      </c>
      <c r="AM184">
        <v>0.0002210391016446029</v>
      </c>
      <c r="AN184">
        <v>65.79024612153766</v>
      </c>
      <c r="AO184">
        <f>(AQ184 - AP184 + DZ184*1E3/(8.314*(EB184+273.15)) * AS184/DY184 * AR184) * DY184/(100*DM184) * 1000/(1000 - AQ184)</f>
        <v>0</v>
      </c>
      <c r="AP184">
        <v>20.83391676066864</v>
      </c>
      <c r="AQ184">
        <v>20.81795818181818</v>
      </c>
      <c r="AR184">
        <v>-4.374273034749597E-07</v>
      </c>
      <c r="AS184">
        <v>77.20900830329752</v>
      </c>
      <c r="AT184">
        <v>0</v>
      </c>
      <c r="AU184">
        <v>0</v>
      </c>
      <c r="AV184">
        <f>IF(AT184*$H$13&gt;=AX184,1.0,(AX184/(AX184-AT184*$H$13)))</f>
        <v>0</v>
      </c>
      <c r="AW184">
        <f>(AV184-1)*100</f>
        <v>0</v>
      </c>
      <c r="AX184">
        <f>MAX(0,($B$13+$C$13*EG184)/(1+$D$13*EG184)*DZ184/(EB184+273)*$E$13)</f>
        <v>0</v>
      </c>
      <c r="AY184" t="s">
        <v>436</v>
      </c>
      <c r="AZ184" t="s">
        <v>436</v>
      </c>
      <c r="BA184">
        <v>0</v>
      </c>
      <c r="BB184">
        <v>0</v>
      </c>
      <c r="BC184">
        <f>1-BA184/BB184</f>
        <v>0</v>
      </c>
      <c r="BD184">
        <v>0</v>
      </c>
      <c r="BE184" t="s">
        <v>436</v>
      </c>
      <c r="BF184" t="s">
        <v>436</v>
      </c>
      <c r="BG184">
        <v>0</v>
      </c>
      <c r="BH184">
        <v>0</v>
      </c>
      <c r="BI184">
        <f>1-BG184/BH184</f>
        <v>0</v>
      </c>
      <c r="BJ184">
        <v>0.5</v>
      </c>
      <c r="BK184">
        <f>DJ184</f>
        <v>0</v>
      </c>
      <c r="BL184">
        <f>M184</f>
        <v>0</v>
      </c>
      <c r="BM184">
        <f>BI184*BJ184*BK184</f>
        <v>0</v>
      </c>
      <c r="BN184">
        <f>(BL184-BD184)/BK184</f>
        <v>0</v>
      </c>
      <c r="BO184">
        <f>(BB184-BH184)/BH184</f>
        <v>0</v>
      </c>
      <c r="BP184">
        <f>BA184/(BC184+BA184/BH184)</f>
        <v>0</v>
      </c>
      <c r="BQ184" t="s">
        <v>436</v>
      </c>
      <c r="BR184">
        <v>0</v>
      </c>
      <c r="BS184">
        <f>IF(BR184&lt;&gt;0, BR184, BP184)</f>
        <v>0</v>
      </c>
      <c r="BT184">
        <f>1-BS184/BH184</f>
        <v>0</v>
      </c>
      <c r="BU184">
        <f>(BH184-BG184)/(BH184-BS184)</f>
        <v>0</v>
      </c>
      <c r="BV184">
        <f>(BB184-BH184)/(BB184-BS184)</f>
        <v>0</v>
      </c>
      <c r="BW184">
        <f>(BH184-BG184)/(BH184-BA184)</f>
        <v>0</v>
      </c>
      <c r="BX184">
        <f>(BB184-BH184)/(BB184-BA184)</f>
        <v>0</v>
      </c>
      <c r="BY184">
        <f>(BU184*BS184/BG184)</f>
        <v>0</v>
      </c>
      <c r="BZ184">
        <f>(1-BY184)</f>
        <v>0</v>
      </c>
      <c r="DI184">
        <f>$B$11*EH184+$C$11*EI184+$F$11*ET184*(1-EW184)</f>
        <v>0</v>
      </c>
      <c r="DJ184">
        <f>DI184*DK184</f>
        <v>0</v>
      </c>
      <c r="DK184">
        <f>($B$11*$D$9+$C$11*$D$9+$F$11*((FG184+EY184)/MAX(FG184+EY184+FH184, 0.1)*$I$9+FH184/MAX(FG184+EY184+FH184, 0.1)*$J$9))/($B$11+$C$11+$F$11)</f>
        <v>0</v>
      </c>
      <c r="DL184">
        <f>($B$11*$K$9+$C$11*$K$9+$F$11*((FG184+EY184)/MAX(FG184+EY184+FH184, 0.1)*$P$9+FH184/MAX(FG184+EY184+FH184, 0.1)*$Q$9))/($B$11+$C$11+$F$11)</f>
        <v>0</v>
      </c>
      <c r="DM184">
        <v>6</v>
      </c>
      <c r="DN184">
        <v>0.5</v>
      </c>
      <c r="DO184" t="s">
        <v>437</v>
      </c>
      <c r="DP184">
        <v>2</v>
      </c>
      <c r="DQ184" t="b">
        <v>1</v>
      </c>
      <c r="DR184">
        <v>1746738542.5</v>
      </c>
      <c r="DS184">
        <v>100.281</v>
      </c>
      <c r="DT184">
        <v>99.9862</v>
      </c>
      <c r="DU184">
        <v>20.8174</v>
      </c>
      <c r="DV184">
        <v>20.832</v>
      </c>
      <c r="DW184">
        <v>100.043</v>
      </c>
      <c r="DX184">
        <v>20.5695</v>
      </c>
      <c r="DY184">
        <v>400.039</v>
      </c>
      <c r="DZ184">
        <v>101.991</v>
      </c>
      <c r="EA184">
        <v>0.0999594</v>
      </c>
      <c r="EB184">
        <v>30.0049</v>
      </c>
      <c r="EC184">
        <v>29.6916</v>
      </c>
      <c r="ED184">
        <v>999.9</v>
      </c>
      <c r="EE184">
        <v>0</v>
      </c>
      <c r="EF184">
        <v>0</v>
      </c>
      <c r="EG184">
        <v>10047.5</v>
      </c>
      <c r="EH184">
        <v>0</v>
      </c>
      <c r="EI184">
        <v>0.248685</v>
      </c>
      <c r="EJ184">
        <v>0.294624</v>
      </c>
      <c r="EK184">
        <v>102.413</v>
      </c>
      <c r="EL184">
        <v>102.113</v>
      </c>
      <c r="EM184">
        <v>-0.0145779</v>
      </c>
      <c r="EN184">
        <v>99.9862</v>
      </c>
      <c r="EO184">
        <v>20.832</v>
      </c>
      <c r="EP184">
        <v>2.12319</v>
      </c>
      <c r="EQ184">
        <v>2.12468</v>
      </c>
      <c r="ER184">
        <v>18.3942</v>
      </c>
      <c r="ES184">
        <v>18.4054</v>
      </c>
      <c r="ET184">
        <v>0.0500092</v>
      </c>
      <c r="EU184">
        <v>0</v>
      </c>
      <c r="EV184">
        <v>0</v>
      </c>
      <c r="EW184">
        <v>0</v>
      </c>
      <c r="EX184">
        <v>1.59</v>
      </c>
      <c r="EY184">
        <v>0.0500092</v>
      </c>
      <c r="EZ184">
        <v>-2.83</v>
      </c>
      <c r="FA184">
        <v>0.55</v>
      </c>
      <c r="FB184">
        <v>35.437</v>
      </c>
      <c r="FC184">
        <v>40.437</v>
      </c>
      <c r="FD184">
        <v>37.75</v>
      </c>
      <c r="FE184">
        <v>41.062</v>
      </c>
      <c r="FF184">
        <v>38.375</v>
      </c>
      <c r="FG184">
        <v>0</v>
      </c>
      <c r="FH184">
        <v>0</v>
      </c>
      <c r="FI184">
        <v>0</v>
      </c>
      <c r="FJ184">
        <v>1746738615.8</v>
      </c>
      <c r="FK184">
        <v>0</v>
      </c>
      <c r="FL184">
        <v>5.065384615384615</v>
      </c>
      <c r="FM184">
        <v>-10.49572660255186</v>
      </c>
      <c r="FN184">
        <v>11.32581215670105</v>
      </c>
      <c r="FO184">
        <v>-5.713076923076922</v>
      </c>
      <c r="FP184">
        <v>15</v>
      </c>
      <c r="FQ184">
        <v>1746715409.1</v>
      </c>
      <c r="FR184" t="s">
        <v>438</v>
      </c>
      <c r="FS184">
        <v>1746715409.1</v>
      </c>
      <c r="FT184">
        <v>1746715398.6</v>
      </c>
      <c r="FU184">
        <v>2</v>
      </c>
      <c r="FV184">
        <v>-0.229</v>
      </c>
      <c r="FW184">
        <v>-0.046</v>
      </c>
      <c r="FX184">
        <v>-0.035</v>
      </c>
      <c r="FY184">
        <v>0.08699999999999999</v>
      </c>
      <c r="FZ184">
        <v>587</v>
      </c>
      <c r="GA184">
        <v>16</v>
      </c>
      <c r="GB184">
        <v>0.03</v>
      </c>
      <c r="GC184">
        <v>0.16</v>
      </c>
      <c r="GD184">
        <v>-0.1942090181349337</v>
      </c>
      <c r="GE184">
        <v>0.1151822906668702</v>
      </c>
      <c r="GF184">
        <v>0.0227407228388291</v>
      </c>
      <c r="GG184">
        <v>1</v>
      </c>
      <c r="GH184">
        <v>-0.0004399508978512735</v>
      </c>
      <c r="GI184">
        <v>-6.044635472075708E-05</v>
      </c>
      <c r="GJ184">
        <v>7.282073636704572E-05</v>
      </c>
      <c r="GK184">
        <v>1</v>
      </c>
      <c r="GL184">
        <v>2</v>
      </c>
      <c r="GM184">
        <v>2</v>
      </c>
      <c r="GN184" t="s">
        <v>439</v>
      </c>
      <c r="GO184">
        <v>3.01821</v>
      </c>
      <c r="GP184">
        <v>2.77504</v>
      </c>
      <c r="GQ184">
        <v>0.0290824</v>
      </c>
      <c r="GR184">
        <v>0.0288454</v>
      </c>
      <c r="GS184">
        <v>0.110751</v>
      </c>
      <c r="GT184">
        <v>0.110485</v>
      </c>
      <c r="GU184">
        <v>25085.5</v>
      </c>
      <c r="GV184">
        <v>29313.8</v>
      </c>
      <c r="GW184">
        <v>22640.3</v>
      </c>
      <c r="GX184">
        <v>27733.6</v>
      </c>
      <c r="GY184">
        <v>29177.3</v>
      </c>
      <c r="GZ184">
        <v>35221.7</v>
      </c>
      <c r="HA184">
        <v>36291.9</v>
      </c>
      <c r="HB184">
        <v>44026.4</v>
      </c>
      <c r="HC184">
        <v>1.82535</v>
      </c>
      <c r="HD184">
        <v>2.22802</v>
      </c>
      <c r="HE184">
        <v>0.144243</v>
      </c>
      <c r="HF184">
        <v>0</v>
      </c>
      <c r="HG184">
        <v>27.3385</v>
      </c>
      <c r="HH184">
        <v>999.9</v>
      </c>
      <c r="HI184">
        <v>56.4</v>
      </c>
      <c r="HJ184">
        <v>29</v>
      </c>
      <c r="HK184">
        <v>22.2422</v>
      </c>
      <c r="HL184">
        <v>61.7392</v>
      </c>
      <c r="HM184">
        <v>10.3726</v>
      </c>
      <c r="HN184">
        <v>1</v>
      </c>
      <c r="HO184">
        <v>-0.193986</v>
      </c>
      <c r="HP184">
        <v>-2.23377</v>
      </c>
      <c r="HQ184">
        <v>20.2806</v>
      </c>
      <c r="HR184">
        <v>5.19782</v>
      </c>
      <c r="HS184">
        <v>11.9556</v>
      </c>
      <c r="HT184">
        <v>4.94695</v>
      </c>
      <c r="HU184">
        <v>3.3</v>
      </c>
      <c r="HV184">
        <v>9999</v>
      </c>
      <c r="HW184">
        <v>9999</v>
      </c>
      <c r="HX184">
        <v>9999</v>
      </c>
      <c r="HY184">
        <v>334.9</v>
      </c>
      <c r="HZ184">
        <v>1.86016</v>
      </c>
      <c r="IA184">
        <v>1.86081</v>
      </c>
      <c r="IB184">
        <v>1.86157</v>
      </c>
      <c r="IC184">
        <v>1.85715</v>
      </c>
      <c r="ID184">
        <v>1.85684</v>
      </c>
      <c r="IE184">
        <v>1.85791</v>
      </c>
      <c r="IF184">
        <v>1.85869</v>
      </c>
      <c r="IG184">
        <v>1.85822</v>
      </c>
      <c r="IH184">
        <v>0</v>
      </c>
      <c r="II184">
        <v>0</v>
      </c>
      <c r="IJ184">
        <v>0</v>
      </c>
      <c r="IK184">
        <v>0</v>
      </c>
      <c r="IL184" t="s">
        <v>440</v>
      </c>
      <c r="IM184" t="s">
        <v>441</v>
      </c>
      <c r="IN184" t="s">
        <v>442</v>
      </c>
      <c r="IO184" t="s">
        <v>442</v>
      </c>
      <c r="IP184" t="s">
        <v>442</v>
      </c>
      <c r="IQ184" t="s">
        <v>442</v>
      </c>
      <c r="IR184">
        <v>0</v>
      </c>
      <c r="IS184">
        <v>100</v>
      </c>
      <c r="IT184">
        <v>100</v>
      </c>
      <c r="IU184">
        <v>0.238</v>
      </c>
      <c r="IV184">
        <v>0.2479</v>
      </c>
      <c r="IW184">
        <v>0.297997702088705</v>
      </c>
      <c r="IX184">
        <v>-0.0005958199232126106</v>
      </c>
      <c r="IY184">
        <v>-6.37178337242435E-08</v>
      </c>
      <c r="IZ184">
        <v>1.993894988486917E-10</v>
      </c>
      <c r="JA184">
        <v>-0.1058024783623949</v>
      </c>
      <c r="JB184">
        <v>-0.00682890468723997</v>
      </c>
      <c r="JC184">
        <v>0.001509929528747337</v>
      </c>
      <c r="JD184">
        <v>-1.662762654557253E-05</v>
      </c>
      <c r="JE184">
        <v>17</v>
      </c>
      <c r="JF184">
        <v>1831</v>
      </c>
      <c r="JG184">
        <v>1</v>
      </c>
      <c r="JH184">
        <v>21</v>
      </c>
      <c r="JI184">
        <v>385.6</v>
      </c>
      <c r="JJ184">
        <v>385.7</v>
      </c>
      <c r="JK184">
        <v>0.377197</v>
      </c>
      <c r="JL184">
        <v>2.58667</v>
      </c>
      <c r="JM184">
        <v>1.54663</v>
      </c>
      <c r="JN184">
        <v>2.19238</v>
      </c>
      <c r="JO184">
        <v>1.49658</v>
      </c>
      <c r="JP184">
        <v>2.44385</v>
      </c>
      <c r="JQ184">
        <v>35.1516</v>
      </c>
      <c r="JR184">
        <v>24.1926</v>
      </c>
      <c r="JS184">
        <v>18</v>
      </c>
      <c r="JT184">
        <v>384.876</v>
      </c>
      <c r="JU184">
        <v>686.176</v>
      </c>
      <c r="JV184">
        <v>30.8984</v>
      </c>
      <c r="JW184">
        <v>25.0355</v>
      </c>
      <c r="JX184">
        <v>30.0002</v>
      </c>
      <c r="JY184">
        <v>24.9236</v>
      </c>
      <c r="JZ184">
        <v>24.9002</v>
      </c>
      <c r="KA184">
        <v>7.57533</v>
      </c>
      <c r="KB184">
        <v>15.4285</v>
      </c>
      <c r="KC184">
        <v>100</v>
      </c>
      <c r="KD184">
        <v>30.8925</v>
      </c>
      <c r="KE184">
        <v>100</v>
      </c>
      <c r="KF184">
        <v>20.838</v>
      </c>
      <c r="KG184">
        <v>100.159</v>
      </c>
      <c r="KH184">
        <v>100.781</v>
      </c>
    </row>
    <row r="185" spans="1:294">
      <c r="A185">
        <v>169</v>
      </c>
      <c r="B185">
        <v>1746738663</v>
      </c>
      <c r="C185">
        <v>20246.90000009537</v>
      </c>
      <c r="D185" t="s">
        <v>777</v>
      </c>
      <c r="E185" t="s">
        <v>778</v>
      </c>
      <c r="F185" t="s">
        <v>432</v>
      </c>
      <c r="G185" t="s">
        <v>433</v>
      </c>
      <c r="I185" t="s">
        <v>435</v>
      </c>
      <c r="J185">
        <v>1746738663</v>
      </c>
      <c r="K185">
        <f>(L185)/1000</f>
        <v>0</v>
      </c>
      <c r="L185">
        <f>IF(DQ185, AO185, AI185)</f>
        <v>0</v>
      </c>
      <c r="M185">
        <f>IF(DQ185, AJ185, AH185)</f>
        <v>0</v>
      </c>
      <c r="N185">
        <f>DS185 - IF(AV185&gt;1, M185*DM185*100.0/(AX185), 0)</f>
        <v>0</v>
      </c>
      <c r="O185">
        <f>((U185-K185/2)*N185-M185)/(U185+K185/2)</f>
        <v>0</v>
      </c>
      <c r="P185">
        <f>O185*(DZ185+EA185)/1000.0</f>
        <v>0</v>
      </c>
      <c r="Q185">
        <f>(DS185 - IF(AV185&gt;1, M185*DM185*100.0/(AX185), 0))*(DZ185+EA185)/1000.0</f>
        <v>0</v>
      </c>
      <c r="R185">
        <f>2.0/((1/T185-1/S185)+SIGN(T185)*SQRT((1/T185-1/S185)*(1/T185-1/S185) + 4*DN185/((DN185+1)*(DN185+1))*(2*1/T185*1/S185-1/S185*1/S185)))</f>
        <v>0</v>
      </c>
      <c r="S185">
        <f>IF(LEFT(DO185,1)&lt;&gt;"0",IF(LEFT(DO185,1)="1",3.0,DP185),$D$5+$E$5*(EG185*DZ185/($K$5*1000))+$F$5*(EG185*DZ185/($K$5*1000))*MAX(MIN(DM185,$J$5),$I$5)*MAX(MIN(DM185,$J$5),$I$5)+$G$5*MAX(MIN(DM185,$J$5),$I$5)*(EG185*DZ185/($K$5*1000))+$H$5*(EG185*DZ185/($K$5*1000))*(EG185*DZ185/($K$5*1000)))</f>
        <v>0</v>
      </c>
      <c r="T185">
        <f>K185*(1000-(1000*0.61365*exp(17.502*X185/(240.97+X185))/(DZ185+EA185)+DU185)/2)/(1000*0.61365*exp(17.502*X185/(240.97+X185))/(DZ185+EA185)-DU185)</f>
        <v>0</v>
      </c>
      <c r="U185">
        <f>1/((DN185+1)/(R185/1.6)+1/(S185/1.37)) + DN185/((DN185+1)/(R185/1.6) + DN185/(S185/1.37))</f>
        <v>0</v>
      </c>
      <c r="V185">
        <f>(DI185*DL185)</f>
        <v>0</v>
      </c>
      <c r="W185">
        <f>(EB185+(V185+2*0.95*5.67E-8*(((EB185+$B$7)+273)^4-(EB185+273)^4)-44100*K185)/(1.84*29.3*S185+8*0.95*5.67E-8*(EB185+273)^3))</f>
        <v>0</v>
      </c>
      <c r="X185">
        <f>($C$7*EC185+$D$7*ED185+$E$7*W185)</f>
        <v>0</v>
      </c>
      <c r="Y185">
        <f>0.61365*exp(17.502*X185/(240.97+X185))</f>
        <v>0</v>
      </c>
      <c r="Z185">
        <f>(AA185/AB185*100)</f>
        <v>0</v>
      </c>
      <c r="AA185">
        <f>DU185*(DZ185+EA185)/1000</f>
        <v>0</v>
      </c>
      <c r="AB185">
        <f>0.61365*exp(17.502*EB185/(240.97+EB185))</f>
        <v>0</v>
      </c>
      <c r="AC185">
        <f>(Y185-DU185*(DZ185+EA185)/1000)</f>
        <v>0</v>
      </c>
      <c r="AD185">
        <f>(-K185*44100)</f>
        <v>0</v>
      </c>
      <c r="AE185">
        <f>2*29.3*S185*0.92*(EB185-X185)</f>
        <v>0</v>
      </c>
      <c r="AF185">
        <f>2*0.95*5.67E-8*(((EB185+$B$7)+273)^4-(X185+273)^4)</f>
        <v>0</v>
      </c>
      <c r="AG185">
        <f>V185+AF185+AD185+AE185</f>
        <v>0</v>
      </c>
      <c r="AH185">
        <f>DY185*AV185*(DT185-DS185*(1000-AV185*DV185)/(1000-AV185*DU185))/(100*DM185)</f>
        <v>0</v>
      </c>
      <c r="AI185">
        <f>1000*DY185*AV185*(DU185-DV185)/(100*DM185*(1000-AV185*DU185))</f>
        <v>0</v>
      </c>
      <c r="AJ185">
        <f>(AK185 - AL185 - DZ185*1E3/(8.314*(EB185+273.15)) * AN185/DY185 * AM185) * DY185/(100*DM185) * (1000 - DV185)/1000</f>
        <v>0</v>
      </c>
      <c r="AK185">
        <v>51.01339508555615</v>
      </c>
      <c r="AL185">
        <v>51.45910060606061</v>
      </c>
      <c r="AM185">
        <v>-0.0002554959007865656</v>
      </c>
      <c r="AN185">
        <v>65.79024612153766</v>
      </c>
      <c r="AO185">
        <f>(AQ185 - AP185 + DZ185*1E3/(8.314*(EB185+273.15)) * AS185/DY185 * AR185) * DY185/(100*DM185) * 1000/(1000 - AQ185)</f>
        <v>0</v>
      </c>
      <c r="AP185">
        <v>20.81911485307251</v>
      </c>
      <c r="AQ185">
        <v>20.80825878787879</v>
      </c>
      <c r="AR185">
        <v>-5.448970831027719E-07</v>
      </c>
      <c r="AS185">
        <v>77.20900830329752</v>
      </c>
      <c r="AT185">
        <v>0</v>
      </c>
      <c r="AU185">
        <v>0</v>
      </c>
      <c r="AV185">
        <f>IF(AT185*$H$13&gt;=AX185,1.0,(AX185/(AX185-AT185*$H$13)))</f>
        <v>0</v>
      </c>
      <c r="AW185">
        <f>(AV185-1)*100</f>
        <v>0</v>
      </c>
      <c r="AX185">
        <f>MAX(0,($B$13+$C$13*EG185)/(1+$D$13*EG185)*DZ185/(EB185+273)*$E$13)</f>
        <v>0</v>
      </c>
      <c r="AY185" t="s">
        <v>436</v>
      </c>
      <c r="AZ185" t="s">
        <v>436</v>
      </c>
      <c r="BA185">
        <v>0</v>
      </c>
      <c r="BB185">
        <v>0</v>
      </c>
      <c r="BC185">
        <f>1-BA185/BB185</f>
        <v>0</v>
      </c>
      <c r="BD185">
        <v>0</v>
      </c>
      <c r="BE185" t="s">
        <v>436</v>
      </c>
      <c r="BF185" t="s">
        <v>436</v>
      </c>
      <c r="BG185">
        <v>0</v>
      </c>
      <c r="BH185">
        <v>0</v>
      </c>
      <c r="BI185">
        <f>1-BG185/BH185</f>
        <v>0</v>
      </c>
      <c r="BJ185">
        <v>0.5</v>
      </c>
      <c r="BK185">
        <f>DJ185</f>
        <v>0</v>
      </c>
      <c r="BL185">
        <f>M185</f>
        <v>0</v>
      </c>
      <c r="BM185">
        <f>BI185*BJ185*BK185</f>
        <v>0</v>
      </c>
      <c r="BN185">
        <f>(BL185-BD185)/BK185</f>
        <v>0</v>
      </c>
      <c r="BO185">
        <f>(BB185-BH185)/BH185</f>
        <v>0</v>
      </c>
      <c r="BP185">
        <f>BA185/(BC185+BA185/BH185)</f>
        <v>0</v>
      </c>
      <c r="BQ185" t="s">
        <v>436</v>
      </c>
      <c r="BR185">
        <v>0</v>
      </c>
      <c r="BS185">
        <f>IF(BR185&lt;&gt;0, BR185, BP185)</f>
        <v>0</v>
      </c>
      <c r="BT185">
        <f>1-BS185/BH185</f>
        <v>0</v>
      </c>
      <c r="BU185">
        <f>(BH185-BG185)/(BH185-BS185)</f>
        <v>0</v>
      </c>
      <c r="BV185">
        <f>(BB185-BH185)/(BB185-BS185)</f>
        <v>0</v>
      </c>
      <c r="BW185">
        <f>(BH185-BG185)/(BH185-BA185)</f>
        <v>0</v>
      </c>
      <c r="BX185">
        <f>(BB185-BH185)/(BB185-BA185)</f>
        <v>0</v>
      </c>
      <c r="BY185">
        <f>(BU185*BS185/BG185)</f>
        <v>0</v>
      </c>
      <c r="BZ185">
        <f>(1-BY185)</f>
        <v>0</v>
      </c>
      <c r="DI185">
        <f>$B$11*EH185+$C$11*EI185+$F$11*ET185*(1-EW185)</f>
        <v>0</v>
      </c>
      <c r="DJ185">
        <f>DI185*DK185</f>
        <v>0</v>
      </c>
      <c r="DK185">
        <f>($B$11*$D$9+$C$11*$D$9+$F$11*((FG185+EY185)/MAX(FG185+EY185+FH185, 0.1)*$I$9+FH185/MAX(FG185+EY185+FH185, 0.1)*$J$9))/($B$11+$C$11+$F$11)</f>
        <v>0</v>
      </c>
      <c r="DL185">
        <f>($B$11*$K$9+$C$11*$K$9+$F$11*((FG185+EY185)/MAX(FG185+EY185+FH185, 0.1)*$P$9+FH185/MAX(FG185+EY185+FH185, 0.1)*$Q$9))/($B$11+$C$11+$F$11)</f>
        <v>0</v>
      </c>
      <c r="DM185">
        <v>6</v>
      </c>
      <c r="DN185">
        <v>0.5</v>
      </c>
      <c r="DO185" t="s">
        <v>437</v>
      </c>
      <c r="DP185">
        <v>2</v>
      </c>
      <c r="DQ185" t="b">
        <v>1</v>
      </c>
      <c r="DR185">
        <v>1746738663</v>
      </c>
      <c r="DS185">
        <v>50.3787</v>
      </c>
      <c r="DT185">
        <v>49.983</v>
      </c>
      <c r="DU185">
        <v>20.8084</v>
      </c>
      <c r="DV185">
        <v>20.8192</v>
      </c>
      <c r="DW185">
        <v>50.1107</v>
      </c>
      <c r="DX185">
        <v>20.5609</v>
      </c>
      <c r="DY185">
        <v>399.921</v>
      </c>
      <c r="DZ185">
        <v>101.983</v>
      </c>
      <c r="EA185">
        <v>0.100089</v>
      </c>
      <c r="EB185">
        <v>29.982</v>
      </c>
      <c r="EC185">
        <v>29.6814</v>
      </c>
      <c r="ED185">
        <v>999.9</v>
      </c>
      <c r="EE185">
        <v>0</v>
      </c>
      <c r="EF185">
        <v>0</v>
      </c>
      <c r="EG185">
        <v>10036.2</v>
      </c>
      <c r="EH185">
        <v>0</v>
      </c>
      <c r="EI185">
        <v>0.248685</v>
      </c>
      <c r="EJ185">
        <v>0.39566</v>
      </c>
      <c r="EK185">
        <v>51.4492</v>
      </c>
      <c r="EL185">
        <v>51.0457</v>
      </c>
      <c r="EM185">
        <v>-0.0107231</v>
      </c>
      <c r="EN185">
        <v>49.983</v>
      </c>
      <c r="EO185">
        <v>20.8192</v>
      </c>
      <c r="EP185">
        <v>2.12212</v>
      </c>
      <c r="EQ185">
        <v>2.12321</v>
      </c>
      <c r="ER185">
        <v>18.3862</v>
      </c>
      <c r="ES185">
        <v>18.3944</v>
      </c>
      <c r="ET185">
        <v>0.0500092</v>
      </c>
      <c r="EU185">
        <v>0</v>
      </c>
      <c r="EV185">
        <v>0</v>
      </c>
      <c r="EW185">
        <v>0</v>
      </c>
      <c r="EX185">
        <v>11.54</v>
      </c>
      <c r="EY185">
        <v>0.0500092</v>
      </c>
      <c r="EZ185">
        <v>-5.45</v>
      </c>
      <c r="FA185">
        <v>0.67</v>
      </c>
      <c r="FB185">
        <v>34.375</v>
      </c>
      <c r="FC185">
        <v>38.625</v>
      </c>
      <c r="FD185">
        <v>36.5</v>
      </c>
      <c r="FE185">
        <v>38.375</v>
      </c>
      <c r="FF185">
        <v>37.25</v>
      </c>
      <c r="FG185">
        <v>0</v>
      </c>
      <c r="FH185">
        <v>0</v>
      </c>
      <c r="FI185">
        <v>0</v>
      </c>
      <c r="FJ185">
        <v>1746738736.4</v>
      </c>
      <c r="FK185">
        <v>0</v>
      </c>
      <c r="FL185">
        <v>2.1456</v>
      </c>
      <c r="FM185">
        <v>3.418461710555549</v>
      </c>
      <c r="FN185">
        <v>-4.189230725309071</v>
      </c>
      <c r="FO185">
        <v>-1.3952</v>
      </c>
      <c r="FP185">
        <v>15</v>
      </c>
      <c r="FQ185">
        <v>1746715409.1</v>
      </c>
      <c r="FR185" t="s">
        <v>438</v>
      </c>
      <c r="FS185">
        <v>1746715409.1</v>
      </c>
      <c r="FT185">
        <v>1746715398.6</v>
      </c>
      <c r="FU185">
        <v>2</v>
      </c>
      <c r="FV185">
        <v>-0.229</v>
      </c>
      <c r="FW185">
        <v>-0.046</v>
      </c>
      <c r="FX185">
        <v>-0.035</v>
      </c>
      <c r="FY185">
        <v>0.08699999999999999</v>
      </c>
      <c r="FZ185">
        <v>587</v>
      </c>
      <c r="GA185">
        <v>16</v>
      </c>
      <c r="GB185">
        <v>0.03</v>
      </c>
      <c r="GC185">
        <v>0.16</v>
      </c>
      <c r="GD185">
        <v>-0.2715181381129952</v>
      </c>
      <c r="GE185">
        <v>-0.03819735585857002</v>
      </c>
      <c r="GF185">
        <v>0.01999039044966024</v>
      </c>
      <c r="GG185">
        <v>1</v>
      </c>
      <c r="GH185">
        <v>-0.0004155954070081073</v>
      </c>
      <c r="GI185">
        <v>0.0003017502655273415</v>
      </c>
      <c r="GJ185">
        <v>5.696400697345011E-05</v>
      </c>
      <c r="GK185">
        <v>1</v>
      </c>
      <c r="GL185">
        <v>2</v>
      </c>
      <c r="GM185">
        <v>2</v>
      </c>
      <c r="GN185" t="s">
        <v>439</v>
      </c>
      <c r="GO185">
        <v>3.01807</v>
      </c>
      <c r="GP185">
        <v>2.77508</v>
      </c>
      <c r="GQ185">
        <v>0.0148063</v>
      </c>
      <c r="GR185">
        <v>0.0146581</v>
      </c>
      <c r="GS185">
        <v>0.11071</v>
      </c>
      <c r="GT185">
        <v>0.11043</v>
      </c>
      <c r="GU185">
        <v>25454.3</v>
      </c>
      <c r="GV185">
        <v>29743</v>
      </c>
      <c r="GW185">
        <v>22640.1</v>
      </c>
      <c r="GX185">
        <v>27734.3</v>
      </c>
      <c r="GY185">
        <v>29177.7</v>
      </c>
      <c r="GZ185">
        <v>35225</v>
      </c>
      <c r="HA185">
        <v>36291.1</v>
      </c>
      <c r="HB185">
        <v>44028.3</v>
      </c>
      <c r="HC185">
        <v>1.82525</v>
      </c>
      <c r="HD185">
        <v>2.22795</v>
      </c>
      <c r="HE185">
        <v>0.145175</v>
      </c>
      <c r="HF185">
        <v>0</v>
      </c>
      <c r="HG185">
        <v>27.313</v>
      </c>
      <c r="HH185">
        <v>999.9</v>
      </c>
      <c r="HI185">
        <v>56.5</v>
      </c>
      <c r="HJ185">
        <v>29</v>
      </c>
      <c r="HK185">
        <v>22.2821</v>
      </c>
      <c r="HL185">
        <v>61.9092</v>
      </c>
      <c r="HM185">
        <v>10.5208</v>
      </c>
      <c r="HN185">
        <v>1</v>
      </c>
      <c r="HO185">
        <v>-0.193915</v>
      </c>
      <c r="HP185">
        <v>-2.48143</v>
      </c>
      <c r="HQ185">
        <v>20.2795</v>
      </c>
      <c r="HR185">
        <v>5.19842</v>
      </c>
      <c r="HS185">
        <v>11.9559</v>
      </c>
      <c r="HT185">
        <v>4.94735</v>
      </c>
      <c r="HU185">
        <v>3.3</v>
      </c>
      <c r="HV185">
        <v>9999</v>
      </c>
      <c r="HW185">
        <v>9999</v>
      </c>
      <c r="HX185">
        <v>9999</v>
      </c>
      <c r="HY185">
        <v>335</v>
      </c>
      <c r="HZ185">
        <v>1.86014</v>
      </c>
      <c r="IA185">
        <v>1.8608</v>
      </c>
      <c r="IB185">
        <v>1.86157</v>
      </c>
      <c r="IC185">
        <v>1.85715</v>
      </c>
      <c r="ID185">
        <v>1.85684</v>
      </c>
      <c r="IE185">
        <v>1.85791</v>
      </c>
      <c r="IF185">
        <v>1.85868</v>
      </c>
      <c r="IG185">
        <v>1.85822</v>
      </c>
      <c r="IH185">
        <v>0</v>
      </c>
      <c r="II185">
        <v>0</v>
      </c>
      <c r="IJ185">
        <v>0</v>
      </c>
      <c r="IK185">
        <v>0</v>
      </c>
      <c r="IL185" t="s">
        <v>440</v>
      </c>
      <c r="IM185" t="s">
        <v>441</v>
      </c>
      <c r="IN185" t="s">
        <v>442</v>
      </c>
      <c r="IO185" t="s">
        <v>442</v>
      </c>
      <c r="IP185" t="s">
        <v>442</v>
      </c>
      <c r="IQ185" t="s">
        <v>442</v>
      </c>
      <c r="IR185">
        <v>0</v>
      </c>
      <c r="IS185">
        <v>100</v>
      </c>
      <c r="IT185">
        <v>100</v>
      </c>
      <c r="IU185">
        <v>0.268</v>
      </c>
      <c r="IV185">
        <v>0.2475</v>
      </c>
      <c r="IW185">
        <v>0.297997702088705</v>
      </c>
      <c r="IX185">
        <v>-0.0005958199232126106</v>
      </c>
      <c r="IY185">
        <v>-6.37178337242435E-08</v>
      </c>
      <c r="IZ185">
        <v>1.993894988486917E-10</v>
      </c>
      <c r="JA185">
        <v>-0.1058024783623949</v>
      </c>
      <c r="JB185">
        <v>-0.00682890468723997</v>
      </c>
      <c r="JC185">
        <v>0.001509929528747337</v>
      </c>
      <c r="JD185">
        <v>-1.662762654557253E-05</v>
      </c>
      <c r="JE185">
        <v>17</v>
      </c>
      <c r="JF185">
        <v>1831</v>
      </c>
      <c r="JG185">
        <v>1</v>
      </c>
      <c r="JH185">
        <v>21</v>
      </c>
      <c r="JI185">
        <v>387.6</v>
      </c>
      <c r="JJ185">
        <v>387.7</v>
      </c>
      <c r="JK185">
        <v>0.26123</v>
      </c>
      <c r="JL185">
        <v>2.6001</v>
      </c>
      <c r="JM185">
        <v>1.54663</v>
      </c>
      <c r="JN185">
        <v>2.19238</v>
      </c>
      <c r="JO185">
        <v>1.49658</v>
      </c>
      <c r="JP185">
        <v>2.43286</v>
      </c>
      <c r="JQ185">
        <v>35.1286</v>
      </c>
      <c r="JR185">
        <v>24.2013</v>
      </c>
      <c r="JS185">
        <v>18</v>
      </c>
      <c r="JT185">
        <v>384.814</v>
      </c>
      <c r="JU185">
        <v>686.074</v>
      </c>
      <c r="JV185">
        <v>31.1544</v>
      </c>
      <c r="JW185">
        <v>25.0313</v>
      </c>
      <c r="JX185">
        <v>30.0001</v>
      </c>
      <c r="JY185">
        <v>24.9216</v>
      </c>
      <c r="JZ185">
        <v>24.8972</v>
      </c>
      <c r="KA185">
        <v>5.26495</v>
      </c>
      <c r="KB185">
        <v>15.4285</v>
      </c>
      <c r="KC185">
        <v>100</v>
      </c>
      <c r="KD185">
        <v>31.1645</v>
      </c>
      <c r="KE185">
        <v>50</v>
      </c>
      <c r="KF185">
        <v>20.838</v>
      </c>
      <c r="KG185">
        <v>100.158</v>
      </c>
      <c r="KH185">
        <v>100.784</v>
      </c>
    </row>
    <row r="186" spans="1:294">
      <c r="A186">
        <v>170</v>
      </c>
      <c r="B186">
        <v>1746738783.5</v>
      </c>
      <c r="C186">
        <v>20367.40000009537</v>
      </c>
      <c r="D186" t="s">
        <v>779</v>
      </c>
      <c r="E186" t="s">
        <v>780</v>
      </c>
      <c r="F186" t="s">
        <v>432</v>
      </c>
      <c r="G186" t="s">
        <v>433</v>
      </c>
      <c r="I186" t="s">
        <v>435</v>
      </c>
      <c r="J186">
        <v>1746738783.5</v>
      </c>
      <c r="K186">
        <f>(L186)/1000</f>
        <v>0</v>
      </c>
      <c r="L186">
        <f>IF(DQ186, AO186, AI186)</f>
        <v>0</v>
      </c>
      <c r="M186">
        <f>IF(DQ186, AJ186, AH186)</f>
        <v>0</v>
      </c>
      <c r="N186">
        <f>DS186 - IF(AV186&gt;1, M186*DM186*100.0/(AX186), 0)</f>
        <v>0</v>
      </c>
      <c r="O186">
        <f>((U186-K186/2)*N186-M186)/(U186+K186/2)</f>
        <v>0</v>
      </c>
      <c r="P186">
        <f>O186*(DZ186+EA186)/1000.0</f>
        <v>0</v>
      </c>
      <c r="Q186">
        <f>(DS186 - IF(AV186&gt;1, M186*DM186*100.0/(AX186), 0))*(DZ186+EA186)/1000.0</f>
        <v>0</v>
      </c>
      <c r="R186">
        <f>2.0/((1/T186-1/S186)+SIGN(T186)*SQRT((1/T186-1/S186)*(1/T186-1/S186) + 4*DN186/((DN186+1)*(DN186+1))*(2*1/T186*1/S186-1/S186*1/S186)))</f>
        <v>0</v>
      </c>
      <c r="S186">
        <f>IF(LEFT(DO186,1)&lt;&gt;"0",IF(LEFT(DO186,1)="1",3.0,DP186),$D$5+$E$5*(EG186*DZ186/($K$5*1000))+$F$5*(EG186*DZ186/($K$5*1000))*MAX(MIN(DM186,$J$5),$I$5)*MAX(MIN(DM186,$J$5),$I$5)+$G$5*MAX(MIN(DM186,$J$5),$I$5)*(EG186*DZ186/($K$5*1000))+$H$5*(EG186*DZ186/($K$5*1000))*(EG186*DZ186/($K$5*1000)))</f>
        <v>0</v>
      </c>
      <c r="T186">
        <f>K186*(1000-(1000*0.61365*exp(17.502*X186/(240.97+X186))/(DZ186+EA186)+DU186)/2)/(1000*0.61365*exp(17.502*X186/(240.97+X186))/(DZ186+EA186)-DU186)</f>
        <v>0</v>
      </c>
      <c r="U186">
        <f>1/((DN186+1)/(R186/1.6)+1/(S186/1.37)) + DN186/((DN186+1)/(R186/1.6) + DN186/(S186/1.37))</f>
        <v>0</v>
      </c>
      <c r="V186">
        <f>(DI186*DL186)</f>
        <v>0</v>
      </c>
      <c r="W186">
        <f>(EB186+(V186+2*0.95*5.67E-8*(((EB186+$B$7)+273)^4-(EB186+273)^4)-44100*K186)/(1.84*29.3*S186+8*0.95*5.67E-8*(EB186+273)^3))</f>
        <v>0</v>
      </c>
      <c r="X186">
        <f>($C$7*EC186+$D$7*ED186+$E$7*W186)</f>
        <v>0</v>
      </c>
      <c r="Y186">
        <f>0.61365*exp(17.502*X186/(240.97+X186))</f>
        <v>0</v>
      </c>
      <c r="Z186">
        <f>(AA186/AB186*100)</f>
        <v>0</v>
      </c>
      <c r="AA186">
        <f>DU186*(DZ186+EA186)/1000</f>
        <v>0</v>
      </c>
      <c r="AB186">
        <f>0.61365*exp(17.502*EB186/(240.97+EB186))</f>
        <v>0</v>
      </c>
      <c r="AC186">
        <f>(Y186-DU186*(DZ186+EA186)/1000)</f>
        <v>0</v>
      </c>
      <c r="AD186">
        <f>(-K186*44100)</f>
        <v>0</v>
      </c>
      <c r="AE186">
        <f>2*29.3*S186*0.92*(EB186-X186)</f>
        <v>0</v>
      </c>
      <c r="AF186">
        <f>2*0.95*5.67E-8*(((EB186+$B$7)+273)^4-(X186+273)^4)</f>
        <v>0</v>
      </c>
      <c r="AG186">
        <f>V186+AF186+AD186+AE186</f>
        <v>0</v>
      </c>
      <c r="AH186">
        <f>DY186*AV186*(DT186-DS186*(1000-AV186*DV186)/(1000-AV186*DU186))/(100*DM186)</f>
        <v>0</v>
      </c>
      <c r="AI186">
        <f>1000*DY186*AV186*(DU186-DV186)/(100*DM186*(1000-AV186*DU186))</f>
        <v>0</v>
      </c>
      <c r="AJ186">
        <f>(AK186 - AL186 - DZ186*1E3/(8.314*(EB186+273.15)) * AN186/DY186 * AM186) * DY186/(100*DM186) * (1000 - DV186)/1000</f>
        <v>0</v>
      </c>
      <c r="AK186">
        <v>-1.921891982361158</v>
      </c>
      <c r="AL186">
        <v>-1.523700424242425</v>
      </c>
      <c r="AM186">
        <v>3.711967967192489E-06</v>
      </c>
      <c r="AN186">
        <v>65.79024612153766</v>
      </c>
      <c r="AO186">
        <f>(AQ186 - AP186 + DZ186*1E3/(8.314*(EB186+273.15)) * AS186/DY186 * AR186) * DY186/(100*DM186) * 1000/(1000 - AQ186)</f>
        <v>0</v>
      </c>
      <c r="AP186">
        <v>20.81070361675918</v>
      </c>
      <c r="AQ186">
        <v>20.8011503030303</v>
      </c>
      <c r="AR186">
        <v>-9.3210342416644E-07</v>
      </c>
      <c r="AS186">
        <v>77.20900830329752</v>
      </c>
      <c r="AT186">
        <v>0</v>
      </c>
      <c r="AU186">
        <v>0</v>
      </c>
      <c r="AV186">
        <f>IF(AT186*$H$13&gt;=AX186,1.0,(AX186/(AX186-AT186*$H$13)))</f>
        <v>0</v>
      </c>
      <c r="AW186">
        <f>(AV186-1)*100</f>
        <v>0</v>
      </c>
      <c r="AX186">
        <f>MAX(0,($B$13+$C$13*EG186)/(1+$D$13*EG186)*DZ186/(EB186+273)*$E$13)</f>
        <v>0</v>
      </c>
      <c r="AY186" t="s">
        <v>436</v>
      </c>
      <c r="AZ186" t="s">
        <v>436</v>
      </c>
      <c r="BA186">
        <v>0</v>
      </c>
      <c r="BB186">
        <v>0</v>
      </c>
      <c r="BC186">
        <f>1-BA186/BB186</f>
        <v>0</v>
      </c>
      <c r="BD186">
        <v>0</v>
      </c>
      <c r="BE186" t="s">
        <v>436</v>
      </c>
      <c r="BF186" t="s">
        <v>436</v>
      </c>
      <c r="BG186">
        <v>0</v>
      </c>
      <c r="BH186">
        <v>0</v>
      </c>
      <c r="BI186">
        <f>1-BG186/BH186</f>
        <v>0</v>
      </c>
      <c r="BJ186">
        <v>0.5</v>
      </c>
      <c r="BK186">
        <f>DJ186</f>
        <v>0</v>
      </c>
      <c r="BL186">
        <f>M186</f>
        <v>0</v>
      </c>
      <c r="BM186">
        <f>BI186*BJ186*BK186</f>
        <v>0</v>
      </c>
      <c r="BN186">
        <f>(BL186-BD186)/BK186</f>
        <v>0</v>
      </c>
      <c r="BO186">
        <f>(BB186-BH186)/BH186</f>
        <v>0</v>
      </c>
      <c r="BP186">
        <f>BA186/(BC186+BA186/BH186)</f>
        <v>0</v>
      </c>
      <c r="BQ186" t="s">
        <v>436</v>
      </c>
      <c r="BR186">
        <v>0</v>
      </c>
      <c r="BS186">
        <f>IF(BR186&lt;&gt;0, BR186, BP186)</f>
        <v>0</v>
      </c>
      <c r="BT186">
        <f>1-BS186/BH186</f>
        <v>0</v>
      </c>
      <c r="BU186">
        <f>(BH186-BG186)/(BH186-BS186)</f>
        <v>0</v>
      </c>
      <c r="BV186">
        <f>(BB186-BH186)/(BB186-BS186)</f>
        <v>0</v>
      </c>
      <c r="BW186">
        <f>(BH186-BG186)/(BH186-BA186)</f>
        <v>0</v>
      </c>
      <c r="BX186">
        <f>(BB186-BH186)/(BB186-BA186)</f>
        <v>0</v>
      </c>
      <c r="BY186">
        <f>(BU186*BS186/BG186)</f>
        <v>0</v>
      </c>
      <c r="BZ186">
        <f>(1-BY186)</f>
        <v>0</v>
      </c>
      <c r="DI186">
        <f>$B$11*EH186+$C$11*EI186+$F$11*ET186*(1-EW186)</f>
        <v>0</v>
      </c>
      <c r="DJ186">
        <f>DI186*DK186</f>
        <v>0</v>
      </c>
      <c r="DK186">
        <f>($B$11*$D$9+$C$11*$D$9+$F$11*((FG186+EY186)/MAX(FG186+EY186+FH186, 0.1)*$I$9+FH186/MAX(FG186+EY186+FH186, 0.1)*$J$9))/($B$11+$C$11+$F$11)</f>
        <v>0</v>
      </c>
      <c r="DL186">
        <f>($B$11*$K$9+$C$11*$K$9+$F$11*((FG186+EY186)/MAX(FG186+EY186+FH186, 0.1)*$P$9+FH186/MAX(FG186+EY186+FH186, 0.1)*$Q$9))/($B$11+$C$11+$F$11)</f>
        <v>0</v>
      </c>
      <c r="DM186">
        <v>6</v>
      </c>
      <c r="DN186">
        <v>0.5</v>
      </c>
      <c r="DO186" t="s">
        <v>437</v>
      </c>
      <c r="DP186">
        <v>2</v>
      </c>
      <c r="DQ186" t="b">
        <v>1</v>
      </c>
      <c r="DR186">
        <v>1746738783.5</v>
      </c>
      <c r="DS186">
        <v>-1.49147</v>
      </c>
      <c r="DT186">
        <v>-1.89242</v>
      </c>
      <c r="DU186">
        <v>20.8004</v>
      </c>
      <c r="DV186">
        <v>20.8132</v>
      </c>
      <c r="DW186">
        <v>-1.79054</v>
      </c>
      <c r="DX186">
        <v>20.5531</v>
      </c>
      <c r="DY186">
        <v>400.135</v>
      </c>
      <c r="DZ186">
        <v>101.983</v>
      </c>
      <c r="EA186">
        <v>0.100057</v>
      </c>
      <c r="EB186">
        <v>30.0079</v>
      </c>
      <c r="EC186">
        <v>29.7099</v>
      </c>
      <c r="ED186">
        <v>999.9</v>
      </c>
      <c r="EE186">
        <v>0</v>
      </c>
      <c r="EF186">
        <v>0</v>
      </c>
      <c r="EG186">
        <v>10020.6</v>
      </c>
      <c r="EH186">
        <v>0</v>
      </c>
      <c r="EI186">
        <v>0.229343</v>
      </c>
      <c r="EJ186">
        <v>0.40095</v>
      </c>
      <c r="EK186">
        <v>-1.52315</v>
      </c>
      <c r="EL186">
        <v>-1.93265</v>
      </c>
      <c r="EM186">
        <v>-0.0127926</v>
      </c>
      <c r="EN186">
        <v>-1.89242</v>
      </c>
      <c r="EO186">
        <v>20.8132</v>
      </c>
      <c r="EP186">
        <v>2.12129</v>
      </c>
      <c r="EQ186">
        <v>2.12259</v>
      </c>
      <c r="ER186">
        <v>18.3799</v>
      </c>
      <c r="ES186">
        <v>18.3897</v>
      </c>
      <c r="ET186">
        <v>0.0500092</v>
      </c>
      <c r="EU186">
        <v>0</v>
      </c>
      <c r="EV186">
        <v>0</v>
      </c>
      <c r="EW186">
        <v>0</v>
      </c>
      <c r="EX186">
        <v>6.19</v>
      </c>
      <c r="EY186">
        <v>0.0500092</v>
      </c>
      <c r="EZ186">
        <v>-6.36</v>
      </c>
      <c r="FA186">
        <v>-0.18</v>
      </c>
      <c r="FB186">
        <v>35.187</v>
      </c>
      <c r="FC186">
        <v>40.437</v>
      </c>
      <c r="FD186">
        <v>37.562</v>
      </c>
      <c r="FE186">
        <v>41.125</v>
      </c>
      <c r="FF186">
        <v>38.312</v>
      </c>
      <c r="FG186">
        <v>0</v>
      </c>
      <c r="FH186">
        <v>0</v>
      </c>
      <c r="FI186">
        <v>0</v>
      </c>
      <c r="FJ186">
        <v>1746738856.4</v>
      </c>
      <c r="FK186">
        <v>0</v>
      </c>
      <c r="FL186">
        <v>3.3056</v>
      </c>
      <c r="FM186">
        <v>6.685384820041339</v>
      </c>
      <c r="FN186">
        <v>17.55230755594354</v>
      </c>
      <c r="FO186">
        <v>-3.4688</v>
      </c>
      <c r="FP186">
        <v>15</v>
      </c>
      <c r="FQ186">
        <v>1746715409.1</v>
      </c>
      <c r="FR186" t="s">
        <v>438</v>
      </c>
      <c r="FS186">
        <v>1746715409.1</v>
      </c>
      <c r="FT186">
        <v>1746715398.6</v>
      </c>
      <c r="FU186">
        <v>2</v>
      </c>
      <c r="FV186">
        <v>-0.229</v>
      </c>
      <c r="FW186">
        <v>-0.046</v>
      </c>
      <c r="FX186">
        <v>-0.035</v>
      </c>
      <c r="FY186">
        <v>0.08699999999999999</v>
      </c>
      <c r="FZ186">
        <v>587</v>
      </c>
      <c r="GA186">
        <v>16</v>
      </c>
      <c r="GB186">
        <v>0.03</v>
      </c>
      <c r="GC186">
        <v>0.16</v>
      </c>
      <c r="GD186">
        <v>-0.270675075079594</v>
      </c>
      <c r="GE186">
        <v>0.01795115219652736</v>
      </c>
      <c r="GF186">
        <v>0.01556920729854607</v>
      </c>
      <c r="GG186">
        <v>1</v>
      </c>
      <c r="GH186">
        <v>-0.0003863052227111911</v>
      </c>
      <c r="GI186">
        <v>-0.0002427935636219479</v>
      </c>
      <c r="GJ186">
        <v>5.671768380825316E-05</v>
      </c>
      <c r="GK186">
        <v>1</v>
      </c>
      <c r="GL186">
        <v>2</v>
      </c>
      <c r="GM186">
        <v>2</v>
      </c>
      <c r="GN186" t="s">
        <v>439</v>
      </c>
      <c r="GO186">
        <v>3.01832</v>
      </c>
      <c r="GP186">
        <v>2.77491</v>
      </c>
      <c r="GQ186">
        <v>-0.000531881</v>
      </c>
      <c r="GR186">
        <v>-0.0005581</v>
      </c>
      <c r="GS186">
        <v>0.110682</v>
      </c>
      <c r="GT186">
        <v>0.110409</v>
      </c>
      <c r="GU186">
        <v>25852.4</v>
      </c>
      <c r="GV186">
        <v>30202.8</v>
      </c>
      <c r="GW186">
        <v>22641.3</v>
      </c>
      <c r="GX186">
        <v>27734.4</v>
      </c>
      <c r="GY186">
        <v>29180</v>
      </c>
      <c r="GZ186">
        <v>35225.4</v>
      </c>
      <c r="HA186">
        <v>36293.3</v>
      </c>
      <c r="HB186">
        <v>44028.4</v>
      </c>
      <c r="HC186">
        <v>1.82572</v>
      </c>
      <c r="HD186">
        <v>2.2278</v>
      </c>
      <c r="HE186">
        <v>0.146076</v>
      </c>
      <c r="HF186">
        <v>0</v>
      </c>
      <c r="HG186">
        <v>27.3269</v>
      </c>
      <c r="HH186">
        <v>999.9</v>
      </c>
      <c r="HI186">
        <v>56.5</v>
      </c>
      <c r="HJ186">
        <v>29</v>
      </c>
      <c r="HK186">
        <v>22.2835</v>
      </c>
      <c r="HL186">
        <v>61.8492</v>
      </c>
      <c r="HM186">
        <v>10.3846</v>
      </c>
      <c r="HN186">
        <v>1</v>
      </c>
      <c r="HO186">
        <v>-0.195066</v>
      </c>
      <c r="HP186">
        <v>-2.22048</v>
      </c>
      <c r="HQ186">
        <v>20.2828</v>
      </c>
      <c r="HR186">
        <v>5.19707</v>
      </c>
      <c r="HS186">
        <v>11.955</v>
      </c>
      <c r="HT186">
        <v>4.9467</v>
      </c>
      <c r="HU186">
        <v>3.3</v>
      </c>
      <c r="HV186">
        <v>9999</v>
      </c>
      <c r="HW186">
        <v>9999</v>
      </c>
      <c r="HX186">
        <v>9999</v>
      </c>
      <c r="HY186">
        <v>335</v>
      </c>
      <c r="HZ186">
        <v>1.86019</v>
      </c>
      <c r="IA186">
        <v>1.86081</v>
      </c>
      <c r="IB186">
        <v>1.86157</v>
      </c>
      <c r="IC186">
        <v>1.85719</v>
      </c>
      <c r="ID186">
        <v>1.85684</v>
      </c>
      <c r="IE186">
        <v>1.85791</v>
      </c>
      <c r="IF186">
        <v>1.85871</v>
      </c>
      <c r="IG186">
        <v>1.85822</v>
      </c>
      <c r="IH186">
        <v>0</v>
      </c>
      <c r="II186">
        <v>0</v>
      </c>
      <c r="IJ186">
        <v>0</v>
      </c>
      <c r="IK186">
        <v>0</v>
      </c>
      <c r="IL186" t="s">
        <v>440</v>
      </c>
      <c r="IM186" t="s">
        <v>441</v>
      </c>
      <c r="IN186" t="s">
        <v>442</v>
      </c>
      <c r="IO186" t="s">
        <v>442</v>
      </c>
      <c r="IP186" t="s">
        <v>442</v>
      </c>
      <c r="IQ186" t="s">
        <v>442</v>
      </c>
      <c r="IR186">
        <v>0</v>
      </c>
      <c r="IS186">
        <v>100</v>
      </c>
      <c r="IT186">
        <v>100</v>
      </c>
      <c r="IU186">
        <v>0.299</v>
      </c>
      <c r="IV186">
        <v>0.2473</v>
      </c>
      <c r="IW186">
        <v>0.297997702088705</v>
      </c>
      <c r="IX186">
        <v>-0.0005958199232126106</v>
      </c>
      <c r="IY186">
        <v>-6.37178337242435E-08</v>
      </c>
      <c r="IZ186">
        <v>1.993894988486917E-10</v>
      </c>
      <c r="JA186">
        <v>-0.1058024783623949</v>
      </c>
      <c r="JB186">
        <v>-0.00682890468723997</v>
      </c>
      <c r="JC186">
        <v>0.001509929528747337</v>
      </c>
      <c r="JD186">
        <v>-1.662762654557253E-05</v>
      </c>
      <c r="JE186">
        <v>17</v>
      </c>
      <c r="JF186">
        <v>1831</v>
      </c>
      <c r="JG186">
        <v>1</v>
      </c>
      <c r="JH186">
        <v>21</v>
      </c>
      <c r="JI186">
        <v>389.6</v>
      </c>
      <c r="JJ186">
        <v>389.7</v>
      </c>
      <c r="JK186">
        <v>0.0292969</v>
      </c>
      <c r="JL186">
        <v>4.99634</v>
      </c>
      <c r="JM186">
        <v>1.54663</v>
      </c>
      <c r="JN186">
        <v>2.19238</v>
      </c>
      <c r="JO186">
        <v>1.49658</v>
      </c>
      <c r="JP186">
        <v>2.4585</v>
      </c>
      <c r="JQ186">
        <v>35.1516</v>
      </c>
      <c r="JR186">
        <v>24.1926</v>
      </c>
      <c r="JS186">
        <v>18</v>
      </c>
      <c r="JT186">
        <v>385.007</v>
      </c>
      <c r="JU186">
        <v>685.875</v>
      </c>
      <c r="JV186">
        <v>30.9165</v>
      </c>
      <c r="JW186">
        <v>25.025</v>
      </c>
      <c r="JX186">
        <v>30</v>
      </c>
      <c r="JY186">
        <v>24.9153</v>
      </c>
      <c r="JZ186">
        <v>24.8919</v>
      </c>
      <c r="KA186">
        <v>0</v>
      </c>
      <c r="KB186">
        <v>15.4285</v>
      </c>
      <c r="KC186">
        <v>100</v>
      </c>
      <c r="KD186">
        <v>30.9103</v>
      </c>
      <c r="KE186">
        <v>0</v>
      </c>
      <c r="KF186">
        <v>20.838</v>
      </c>
      <c r="KG186">
        <v>100.164</v>
      </c>
      <c r="KH186">
        <v>100.784</v>
      </c>
    </row>
    <row r="187" spans="1:294">
      <c r="A187">
        <v>171</v>
      </c>
      <c r="B187">
        <v>1746738904</v>
      </c>
      <c r="C187">
        <v>20487.90000009537</v>
      </c>
      <c r="D187" t="s">
        <v>781</v>
      </c>
      <c r="E187" t="s">
        <v>782</v>
      </c>
      <c r="F187" t="s">
        <v>432</v>
      </c>
      <c r="G187" t="s">
        <v>433</v>
      </c>
      <c r="I187" t="s">
        <v>435</v>
      </c>
      <c r="J187">
        <v>1746738904</v>
      </c>
      <c r="K187">
        <f>(L187)/1000</f>
        <v>0</v>
      </c>
      <c r="L187">
        <f>IF(DQ187, AO187, AI187)</f>
        <v>0</v>
      </c>
      <c r="M187">
        <f>IF(DQ187, AJ187, AH187)</f>
        <v>0</v>
      </c>
      <c r="N187">
        <f>DS187 - IF(AV187&gt;1, M187*DM187*100.0/(AX187), 0)</f>
        <v>0</v>
      </c>
      <c r="O187">
        <f>((U187-K187/2)*N187-M187)/(U187+K187/2)</f>
        <v>0</v>
      </c>
      <c r="P187">
        <f>O187*(DZ187+EA187)/1000.0</f>
        <v>0</v>
      </c>
      <c r="Q187">
        <f>(DS187 - IF(AV187&gt;1, M187*DM187*100.0/(AX187), 0))*(DZ187+EA187)/1000.0</f>
        <v>0</v>
      </c>
      <c r="R187">
        <f>2.0/((1/T187-1/S187)+SIGN(T187)*SQRT((1/T187-1/S187)*(1/T187-1/S187) + 4*DN187/((DN187+1)*(DN187+1))*(2*1/T187*1/S187-1/S187*1/S187)))</f>
        <v>0</v>
      </c>
      <c r="S187">
        <f>IF(LEFT(DO187,1)&lt;&gt;"0",IF(LEFT(DO187,1)="1",3.0,DP187),$D$5+$E$5*(EG187*DZ187/($K$5*1000))+$F$5*(EG187*DZ187/($K$5*1000))*MAX(MIN(DM187,$J$5),$I$5)*MAX(MIN(DM187,$J$5),$I$5)+$G$5*MAX(MIN(DM187,$J$5),$I$5)*(EG187*DZ187/($K$5*1000))+$H$5*(EG187*DZ187/($K$5*1000))*(EG187*DZ187/($K$5*1000)))</f>
        <v>0</v>
      </c>
      <c r="T187">
        <f>K187*(1000-(1000*0.61365*exp(17.502*X187/(240.97+X187))/(DZ187+EA187)+DU187)/2)/(1000*0.61365*exp(17.502*X187/(240.97+X187))/(DZ187+EA187)-DU187)</f>
        <v>0</v>
      </c>
      <c r="U187">
        <f>1/((DN187+1)/(R187/1.6)+1/(S187/1.37)) + DN187/((DN187+1)/(R187/1.6) + DN187/(S187/1.37))</f>
        <v>0</v>
      </c>
      <c r="V187">
        <f>(DI187*DL187)</f>
        <v>0</v>
      </c>
      <c r="W187">
        <f>(EB187+(V187+2*0.95*5.67E-8*(((EB187+$B$7)+273)^4-(EB187+273)^4)-44100*K187)/(1.84*29.3*S187+8*0.95*5.67E-8*(EB187+273)^3))</f>
        <v>0</v>
      </c>
      <c r="X187">
        <f>($C$7*EC187+$D$7*ED187+$E$7*W187)</f>
        <v>0</v>
      </c>
      <c r="Y187">
        <f>0.61365*exp(17.502*X187/(240.97+X187))</f>
        <v>0</v>
      </c>
      <c r="Z187">
        <f>(AA187/AB187*100)</f>
        <v>0</v>
      </c>
      <c r="AA187">
        <f>DU187*(DZ187+EA187)/1000</f>
        <v>0</v>
      </c>
      <c r="AB187">
        <f>0.61365*exp(17.502*EB187/(240.97+EB187))</f>
        <v>0</v>
      </c>
      <c r="AC187">
        <f>(Y187-DU187*(DZ187+EA187)/1000)</f>
        <v>0</v>
      </c>
      <c r="AD187">
        <f>(-K187*44100)</f>
        <v>0</v>
      </c>
      <c r="AE187">
        <f>2*29.3*S187*0.92*(EB187-X187)</f>
        <v>0</v>
      </c>
      <c r="AF187">
        <f>2*0.95*5.67E-8*(((EB187+$B$7)+273)^4-(X187+273)^4)</f>
        <v>0</v>
      </c>
      <c r="AG187">
        <f>V187+AF187+AD187+AE187</f>
        <v>0</v>
      </c>
      <c r="AH187">
        <f>DY187*AV187*(DT187-DS187*(1000-AV187*DV187)/(1000-AV187*DU187))/(100*DM187)</f>
        <v>0</v>
      </c>
      <c r="AI187">
        <f>1000*DY187*AV187*(DU187-DV187)/(100*DM187*(1000-AV187*DU187))</f>
        <v>0</v>
      </c>
      <c r="AJ187">
        <f>(AK187 - AL187 - DZ187*1E3/(8.314*(EB187+273.15)) * AN187/DY187 * AM187) * DY187/(100*DM187) * (1000 - DV187)/1000</f>
        <v>0</v>
      </c>
      <c r="AK187">
        <v>51.64652896616586</v>
      </c>
      <c r="AL187">
        <v>52.15048242424242</v>
      </c>
      <c r="AM187">
        <v>-0.02227935664013946</v>
      </c>
      <c r="AN187">
        <v>65.79024612153766</v>
      </c>
      <c r="AO187">
        <f>(AQ187 - AP187 + DZ187*1E3/(8.314*(EB187+273.15)) * AS187/DY187 * AR187) * DY187/(100*DM187) * 1000/(1000 - AQ187)</f>
        <v>0</v>
      </c>
      <c r="AP187">
        <v>20.8031397783544</v>
      </c>
      <c r="AQ187">
        <v>20.78886121212121</v>
      </c>
      <c r="AR187">
        <v>-5.652713318743954E-07</v>
      </c>
      <c r="AS187">
        <v>77.20900830329752</v>
      </c>
      <c r="AT187">
        <v>0</v>
      </c>
      <c r="AU187">
        <v>0</v>
      </c>
      <c r="AV187">
        <f>IF(AT187*$H$13&gt;=AX187,1.0,(AX187/(AX187-AT187*$H$13)))</f>
        <v>0</v>
      </c>
      <c r="AW187">
        <f>(AV187-1)*100</f>
        <v>0</v>
      </c>
      <c r="AX187">
        <f>MAX(0,($B$13+$C$13*EG187)/(1+$D$13*EG187)*DZ187/(EB187+273)*$E$13)</f>
        <v>0</v>
      </c>
      <c r="AY187" t="s">
        <v>436</v>
      </c>
      <c r="AZ187" t="s">
        <v>436</v>
      </c>
      <c r="BA187">
        <v>0</v>
      </c>
      <c r="BB187">
        <v>0</v>
      </c>
      <c r="BC187">
        <f>1-BA187/BB187</f>
        <v>0</v>
      </c>
      <c r="BD187">
        <v>0</v>
      </c>
      <c r="BE187" t="s">
        <v>436</v>
      </c>
      <c r="BF187" t="s">
        <v>436</v>
      </c>
      <c r="BG187">
        <v>0</v>
      </c>
      <c r="BH187">
        <v>0</v>
      </c>
      <c r="BI187">
        <f>1-BG187/BH187</f>
        <v>0</v>
      </c>
      <c r="BJ187">
        <v>0.5</v>
      </c>
      <c r="BK187">
        <f>DJ187</f>
        <v>0</v>
      </c>
      <c r="BL187">
        <f>M187</f>
        <v>0</v>
      </c>
      <c r="BM187">
        <f>BI187*BJ187*BK187</f>
        <v>0</v>
      </c>
      <c r="BN187">
        <f>(BL187-BD187)/BK187</f>
        <v>0</v>
      </c>
      <c r="BO187">
        <f>(BB187-BH187)/BH187</f>
        <v>0</v>
      </c>
      <c r="BP187">
        <f>BA187/(BC187+BA187/BH187)</f>
        <v>0</v>
      </c>
      <c r="BQ187" t="s">
        <v>436</v>
      </c>
      <c r="BR187">
        <v>0</v>
      </c>
      <c r="BS187">
        <f>IF(BR187&lt;&gt;0, BR187, BP187)</f>
        <v>0</v>
      </c>
      <c r="BT187">
        <f>1-BS187/BH187</f>
        <v>0</v>
      </c>
      <c r="BU187">
        <f>(BH187-BG187)/(BH187-BS187)</f>
        <v>0</v>
      </c>
      <c r="BV187">
        <f>(BB187-BH187)/(BB187-BS187)</f>
        <v>0</v>
      </c>
      <c r="BW187">
        <f>(BH187-BG187)/(BH187-BA187)</f>
        <v>0</v>
      </c>
      <c r="BX187">
        <f>(BB187-BH187)/(BB187-BA187)</f>
        <v>0</v>
      </c>
      <c r="BY187">
        <f>(BU187*BS187/BG187)</f>
        <v>0</v>
      </c>
      <c r="BZ187">
        <f>(1-BY187)</f>
        <v>0</v>
      </c>
      <c r="DI187">
        <f>$B$11*EH187+$C$11*EI187+$F$11*ET187*(1-EW187)</f>
        <v>0</v>
      </c>
      <c r="DJ187">
        <f>DI187*DK187</f>
        <v>0</v>
      </c>
      <c r="DK187">
        <f>($B$11*$D$9+$C$11*$D$9+$F$11*((FG187+EY187)/MAX(FG187+EY187+FH187, 0.1)*$I$9+FH187/MAX(FG187+EY187+FH187, 0.1)*$J$9))/($B$11+$C$11+$F$11)</f>
        <v>0</v>
      </c>
      <c r="DL187">
        <f>($B$11*$K$9+$C$11*$K$9+$F$11*((FG187+EY187)/MAX(FG187+EY187+FH187, 0.1)*$P$9+FH187/MAX(FG187+EY187+FH187, 0.1)*$Q$9))/($B$11+$C$11+$F$11)</f>
        <v>0</v>
      </c>
      <c r="DM187">
        <v>6</v>
      </c>
      <c r="DN187">
        <v>0.5</v>
      </c>
      <c r="DO187" t="s">
        <v>437</v>
      </c>
      <c r="DP187">
        <v>2</v>
      </c>
      <c r="DQ187" t="b">
        <v>1</v>
      </c>
      <c r="DR187">
        <v>1746738904</v>
      </c>
      <c r="DS187">
        <v>51.0448</v>
      </c>
      <c r="DT187">
        <v>50.5538</v>
      </c>
      <c r="DU187">
        <v>20.7882</v>
      </c>
      <c r="DV187">
        <v>20.8018</v>
      </c>
      <c r="DW187">
        <v>50.7772</v>
      </c>
      <c r="DX187">
        <v>20.5413</v>
      </c>
      <c r="DY187">
        <v>400.056</v>
      </c>
      <c r="DZ187">
        <v>101.987</v>
      </c>
      <c r="EA187">
        <v>0.100142</v>
      </c>
      <c r="EB187">
        <v>29.9937</v>
      </c>
      <c r="EC187">
        <v>29.7116</v>
      </c>
      <c r="ED187">
        <v>999.9</v>
      </c>
      <c r="EE187">
        <v>0</v>
      </c>
      <c r="EF187">
        <v>0</v>
      </c>
      <c r="EG187">
        <v>10020.6</v>
      </c>
      <c r="EH187">
        <v>0</v>
      </c>
      <c r="EI187">
        <v>0.23487</v>
      </c>
      <c r="EJ187">
        <v>0.491062</v>
      </c>
      <c r="EK187">
        <v>52.1285</v>
      </c>
      <c r="EL187">
        <v>51.6277</v>
      </c>
      <c r="EM187">
        <v>-0.0136108</v>
      </c>
      <c r="EN187">
        <v>50.5538</v>
      </c>
      <c r="EO187">
        <v>20.8018</v>
      </c>
      <c r="EP187">
        <v>2.12012</v>
      </c>
      <c r="EQ187">
        <v>2.12151</v>
      </c>
      <c r="ER187">
        <v>18.3712</v>
      </c>
      <c r="ES187">
        <v>18.3816</v>
      </c>
      <c r="ET187">
        <v>0.0500092</v>
      </c>
      <c r="EU187">
        <v>0</v>
      </c>
      <c r="EV187">
        <v>0</v>
      </c>
      <c r="EW187">
        <v>0</v>
      </c>
      <c r="EX187">
        <v>7.72</v>
      </c>
      <c r="EY187">
        <v>0.0500092</v>
      </c>
      <c r="EZ187">
        <v>-0.63</v>
      </c>
      <c r="FA187">
        <v>0.11</v>
      </c>
      <c r="FB187">
        <v>34.75</v>
      </c>
      <c r="FC187">
        <v>38.875</v>
      </c>
      <c r="FD187">
        <v>36.812</v>
      </c>
      <c r="FE187">
        <v>38.812</v>
      </c>
      <c r="FF187">
        <v>37.437</v>
      </c>
      <c r="FG187">
        <v>0</v>
      </c>
      <c r="FH187">
        <v>0</v>
      </c>
      <c r="FI187">
        <v>0</v>
      </c>
      <c r="FJ187">
        <v>1746738977</v>
      </c>
      <c r="FK187">
        <v>0</v>
      </c>
      <c r="FL187">
        <v>2.860769230769231</v>
      </c>
      <c r="FM187">
        <v>0.89435906207975</v>
      </c>
      <c r="FN187">
        <v>4.446495464394228</v>
      </c>
      <c r="FO187">
        <v>-1.79</v>
      </c>
      <c r="FP187">
        <v>15</v>
      </c>
      <c r="FQ187">
        <v>1746715409.1</v>
      </c>
      <c r="FR187" t="s">
        <v>438</v>
      </c>
      <c r="FS187">
        <v>1746715409.1</v>
      </c>
      <c r="FT187">
        <v>1746715398.6</v>
      </c>
      <c r="FU187">
        <v>2</v>
      </c>
      <c r="FV187">
        <v>-0.229</v>
      </c>
      <c r="FW187">
        <v>-0.046</v>
      </c>
      <c r="FX187">
        <v>-0.035</v>
      </c>
      <c r="FY187">
        <v>0.08699999999999999</v>
      </c>
      <c r="FZ187">
        <v>587</v>
      </c>
      <c r="GA187">
        <v>16</v>
      </c>
      <c r="GB187">
        <v>0.03</v>
      </c>
      <c r="GC187">
        <v>0.16</v>
      </c>
      <c r="GD187">
        <v>-0.1980191481051606</v>
      </c>
      <c r="GE187">
        <v>-0.02470114504116556</v>
      </c>
      <c r="GF187">
        <v>0.02811017545789659</v>
      </c>
      <c r="GG187">
        <v>1</v>
      </c>
      <c r="GH187">
        <v>-0.0004102137413682465</v>
      </c>
      <c r="GI187">
        <v>6.806393734719226E-05</v>
      </c>
      <c r="GJ187">
        <v>5.2094685993251E-05</v>
      </c>
      <c r="GK187">
        <v>1</v>
      </c>
      <c r="GL187">
        <v>2</v>
      </c>
      <c r="GM187">
        <v>2</v>
      </c>
      <c r="GN187" t="s">
        <v>439</v>
      </c>
      <c r="GO187">
        <v>3.01822</v>
      </c>
      <c r="GP187">
        <v>2.77499</v>
      </c>
      <c r="GQ187">
        <v>0.015002</v>
      </c>
      <c r="GR187">
        <v>0.0148246</v>
      </c>
      <c r="GS187">
        <v>0.110642</v>
      </c>
      <c r="GT187">
        <v>0.110372</v>
      </c>
      <c r="GU187">
        <v>25451.2</v>
      </c>
      <c r="GV187">
        <v>29738.4</v>
      </c>
      <c r="GW187">
        <v>22641.8</v>
      </c>
      <c r="GX187">
        <v>27734.7</v>
      </c>
      <c r="GY187">
        <v>29182.3</v>
      </c>
      <c r="GZ187">
        <v>35227.5</v>
      </c>
      <c r="HA187">
        <v>36294.1</v>
      </c>
      <c r="HB187">
        <v>44028.5</v>
      </c>
      <c r="HC187">
        <v>1.8258</v>
      </c>
      <c r="HD187">
        <v>2.22835</v>
      </c>
      <c r="HE187">
        <v>0.146888</v>
      </c>
      <c r="HF187">
        <v>0</v>
      </c>
      <c r="HG187">
        <v>27.3153</v>
      </c>
      <c r="HH187">
        <v>999.9</v>
      </c>
      <c r="HI187">
        <v>56.5</v>
      </c>
      <c r="HJ187">
        <v>29</v>
      </c>
      <c r="HK187">
        <v>22.2811</v>
      </c>
      <c r="HL187">
        <v>61.9292</v>
      </c>
      <c r="HM187">
        <v>10.3245</v>
      </c>
      <c r="HN187">
        <v>1</v>
      </c>
      <c r="HO187">
        <v>-0.195622</v>
      </c>
      <c r="HP187">
        <v>-2.33165</v>
      </c>
      <c r="HQ187">
        <v>20.2789</v>
      </c>
      <c r="HR187">
        <v>5.19752</v>
      </c>
      <c r="HS187">
        <v>11.9539</v>
      </c>
      <c r="HT187">
        <v>4.94725</v>
      </c>
      <c r="HU187">
        <v>3.3</v>
      </c>
      <c r="HV187">
        <v>9999</v>
      </c>
      <c r="HW187">
        <v>9999</v>
      </c>
      <c r="HX187">
        <v>9999</v>
      </c>
      <c r="HY187">
        <v>335</v>
      </c>
      <c r="HZ187">
        <v>1.86015</v>
      </c>
      <c r="IA187">
        <v>1.86079</v>
      </c>
      <c r="IB187">
        <v>1.86157</v>
      </c>
      <c r="IC187">
        <v>1.85715</v>
      </c>
      <c r="ID187">
        <v>1.85684</v>
      </c>
      <c r="IE187">
        <v>1.85791</v>
      </c>
      <c r="IF187">
        <v>1.85867</v>
      </c>
      <c r="IG187">
        <v>1.85822</v>
      </c>
      <c r="IH187">
        <v>0</v>
      </c>
      <c r="II187">
        <v>0</v>
      </c>
      <c r="IJ187">
        <v>0</v>
      </c>
      <c r="IK187">
        <v>0</v>
      </c>
      <c r="IL187" t="s">
        <v>440</v>
      </c>
      <c r="IM187" t="s">
        <v>441</v>
      </c>
      <c r="IN187" t="s">
        <v>442</v>
      </c>
      <c r="IO187" t="s">
        <v>442</v>
      </c>
      <c r="IP187" t="s">
        <v>442</v>
      </c>
      <c r="IQ187" t="s">
        <v>442</v>
      </c>
      <c r="IR187">
        <v>0</v>
      </c>
      <c r="IS187">
        <v>100</v>
      </c>
      <c r="IT187">
        <v>100</v>
      </c>
      <c r="IU187">
        <v>0.268</v>
      </c>
      <c r="IV187">
        <v>0.2469</v>
      </c>
      <c r="IW187">
        <v>0.297997702088705</v>
      </c>
      <c r="IX187">
        <v>-0.0005958199232126106</v>
      </c>
      <c r="IY187">
        <v>-6.37178337242435E-08</v>
      </c>
      <c r="IZ187">
        <v>1.993894988486917E-10</v>
      </c>
      <c r="JA187">
        <v>-0.1058024783623949</v>
      </c>
      <c r="JB187">
        <v>-0.00682890468723997</v>
      </c>
      <c r="JC187">
        <v>0.001509929528747337</v>
      </c>
      <c r="JD187">
        <v>-1.662762654557253E-05</v>
      </c>
      <c r="JE187">
        <v>17</v>
      </c>
      <c r="JF187">
        <v>1831</v>
      </c>
      <c r="JG187">
        <v>1</v>
      </c>
      <c r="JH187">
        <v>21</v>
      </c>
      <c r="JI187">
        <v>391.6</v>
      </c>
      <c r="JJ187">
        <v>391.8</v>
      </c>
      <c r="JK187">
        <v>0.279541</v>
      </c>
      <c r="JL187">
        <v>2.61475</v>
      </c>
      <c r="JM187">
        <v>1.54663</v>
      </c>
      <c r="JN187">
        <v>2.19238</v>
      </c>
      <c r="JO187">
        <v>1.49658</v>
      </c>
      <c r="JP187">
        <v>2.47803</v>
      </c>
      <c r="JQ187">
        <v>35.1747</v>
      </c>
      <c r="JR187">
        <v>24.1926</v>
      </c>
      <c r="JS187">
        <v>18</v>
      </c>
      <c r="JT187">
        <v>385.003</v>
      </c>
      <c r="JU187">
        <v>686.263</v>
      </c>
      <c r="JV187">
        <v>30.9079</v>
      </c>
      <c r="JW187">
        <v>25.0186</v>
      </c>
      <c r="JX187">
        <v>30</v>
      </c>
      <c r="JY187">
        <v>24.909</v>
      </c>
      <c r="JZ187">
        <v>24.8856</v>
      </c>
      <c r="KA187">
        <v>5.62164</v>
      </c>
      <c r="KB187">
        <v>15.4285</v>
      </c>
      <c r="KC187">
        <v>100</v>
      </c>
      <c r="KD187">
        <v>30.9058</v>
      </c>
      <c r="KE187">
        <v>50</v>
      </c>
      <c r="KF187">
        <v>20.8575</v>
      </c>
      <c r="KG187">
        <v>100.166</v>
      </c>
      <c r="KH187">
        <v>100.785</v>
      </c>
    </row>
    <row r="188" spans="1:294">
      <c r="A188">
        <v>172</v>
      </c>
      <c r="B188">
        <v>1746739024.6</v>
      </c>
      <c r="C188">
        <v>20608.5</v>
      </c>
      <c r="D188" t="s">
        <v>783</v>
      </c>
      <c r="E188" t="s">
        <v>784</v>
      </c>
      <c r="F188" t="s">
        <v>432</v>
      </c>
      <c r="G188" t="s">
        <v>433</v>
      </c>
      <c r="I188" t="s">
        <v>435</v>
      </c>
      <c r="J188">
        <v>1746739024.6</v>
      </c>
      <c r="K188">
        <f>(L188)/1000</f>
        <v>0</v>
      </c>
      <c r="L188">
        <f>IF(DQ188, AO188, AI188)</f>
        <v>0</v>
      </c>
      <c r="M188">
        <f>IF(DQ188, AJ188, AH188)</f>
        <v>0</v>
      </c>
      <c r="N188">
        <f>DS188 - IF(AV188&gt;1, M188*DM188*100.0/(AX188), 0)</f>
        <v>0</v>
      </c>
      <c r="O188">
        <f>((U188-K188/2)*N188-M188)/(U188+K188/2)</f>
        <v>0</v>
      </c>
      <c r="P188">
        <f>O188*(DZ188+EA188)/1000.0</f>
        <v>0</v>
      </c>
      <c r="Q188">
        <f>(DS188 - IF(AV188&gt;1, M188*DM188*100.0/(AX188), 0))*(DZ188+EA188)/1000.0</f>
        <v>0</v>
      </c>
      <c r="R188">
        <f>2.0/((1/T188-1/S188)+SIGN(T188)*SQRT((1/T188-1/S188)*(1/T188-1/S188) + 4*DN188/((DN188+1)*(DN188+1))*(2*1/T188*1/S188-1/S188*1/S188)))</f>
        <v>0</v>
      </c>
      <c r="S188">
        <f>IF(LEFT(DO188,1)&lt;&gt;"0",IF(LEFT(DO188,1)="1",3.0,DP188),$D$5+$E$5*(EG188*DZ188/($K$5*1000))+$F$5*(EG188*DZ188/($K$5*1000))*MAX(MIN(DM188,$J$5),$I$5)*MAX(MIN(DM188,$J$5),$I$5)+$G$5*MAX(MIN(DM188,$J$5),$I$5)*(EG188*DZ188/($K$5*1000))+$H$5*(EG188*DZ188/($K$5*1000))*(EG188*DZ188/($K$5*1000)))</f>
        <v>0</v>
      </c>
      <c r="T188">
        <f>K188*(1000-(1000*0.61365*exp(17.502*X188/(240.97+X188))/(DZ188+EA188)+DU188)/2)/(1000*0.61365*exp(17.502*X188/(240.97+X188))/(DZ188+EA188)-DU188)</f>
        <v>0</v>
      </c>
      <c r="U188">
        <f>1/((DN188+1)/(R188/1.6)+1/(S188/1.37)) + DN188/((DN188+1)/(R188/1.6) + DN188/(S188/1.37))</f>
        <v>0</v>
      </c>
      <c r="V188">
        <f>(DI188*DL188)</f>
        <v>0</v>
      </c>
      <c r="W188">
        <f>(EB188+(V188+2*0.95*5.67E-8*(((EB188+$B$7)+273)^4-(EB188+273)^4)-44100*K188)/(1.84*29.3*S188+8*0.95*5.67E-8*(EB188+273)^3))</f>
        <v>0</v>
      </c>
      <c r="X188">
        <f>($C$7*EC188+$D$7*ED188+$E$7*W188)</f>
        <v>0</v>
      </c>
      <c r="Y188">
        <f>0.61365*exp(17.502*X188/(240.97+X188))</f>
        <v>0</v>
      </c>
      <c r="Z188">
        <f>(AA188/AB188*100)</f>
        <v>0</v>
      </c>
      <c r="AA188">
        <f>DU188*(DZ188+EA188)/1000</f>
        <v>0</v>
      </c>
      <c r="AB188">
        <f>0.61365*exp(17.502*EB188/(240.97+EB188))</f>
        <v>0</v>
      </c>
      <c r="AC188">
        <f>(Y188-DU188*(DZ188+EA188)/1000)</f>
        <v>0</v>
      </c>
      <c r="AD188">
        <f>(-K188*44100)</f>
        <v>0</v>
      </c>
      <c r="AE188">
        <f>2*29.3*S188*0.92*(EB188-X188)</f>
        <v>0</v>
      </c>
      <c r="AF188">
        <f>2*0.95*5.67E-8*(((EB188+$B$7)+273)^4-(X188+273)^4)</f>
        <v>0</v>
      </c>
      <c r="AG188">
        <f>V188+AF188+AD188+AE188</f>
        <v>0</v>
      </c>
      <c r="AH188">
        <f>DY188*AV188*(DT188-DS188*(1000-AV188*DV188)/(1000-AV188*DU188))/(100*DM188)</f>
        <v>0</v>
      </c>
      <c r="AI188">
        <f>1000*DY188*AV188*(DU188-DV188)/(100*DM188*(1000-AV188*DU188))</f>
        <v>0</v>
      </c>
      <c r="AJ188">
        <f>(AK188 - AL188 - DZ188*1E3/(8.314*(EB188+273.15)) * AN188/DY188 * AM188) * DY188/(100*DM188) * (1000 - DV188)/1000</f>
        <v>0</v>
      </c>
      <c r="AK188">
        <v>102.2787625651736</v>
      </c>
      <c r="AL188">
        <v>102.3952727272727</v>
      </c>
      <c r="AM188">
        <v>-0.000440450778246817</v>
      </c>
      <c r="AN188">
        <v>65.79024612153766</v>
      </c>
      <c r="AO188">
        <f>(AQ188 - AP188 + DZ188*1E3/(8.314*(EB188+273.15)) * AS188/DY188 * AR188) * DY188/(100*DM188) * 1000/(1000 - AQ188)</f>
        <v>0</v>
      </c>
      <c r="AP188">
        <v>20.84890308506627</v>
      </c>
      <c r="AQ188">
        <v>20.83595090909091</v>
      </c>
      <c r="AR188">
        <v>1.591243208045013E-07</v>
      </c>
      <c r="AS188">
        <v>77.20900830329752</v>
      </c>
      <c r="AT188">
        <v>0</v>
      </c>
      <c r="AU188">
        <v>0</v>
      </c>
      <c r="AV188">
        <f>IF(AT188*$H$13&gt;=AX188,1.0,(AX188/(AX188-AT188*$H$13)))</f>
        <v>0</v>
      </c>
      <c r="AW188">
        <f>(AV188-1)*100</f>
        <v>0</v>
      </c>
      <c r="AX188">
        <f>MAX(0,($B$13+$C$13*EG188)/(1+$D$13*EG188)*DZ188/(EB188+273)*$E$13)</f>
        <v>0</v>
      </c>
      <c r="AY188" t="s">
        <v>436</v>
      </c>
      <c r="AZ188" t="s">
        <v>436</v>
      </c>
      <c r="BA188">
        <v>0</v>
      </c>
      <c r="BB188">
        <v>0</v>
      </c>
      <c r="BC188">
        <f>1-BA188/BB188</f>
        <v>0</v>
      </c>
      <c r="BD188">
        <v>0</v>
      </c>
      <c r="BE188" t="s">
        <v>436</v>
      </c>
      <c r="BF188" t="s">
        <v>436</v>
      </c>
      <c r="BG188">
        <v>0</v>
      </c>
      <c r="BH188">
        <v>0</v>
      </c>
      <c r="BI188">
        <f>1-BG188/BH188</f>
        <v>0</v>
      </c>
      <c r="BJ188">
        <v>0.5</v>
      </c>
      <c r="BK188">
        <f>DJ188</f>
        <v>0</v>
      </c>
      <c r="BL188">
        <f>M188</f>
        <v>0</v>
      </c>
      <c r="BM188">
        <f>BI188*BJ188*BK188</f>
        <v>0</v>
      </c>
      <c r="BN188">
        <f>(BL188-BD188)/BK188</f>
        <v>0</v>
      </c>
      <c r="BO188">
        <f>(BB188-BH188)/BH188</f>
        <v>0</v>
      </c>
      <c r="BP188">
        <f>BA188/(BC188+BA188/BH188)</f>
        <v>0</v>
      </c>
      <c r="BQ188" t="s">
        <v>436</v>
      </c>
      <c r="BR188">
        <v>0</v>
      </c>
      <c r="BS188">
        <f>IF(BR188&lt;&gt;0, BR188, BP188)</f>
        <v>0</v>
      </c>
      <c r="BT188">
        <f>1-BS188/BH188</f>
        <v>0</v>
      </c>
      <c r="BU188">
        <f>(BH188-BG188)/(BH188-BS188)</f>
        <v>0</v>
      </c>
      <c r="BV188">
        <f>(BB188-BH188)/(BB188-BS188)</f>
        <v>0</v>
      </c>
      <c r="BW188">
        <f>(BH188-BG188)/(BH188-BA188)</f>
        <v>0</v>
      </c>
      <c r="BX188">
        <f>(BB188-BH188)/(BB188-BA188)</f>
        <v>0</v>
      </c>
      <c r="BY188">
        <f>(BU188*BS188/BG188)</f>
        <v>0</v>
      </c>
      <c r="BZ188">
        <f>(1-BY188)</f>
        <v>0</v>
      </c>
      <c r="DI188">
        <f>$B$11*EH188+$C$11*EI188+$F$11*ET188*(1-EW188)</f>
        <v>0</v>
      </c>
      <c r="DJ188">
        <f>DI188*DK188</f>
        <v>0</v>
      </c>
      <c r="DK188">
        <f>($B$11*$D$9+$C$11*$D$9+$F$11*((FG188+EY188)/MAX(FG188+EY188+FH188, 0.1)*$I$9+FH188/MAX(FG188+EY188+FH188, 0.1)*$J$9))/($B$11+$C$11+$F$11)</f>
        <v>0</v>
      </c>
      <c r="DL188">
        <f>($B$11*$K$9+$C$11*$K$9+$F$11*((FG188+EY188)/MAX(FG188+EY188+FH188, 0.1)*$P$9+FH188/MAX(FG188+EY188+FH188, 0.1)*$Q$9))/($B$11+$C$11+$F$11)</f>
        <v>0</v>
      </c>
      <c r="DM188">
        <v>6</v>
      </c>
      <c r="DN188">
        <v>0.5</v>
      </c>
      <c r="DO188" t="s">
        <v>437</v>
      </c>
      <c r="DP188">
        <v>2</v>
      </c>
      <c r="DQ188" t="b">
        <v>1</v>
      </c>
      <c r="DR188">
        <v>1746739024.6</v>
      </c>
      <c r="DS188">
        <v>100.262</v>
      </c>
      <c r="DT188">
        <v>100.145</v>
      </c>
      <c r="DU188">
        <v>20.835</v>
      </c>
      <c r="DV188">
        <v>20.8486</v>
      </c>
      <c r="DW188">
        <v>100.024</v>
      </c>
      <c r="DX188">
        <v>20.5866</v>
      </c>
      <c r="DY188">
        <v>400.003</v>
      </c>
      <c r="DZ188">
        <v>101.982</v>
      </c>
      <c r="EA188">
        <v>0.100047</v>
      </c>
      <c r="EB188">
        <v>30.004</v>
      </c>
      <c r="EC188">
        <v>29.6958</v>
      </c>
      <c r="ED188">
        <v>999.9</v>
      </c>
      <c r="EE188">
        <v>0</v>
      </c>
      <c r="EF188">
        <v>0</v>
      </c>
      <c r="EG188">
        <v>10045</v>
      </c>
      <c r="EH188">
        <v>0</v>
      </c>
      <c r="EI188">
        <v>0.221054</v>
      </c>
      <c r="EJ188">
        <v>0.116859</v>
      </c>
      <c r="EK188">
        <v>102.395</v>
      </c>
      <c r="EL188">
        <v>102.277</v>
      </c>
      <c r="EM188">
        <v>-0.0135365</v>
      </c>
      <c r="EN188">
        <v>100.145</v>
      </c>
      <c r="EO188">
        <v>20.8486</v>
      </c>
      <c r="EP188">
        <v>2.1248</v>
      </c>
      <c r="EQ188">
        <v>2.12619</v>
      </c>
      <c r="ER188">
        <v>18.4064</v>
      </c>
      <c r="ES188">
        <v>18.4167</v>
      </c>
      <c r="ET188">
        <v>0.0500092</v>
      </c>
      <c r="EU188">
        <v>0</v>
      </c>
      <c r="EV188">
        <v>0</v>
      </c>
      <c r="EW188">
        <v>0</v>
      </c>
      <c r="EX188">
        <v>11.13</v>
      </c>
      <c r="EY188">
        <v>0.0500092</v>
      </c>
      <c r="EZ188">
        <v>-6.16</v>
      </c>
      <c r="FA188">
        <v>0.88</v>
      </c>
      <c r="FB188">
        <v>34.687</v>
      </c>
      <c r="FC188">
        <v>39.5</v>
      </c>
      <c r="FD188">
        <v>36.937</v>
      </c>
      <c r="FE188">
        <v>39.562</v>
      </c>
      <c r="FF188">
        <v>37.687</v>
      </c>
      <c r="FG188">
        <v>0</v>
      </c>
      <c r="FH188">
        <v>0</v>
      </c>
      <c r="FI188">
        <v>0</v>
      </c>
      <c r="FJ188">
        <v>1746739097.6</v>
      </c>
      <c r="FK188">
        <v>0</v>
      </c>
      <c r="FL188">
        <v>2.0436</v>
      </c>
      <c r="FM188">
        <v>3.509999866577281</v>
      </c>
      <c r="FN188">
        <v>18.83076913158334</v>
      </c>
      <c r="FO188">
        <v>-2.9688</v>
      </c>
      <c r="FP188">
        <v>15</v>
      </c>
      <c r="FQ188">
        <v>1746715409.1</v>
      </c>
      <c r="FR188" t="s">
        <v>438</v>
      </c>
      <c r="FS188">
        <v>1746715409.1</v>
      </c>
      <c r="FT188">
        <v>1746715398.6</v>
      </c>
      <c r="FU188">
        <v>2</v>
      </c>
      <c r="FV188">
        <v>-0.229</v>
      </c>
      <c r="FW188">
        <v>-0.046</v>
      </c>
      <c r="FX188">
        <v>-0.035</v>
      </c>
      <c r="FY188">
        <v>0.08699999999999999</v>
      </c>
      <c r="FZ188">
        <v>587</v>
      </c>
      <c r="GA188">
        <v>16</v>
      </c>
      <c r="GB188">
        <v>0.03</v>
      </c>
      <c r="GC188">
        <v>0.16</v>
      </c>
      <c r="GD188">
        <v>-0.07714253425433468</v>
      </c>
      <c r="GE188">
        <v>-0.01203285980891518</v>
      </c>
      <c r="GF188">
        <v>0.01204006427981464</v>
      </c>
      <c r="GG188">
        <v>1</v>
      </c>
      <c r="GH188">
        <v>-0.000435424810347239</v>
      </c>
      <c r="GI188">
        <v>0.0001111947947901607</v>
      </c>
      <c r="GJ188">
        <v>4.258323580431995E-05</v>
      </c>
      <c r="GK188">
        <v>1</v>
      </c>
      <c r="GL188">
        <v>2</v>
      </c>
      <c r="GM188">
        <v>2</v>
      </c>
      <c r="GN188" t="s">
        <v>439</v>
      </c>
      <c r="GO188">
        <v>3.01817</v>
      </c>
      <c r="GP188">
        <v>2.77511</v>
      </c>
      <c r="GQ188">
        <v>0.029077</v>
      </c>
      <c r="GR188">
        <v>0.0288892</v>
      </c>
      <c r="GS188">
        <v>0.110814</v>
      </c>
      <c r="GT188">
        <v>0.110543</v>
      </c>
      <c r="GU188">
        <v>25087.5</v>
      </c>
      <c r="GV188">
        <v>29314.9</v>
      </c>
      <c r="GW188">
        <v>22641.8</v>
      </c>
      <c r="GX188">
        <v>27735.8</v>
      </c>
      <c r="GY188">
        <v>29177</v>
      </c>
      <c r="GZ188">
        <v>35222.9</v>
      </c>
      <c r="HA188">
        <v>36294.3</v>
      </c>
      <c r="HB188">
        <v>44031</v>
      </c>
      <c r="HC188">
        <v>1.82572</v>
      </c>
      <c r="HD188">
        <v>2.22885</v>
      </c>
      <c r="HE188">
        <v>0.146061</v>
      </c>
      <c r="HF188">
        <v>0</v>
      </c>
      <c r="HG188">
        <v>27.313</v>
      </c>
      <c r="HH188">
        <v>999.9</v>
      </c>
      <c r="HI188">
        <v>56.5</v>
      </c>
      <c r="HJ188">
        <v>28.9</v>
      </c>
      <c r="HK188">
        <v>22.1546</v>
      </c>
      <c r="HL188">
        <v>61.9838</v>
      </c>
      <c r="HM188">
        <v>10.4848</v>
      </c>
      <c r="HN188">
        <v>1</v>
      </c>
      <c r="HO188">
        <v>-0.196723</v>
      </c>
      <c r="HP188">
        <v>-2.31511</v>
      </c>
      <c r="HQ188">
        <v>20.2817</v>
      </c>
      <c r="HR188">
        <v>5.19782</v>
      </c>
      <c r="HS188">
        <v>11.9545</v>
      </c>
      <c r="HT188">
        <v>4.9474</v>
      </c>
      <c r="HU188">
        <v>3.3</v>
      </c>
      <c r="HV188">
        <v>9999</v>
      </c>
      <c r="HW188">
        <v>9999</v>
      </c>
      <c r="HX188">
        <v>9999</v>
      </c>
      <c r="HY188">
        <v>335.1</v>
      </c>
      <c r="HZ188">
        <v>1.86016</v>
      </c>
      <c r="IA188">
        <v>1.86081</v>
      </c>
      <c r="IB188">
        <v>1.86157</v>
      </c>
      <c r="IC188">
        <v>1.85715</v>
      </c>
      <c r="ID188">
        <v>1.85684</v>
      </c>
      <c r="IE188">
        <v>1.85791</v>
      </c>
      <c r="IF188">
        <v>1.85867</v>
      </c>
      <c r="IG188">
        <v>1.85822</v>
      </c>
      <c r="IH188">
        <v>0</v>
      </c>
      <c r="II188">
        <v>0</v>
      </c>
      <c r="IJ188">
        <v>0</v>
      </c>
      <c r="IK188">
        <v>0</v>
      </c>
      <c r="IL188" t="s">
        <v>440</v>
      </c>
      <c r="IM188" t="s">
        <v>441</v>
      </c>
      <c r="IN188" t="s">
        <v>442</v>
      </c>
      <c r="IO188" t="s">
        <v>442</v>
      </c>
      <c r="IP188" t="s">
        <v>442</v>
      </c>
      <c r="IQ188" t="s">
        <v>442</v>
      </c>
      <c r="IR188">
        <v>0</v>
      </c>
      <c r="IS188">
        <v>100</v>
      </c>
      <c r="IT188">
        <v>100</v>
      </c>
      <c r="IU188">
        <v>0.238</v>
      </c>
      <c r="IV188">
        <v>0.2484</v>
      </c>
      <c r="IW188">
        <v>0.297997702088705</v>
      </c>
      <c r="IX188">
        <v>-0.0005958199232126106</v>
      </c>
      <c r="IY188">
        <v>-6.37178337242435E-08</v>
      </c>
      <c r="IZ188">
        <v>1.993894988486917E-10</v>
      </c>
      <c r="JA188">
        <v>-0.1058024783623949</v>
      </c>
      <c r="JB188">
        <v>-0.00682890468723997</v>
      </c>
      <c r="JC188">
        <v>0.001509929528747337</v>
      </c>
      <c r="JD188">
        <v>-1.662762654557253E-05</v>
      </c>
      <c r="JE188">
        <v>17</v>
      </c>
      <c r="JF188">
        <v>1831</v>
      </c>
      <c r="JG188">
        <v>1</v>
      </c>
      <c r="JH188">
        <v>21</v>
      </c>
      <c r="JI188">
        <v>393.6</v>
      </c>
      <c r="JJ188">
        <v>393.8</v>
      </c>
      <c r="JK188">
        <v>0.383301</v>
      </c>
      <c r="JL188">
        <v>2.61719</v>
      </c>
      <c r="JM188">
        <v>1.54663</v>
      </c>
      <c r="JN188">
        <v>2.19238</v>
      </c>
      <c r="JO188">
        <v>1.49658</v>
      </c>
      <c r="JP188">
        <v>2.44385</v>
      </c>
      <c r="JQ188">
        <v>35.1516</v>
      </c>
      <c r="JR188">
        <v>24.1926</v>
      </c>
      <c r="JS188">
        <v>18</v>
      </c>
      <c r="JT188">
        <v>384.897</v>
      </c>
      <c r="JU188">
        <v>686.554</v>
      </c>
      <c r="JV188">
        <v>31.0249</v>
      </c>
      <c r="JW188">
        <v>25.006</v>
      </c>
      <c r="JX188">
        <v>30.0001</v>
      </c>
      <c r="JY188">
        <v>24.8986</v>
      </c>
      <c r="JZ188">
        <v>24.8752</v>
      </c>
      <c r="KA188">
        <v>7.68784</v>
      </c>
      <c r="KB188">
        <v>15.1572</v>
      </c>
      <c r="KC188">
        <v>100</v>
      </c>
      <c r="KD188">
        <v>31.0382</v>
      </c>
      <c r="KE188">
        <v>100</v>
      </c>
      <c r="KF188">
        <v>20.865</v>
      </c>
      <c r="KG188">
        <v>100.166</v>
      </c>
      <c r="KH188">
        <v>100.79</v>
      </c>
    </row>
    <row r="189" spans="1:294">
      <c r="A189">
        <v>173</v>
      </c>
      <c r="B189">
        <v>1746739145.1</v>
      </c>
      <c r="C189">
        <v>20729</v>
      </c>
      <c r="D189" t="s">
        <v>785</v>
      </c>
      <c r="E189" t="s">
        <v>786</v>
      </c>
      <c r="F189" t="s">
        <v>432</v>
      </c>
      <c r="G189" t="s">
        <v>433</v>
      </c>
      <c r="I189" t="s">
        <v>435</v>
      </c>
      <c r="J189">
        <v>1746739145.1</v>
      </c>
      <c r="K189">
        <f>(L189)/1000</f>
        <v>0</v>
      </c>
      <c r="L189">
        <f>IF(DQ189, AO189, AI189)</f>
        <v>0</v>
      </c>
      <c r="M189">
        <f>IF(DQ189, AJ189, AH189)</f>
        <v>0</v>
      </c>
      <c r="N189">
        <f>DS189 - IF(AV189&gt;1, M189*DM189*100.0/(AX189), 0)</f>
        <v>0</v>
      </c>
      <c r="O189">
        <f>((U189-K189/2)*N189-M189)/(U189+K189/2)</f>
        <v>0</v>
      </c>
      <c r="P189">
        <f>O189*(DZ189+EA189)/1000.0</f>
        <v>0</v>
      </c>
      <c r="Q189">
        <f>(DS189 - IF(AV189&gt;1, M189*DM189*100.0/(AX189), 0))*(DZ189+EA189)/1000.0</f>
        <v>0</v>
      </c>
      <c r="R189">
        <f>2.0/((1/T189-1/S189)+SIGN(T189)*SQRT((1/T189-1/S189)*(1/T189-1/S189) + 4*DN189/((DN189+1)*(DN189+1))*(2*1/T189*1/S189-1/S189*1/S189)))</f>
        <v>0</v>
      </c>
      <c r="S189">
        <f>IF(LEFT(DO189,1)&lt;&gt;"0",IF(LEFT(DO189,1)="1",3.0,DP189),$D$5+$E$5*(EG189*DZ189/($K$5*1000))+$F$5*(EG189*DZ189/($K$5*1000))*MAX(MIN(DM189,$J$5),$I$5)*MAX(MIN(DM189,$J$5),$I$5)+$G$5*MAX(MIN(DM189,$J$5),$I$5)*(EG189*DZ189/($K$5*1000))+$H$5*(EG189*DZ189/($K$5*1000))*(EG189*DZ189/($K$5*1000)))</f>
        <v>0</v>
      </c>
      <c r="T189">
        <f>K189*(1000-(1000*0.61365*exp(17.502*X189/(240.97+X189))/(DZ189+EA189)+DU189)/2)/(1000*0.61365*exp(17.502*X189/(240.97+X189))/(DZ189+EA189)-DU189)</f>
        <v>0</v>
      </c>
      <c r="U189">
        <f>1/((DN189+1)/(R189/1.6)+1/(S189/1.37)) + DN189/((DN189+1)/(R189/1.6) + DN189/(S189/1.37))</f>
        <v>0</v>
      </c>
      <c r="V189">
        <f>(DI189*DL189)</f>
        <v>0</v>
      </c>
      <c r="W189">
        <f>(EB189+(V189+2*0.95*5.67E-8*(((EB189+$B$7)+273)^4-(EB189+273)^4)-44100*K189)/(1.84*29.3*S189+8*0.95*5.67E-8*(EB189+273)^3))</f>
        <v>0</v>
      </c>
      <c r="X189">
        <f>($C$7*EC189+$D$7*ED189+$E$7*W189)</f>
        <v>0</v>
      </c>
      <c r="Y189">
        <f>0.61365*exp(17.502*X189/(240.97+X189))</f>
        <v>0</v>
      </c>
      <c r="Z189">
        <f>(AA189/AB189*100)</f>
        <v>0</v>
      </c>
      <c r="AA189">
        <f>DU189*(DZ189+EA189)/1000</f>
        <v>0</v>
      </c>
      <c r="AB189">
        <f>0.61365*exp(17.502*EB189/(240.97+EB189))</f>
        <v>0</v>
      </c>
      <c r="AC189">
        <f>(Y189-DU189*(DZ189+EA189)/1000)</f>
        <v>0</v>
      </c>
      <c r="AD189">
        <f>(-K189*44100)</f>
        <v>0</v>
      </c>
      <c r="AE189">
        <f>2*29.3*S189*0.92*(EB189-X189)</f>
        <v>0</v>
      </c>
      <c r="AF189">
        <f>2*0.95*5.67E-8*(((EB189+$B$7)+273)^4-(X189+273)^4)</f>
        <v>0</v>
      </c>
      <c r="AG189">
        <f>V189+AF189+AD189+AE189</f>
        <v>0</v>
      </c>
      <c r="AH189">
        <f>DY189*AV189*(DT189-DS189*(1000-AV189*DV189)/(1000-AV189*DU189))/(100*DM189)</f>
        <v>0</v>
      </c>
      <c r="AI189">
        <f>1000*DY189*AV189*(DU189-DV189)/(100*DM189*(1000-AV189*DU189))</f>
        <v>0</v>
      </c>
      <c r="AJ189">
        <f>(AK189 - AL189 - DZ189*1E3/(8.314*(EB189+273.15)) * AN189/DY189 * AM189) * DY189/(100*DM189) * (1000 - DV189)/1000</f>
        <v>0</v>
      </c>
      <c r="AK189">
        <v>204.284615741228</v>
      </c>
      <c r="AL189">
        <v>204.3462303030303</v>
      </c>
      <c r="AM189">
        <v>0.005046170597917161</v>
      </c>
      <c r="AN189">
        <v>65.79024612153766</v>
      </c>
      <c r="AO189">
        <f>(AQ189 - AP189 + DZ189*1E3/(8.314*(EB189+273.15)) * AS189/DY189 * AR189) * DY189/(100*DM189) * 1000/(1000 - AQ189)</f>
        <v>0</v>
      </c>
      <c r="AP189">
        <v>20.84143637027201</v>
      </c>
      <c r="AQ189">
        <v>20.82872181818182</v>
      </c>
      <c r="AR189">
        <v>3.573217115743245E-07</v>
      </c>
      <c r="AS189">
        <v>77.20900830329752</v>
      </c>
      <c r="AT189">
        <v>0</v>
      </c>
      <c r="AU189">
        <v>0</v>
      </c>
      <c r="AV189">
        <f>IF(AT189*$H$13&gt;=AX189,1.0,(AX189/(AX189-AT189*$H$13)))</f>
        <v>0</v>
      </c>
      <c r="AW189">
        <f>(AV189-1)*100</f>
        <v>0</v>
      </c>
      <c r="AX189">
        <f>MAX(0,($B$13+$C$13*EG189)/(1+$D$13*EG189)*DZ189/(EB189+273)*$E$13)</f>
        <v>0</v>
      </c>
      <c r="AY189" t="s">
        <v>436</v>
      </c>
      <c r="AZ189" t="s">
        <v>436</v>
      </c>
      <c r="BA189">
        <v>0</v>
      </c>
      <c r="BB189">
        <v>0</v>
      </c>
      <c r="BC189">
        <f>1-BA189/BB189</f>
        <v>0</v>
      </c>
      <c r="BD189">
        <v>0</v>
      </c>
      <c r="BE189" t="s">
        <v>436</v>
      </c>
      <c r="BF189" t="s">
        <v>436</v>
      </c>
      <c r="BG189">
        <v>0</v>
      </c>
      <c r="BH189">
        <v>0</v>
      </c>
      <c r="BI189">
        <f>1-BG189/BH189</f>
        <v>0</v>
      </c>
      <c r="BJ189">
        <v>0.5</v>
      </c>
      <c r="BK189">
        <f>DJ189</f>
        <v>0</v>
      </c>
      <c r="BL189">
        <f>M189</f>
        <v>0</v>
      </c>
      <c r="BM189">
        <f>BI189*BJ189*BK189</f>
        <v>0</v>
      </c>
      <c r="BN189">
        <f>(BL189-BD189)/BK189</f>
        <v>0</v>
      </c>
      <c r="BO189">
        <f>(BB189-BH189)/BH189</f>
        <v>0</v>
      </c>
      <c r="BP189">
        <f>BA189/(BC189+BA189/BH189)</f>
        <v>0</v>
      </c>
      <c r="BQ189" t="s">
        <v>436</v>
      </c>
      <c r="BR189">
        <v>0</v>
      </c>
      <c r="BS189">
        <f>IF(BR189&lt;&gt;0, BR189, BP189)</f>
        <v>0</v>
      </c>
      <c r="BT189">
        <f>1-BS189/BH189</f>
        <v>0</v>
      </c>
      <c r="BU189">
        <f>(BH189-BG189)/(BH189-BS189)</f>
        <v>0</v>
      </c>
      <c r="BV189">
        <f>(BB189-BH189)/(BB189-BS189)</f>
        <v>0</v>
      </c>
      <c r="BW189">
        <f>(BH189-BG189)/(BH189-BA189)</f>
        <v>0</v>
      </c>
      <c r="BX189">
        <f>(BB189-BH189)/(BB189-BA189)</f>
        <v>0</v>
      </c>
      <c r="BY189">
        <f>(BU189*BS189/BG189)</f>
        <v>0</v>
      </c>
      <c r="BZ189">
        <f>(1-BY189)</f>
        <v>0</v>
      </c>
      <c r="DI189">
        <f>$B$11*EH189+$C$11*EI189+$F$11*ET189*(1-EW189)</f>
        <v>0</v>
      </c>
      <c r="DJ189">
        <f>DI189*DK189</f>
        <v>0</v>
      </c>
      <c r="DK189">
        <f>($B$11*$D$9+$C$11*$D$9+$F$11*((FG189+EY189)/MAX(FG189+EY189+FH189, 0.1)*$I$9+FH189/MAX(FG189+EY189+FH189, 0.1)*$J$9))/($B$11+$C$11+$F$11)</f>
        <v>0</v>
      </c>
      <c r="DL189">
        <f>($B$11*$K$9+$C$11*$K$9+$F$11*((FG189+EY189)/MAX(FG189+EY189+FH189, 0.1)*$P$9+FH189/MAX(FG189+EY189+FH189, 0.1)*$Q$9))/($B$11+$C$11+$F$11)</f>
        <v>0</v>
      </c>
      <c r="DM189">
        <v>6</v>
      </c>
      <c r="DN189">
        <v>0.5</v>
      </c>
      <c r="DO189" t="s">
        <v>437</v>
      </c>
      <c r="DP189">
        <v>2</v>
      </c>
      <c r="DQ189" t="b">
        <v>1</v>
      </c>
      <c r="DR189">
        <v>1746739145.1</v>
      </c>
      <c r="DS189">
        <v>200.067</v>
      </c>
      <c r="DT189">
        <v>200.026</v>
      </c>
      <c r="DU189">
        <v>20.8279</v>
      </c>
      <c r="DV189">
        <v>20.8395</v>
      </c>
      <c r="DW189">
        <v>199.889</v>
      </c>
      <c r="DX189">
        <v>20.5797</v>
      </c>
      <c r="DY189">
        <v>400.017</v>
      </c>
      <c r="DZ189">
        <v>101.984</v>
      </c>
      <c r="EA189">
        <v>0.100069</v>
      </c>
      <c r="EB189">
        <v>30.0042</v>
      </c>
      <c r="EC189">
        <v>29.703</v>
      </c>
      <c r="ED189">
        <v>999.9</v>
      </c>
      <c r="EE189">
        <v>0</v>
      </c>
      <c r="EF189">
        <v>0</v>
      </c>
      <c r="EG189">
        <v>10052.5</v>
      </c>
      <c r="EH189">
        <v>0</v>
      </c>
      <c r="EI189">
        <v>0.221054</v>
      </c>
      <c r="EJ189">
        <v>0.0410461</v>
      </c>
      <c r="EK189">
        <v>204.323</v>
      </c>
      <c r="EL189">
        <v>204.283</v>
      </c>
      <c r="EM189">
        <v>-0.0115528</v>
      </c>
      <c r="EN189">
        <v>200.026</v>
      </c>
      <c r="EO189">
        <v>20.8395</v>
      </c>
      <c r="EP189">
        <v>2.12411</v>
      </c>
      <c r="EQ189">
        <v>2.12529</v>
      </c>
      <c r="ER189">
        <v>18.4012</v>
      </c>
      <c r="ES189">
        <v>18.41</v>
      </c>
      <c r="ET189">
        <v>0.0500092</v>
      </c>
      <c r="EU189">
        <v>0</v>
      </c>
      <c r="EV189">
        <v>0</v>
      </c>
      <c r="EW189">
        <v>0</v>
      </c>
      <c r="EX189">
        <v>18.61</v>
      </c>
      <c r="EY189">
        <v>0.0500092</v>
      </c>
      <c r="EZ189">
        <v>-15.88</v>
      </c>
      <c r="FA189">
        <v>-0.25</v>
      </c>
      <c r="FB189">
        <v>35.437</v>
      </c>
      <c r="FC189">
        <v>40.812</v>
      </c>
      <c r="FD189">
        <v>37.875</v>
      </c>
      <c r="FE189">
        <v>41.812</v>
      </c>
      <c r="FF189">
        <v>38.625</v>
      </c>
      <c r="FG189">
        <v>0</v>
      </c>
      <c r="FH189">
        <v>0</v>
      </c>
      <c r="FI189">
        <v>0</v>
      </c>
      <c r="FJ189">
        <v>1746739218.2</v>
      </c>
      <c r="FK189">
        <v>0</v>
      </c>
      <c r="FL189">
        <v>4.861538461538462</v>
      </c>
      <c r="FM189">
        <v>34.43623890372772</v>
      </c>
      <c r="FN189">
        <v>-22.7285467411975</v>
      </c>
      <c r="FO189">
        <v>-5.041153846153846</v>
      </c>
      <c r="FP189">
        <v>15</v>
      </c>
      <c r="FQ189">
        <v>1746715409.1</v>
      </c>
      <c r="FR189" t="s">
        <v>438</v>
      </c>
      <c r="FS189">
        <v>1746715409.1</v>
      </c>
      <c r="FT189">
        <v>1746715398.6</v>
      </c>
      <c r="FU189">
        <v>2</v>
      </c>
      <c r="FV189">
        <v>-0.229</v>
      </c>
      <c r="FW189">
        <v>-0.046</v>
      </c>
      <c r="FX189">
        <v>-0.035</v>
      </c>
      <c r="FY189">
        <v>0.08699999999999999</v>
      </c>
      <c r="FZ189">
        <v>587</v>
      </c>
      <c r="GA189">
        <v>16</v>
      </c>
      <c r="GB189">
        <v>0.03</v>
      </c>
      <c r="GC189">
        <v>0.16</v>
      </c>
      <c r="GD189">
        <v>-0.01087148371592952</v>
      </c>
      <c r="GE189">
        <v>-0.05459352185877497</v>
      </c>
      <c r="GF189">
        <v>0.02619171918656485</v>
      </c>
      <c r="GG189">
        <v>1</v>
      </c>
      <c r="GH189">
        <v>-0.0004438353438554817</v>
      </c>
      <c r="GI189">
        <v>-0.0002184747418681936</v>
      </c>
      <c r="GJ189">
        <v>6.4422720219234E-05</v>
      </c>
      <c r="GK189">
        <v>1</v>
      </c>
      <c r="GL189">
        <v>2</v>
      </c>
      <c r="GM189">
        <v>2</v>
      </c>
      <c r="GN189" t="s">
        <v>439</v>
      </c>
      <c r="GO189">
        <v>3.01819</v>
      </c>
      <c r="GP189">
        <v>2.7752</v>
      </c>
      <c r="GQ189">
        <v>0.0551803</v>
      </c>
      <c r="GR189">
        <v>0.0548003</v>
      </c>
      <c r="GS189">
        <v>0.110791</v>
      </c>
      <c r="GT189">
        <v>0.110513</v>
      </c>
      <c r="GU189">
        <v>24412.7</v>
      </c>
      <c r="GV189">
        <v>28532.1</v>
      </c>
      <c r="GW189">
        <v>22641.6</v>
      </c>
      <c r="GX189">
        <v>27735.4</v>
      </c>
      <c r="GY189">
        <v>29178.3</v>
      </c>
      <c r="GZ189">
        <v>35223.9</v>
      </c>
      <c r="HA189">
        <v>36294.1</v>
      </c>
      <c r="HB189">
        <v>44029.8</v>
      </c>
      <c r="HC189">
        <v>1.82572</v>
      </c>
      <c r="HD189">
        <v>2.22938</v>
      </c>
      <c r="HE189">
        <v>0.146076</v>
      </c>
      <c r="HF189">
        <v>0</v>
      </c>
      <c r="HG189">
        <v>27.3199</v>
      </c>
      <c r="HH189">
        <v>999.9</v>
      </c>
      <c r="HI189">
        <v>56.5</v>
      </c>
      <c r="HJ189">
        <v>28.9</v>
      </c>
      <c r="HK189">
        <v>22.1527</v>
      </c>
      <c r="HL189">
        <v>61.9137</v>
      </c>
      <c r="HM189">
        <v>10.3766</v>
      </c>
      <c r="HN189">
        <v>1</v>
      </c>
      <c r="HO189">
        <v>-0.196768</v>
      </c>
      <c r="HP189">
        <v>-2.34558</v>
      </c>
      <c r="HQ189">
        <v>20.2809</v>
      </c>
      <c r="HR189">
        <v>5.19752</v>
      </c>
      <c r="HS189">
        <v>11.956</v>
      </c>
      <c r="HT189">
        <v>4.9474</v>
      </c>
      <c r="HU189">
        <v>3.3</v>
      </c>
      <c r="HV189">
        <v>9999</v>
      </c>
      <c r="HW189">
        <v>9999</v>
      </c>
      <c r="HX189">
        <v>9999</v>
      </c>
      <c r="HY189">
        <v>335.1</v>
      </c>
      <c r="HZ189">
        <v>1.86016</v>
      </c>
      <c r="IA189">
        <v>1.8608</v>
      </c>
      <c r="IB189">
        <v>1.86157</v>
      </c>
      <c r="IC189">
        <v>1.85715</v>
      </c>
      <c r="ID189">
        <v>1.85684</v>
      </c>
      <c r="IE189">
        <v>1.85791</v>
      </c>
      <c r="IF189">
        <v>1.85868</v>
      </c>
      <c r="IG189">
        <v>1.85822</v>
      </c>
      <c r="IH189">
        <v>0</v>
      </c>
      <c r="II189">
        <v>0</v>
      </c>
      <c r="IJ189">
        <v>0</v>
      </c>
      <c r="IK189">
        <v>0</v>
      </c>
      <c r="IL189" t="s">
        <v>440</v>
      </c>
      <c r="IM189" t="s">
        <v>441</v>
      </c>
      <c r="IN189" t="s">
        <v>442</v>
      </c>
      <c r="IO189" t="s">
        <v>442</v>
      </c>
      <c r="IP189" t="s">
        <v>442</v>
      </c>
      <c r="IQ189" t="s">
        <v>442</v>
      </c>
      <c r="IR189">
        <v>0</v>
      </c>
      <c r="IS189">
        <v>100</v>
      </c>
      <c r="IT189">
        <v>100</v>
      </c>
      <c r="IU189">
        <v>0.178</v>
      </c>
      <c r="IV189">
        <v>0.2482</v>
      </c>
      <c r="IW189">
        <v>0.297997702088705</v>
      </c>
      <c r="IX189">
        <v>-0.0005958199232126106</v>
      </c>
      <c r="IY189">
        <v>-6.37178337242435E-08</v>
      </c>
      <c r="IZ189">
        <v>1.993894988486917E-10</v>
      </c>
      <c r="JA189">
        <v>-0.1058024783623949</v>
      </c>
      <c r="JB189">
        <v>-0.00682890468723997</v>
      </c>
      <c r="JC189">
        <v>0.001509929528747337</v>
      </c>
      <c r="JD189">
        <v>-1.662762654557253E-05</v>
      </c>
      <c r="JE189">
        <v>17</v>
      </c>
      <c r="JF189">
        <v>1831</v>
      </c>
      <c r="JG189">
        <v>1</v>
      </c>
      <c r="JH189">
        <v>21</v>
      </c>
      <c r="JI189">
        <v>395.6</v>
      </c>
      <c r="JJ189">
        <v>395.8</v>
      </c>
      <c r="JK189">
        <v>0.610352</v>
      </c>
      <c r="JL189">
        <v>2.59888</v>
      </c>
      <c r="JM189">
        <v>1.54663</v>
      </c>
      <c r="JN189">
        <v>2.19238</v>
      </c>
      <c r="JO189">
        <v>1.49658</v>
      </c>
      <c r="JP189">
        <v>2.44263</v>
      </c>
      <c r="JQ189">
        <v>35.1286</v>
      </c>
      <c r="JR189">
        <v>24.2013</v>
      </c>
      <c r="JS189">
        <v>18</v>
      </c>
      <c r="JT189">
        <v>384.856</v>
      </c>
      <c r="JU189">
        <v>686.92</v>
      </c>
      <c r="JV189">
        <v>30.9757</v>
      </c>
      <c r="JW189">
        <v>24.9997</v>
      </c>
      <c r="JX189">
        <v>30.0001</v>
      </c>
      <c r="JY189">
        <v>24.8924</v>
      </c>
      <c r="JZ189">
        <v>24.869</v>
      </c>
      <c r="KA189">
        <v>12.2455</v>
      </c>
      <c r="KB189">
        <v>15.1572</v>
      </c>
      <c r="KC189">
        <v>100</v>
      </c>
      <c r="KD189">
        <v>30.9666</v>
      </c>
      <c r="KE189">
        <v>200</v>
      </c>
      <c r="KF189">
        <v>20.865</v>
      </c>
      <c r="KG189">
        <v>100.165</v>
      </c>
      <c r="KH189">
        <v>100.788</v>
      </c>
    </row>
    <row r="190" spans="1:294">
      <c r="A190">
        <v>174</v>
      </c>
      <c r="B190">
        <v>1746739265.6</v>
      </c>
      <c r="C190">
        <v>20849.5</v>
      </c>
      <c r="D190" t="s">
        <v>787</v>
      </c>
      <c r="E190" t="s">
        <v>788</v>
      </c>
      <c r="F190" t="s">
        <v>432</v>
      </c>
      <c r="G190" t="s">
        <v>433</v>
      </c>
      <c r="I190" t="s">
        <v>435</v>
      </c>
      <c r="J190">
        <v>1746739265.6</v>
      </c>
      <c r="K190">
        <f>(L190)/1000</f>
        <v>0</v>
      </c>
      <c r="L190">
        <f>IF(DQ190, AO190, AI190)</f>
        <v>0</v>
      </c>
      <c r="M190">
        <f>IF(DQ190, AJ190, AH190)</f>
        <v>0</v>
      </c>
      <c r="N190">
        <f>DS190 - IF(AV190&gt;1, M190*DM190*100.0/(AX190), 0)</f>
        <v>0</v>
      </c>
      <c r="O190">
        <f>((U190-K190/2)*N190-M190)/(U190+K190/2)</f>
        <v>0</v>
      </c>
      <c r="P190">
        <f>O190*(DZ190+EA190)/1000.0</f>
        <v>0</v>
      </c>
      <c r="Q190">
        <f>(DS190 - IF(AV190&gt;1, M190*DM190*100.0/(AX190), 0))*(DZ190+EA190)/1000.0</f>
        <v>0</v>
      </c>
      <c r="R190">
        <f>2.0/((1/T190-1/S190)+SIGN(T190)*SQRT((1/T190-1/S190)*(1/T190-1/S190) + 4*DN190/((DN190+1)*(DN190+1))*(2*1/T190*1/S190-1/S190*1/S190)))</f>
        <v>0</v>
      </c>
      <c r="S190">
        <f>IF(LEFT(DO190,1)&lt;&gt;"0",IF(LEFT(DO190,1)="1",3.0,DP190),$D$5+$E$5*(EG190*DZ190/($K$5*1000))+$F$5*(EG190*DZ190/($K$5*1000))*MAX(MIN(DM190,$J$5),$I$5)*MAX(MIN(DM190,$J$5),$I$5)+$G$5*MAX(MIN(DM190,$J$5),$I$5)*(EG190*DZ190/($K$5*1000))+$H$5*(EG190*DZ190/($K$5*1000))*(EG190*DZ190/($K$5*1000)))</f>
        <v>0</v>
      </c>
      <c r="T190">
        <f>K190*(1000-(1000*0.61365*exp(17.502*X190/(240.97+X190))/(DZ190+EA190)+DU190)/2)/(1000*0.61365*exp(17.502*X190/(240.97+X190))/(DZ190+EA190)-DU190)</f>
        <v>0</v>
      </c>
      <c r="U190">
        <f>1/((DN190+1)/(R190/1.6)+1/(S190/1.37)) + DN190/((DN190+1)/(R190/1.6) + DN190/(S190/1.37))</f>
        <v>0</v>
      </c>
      <c r="V190">
        <f>(DI190*DL190)</f>
        <v>0</v>
      </c>
      <c r="W190">
        <f>(EB190+(V190+2*0.95*5.67E-8*(((EB190+$B$7)+273)^4-(EB190+273)^4)-44100*K190)/(1.84*29.3*S190+8*0.95*5.67E-8*(EB190+273)^3))</f>
        <v>0</v>
      </c>
      <c r="X190">
        <f>($C$7*EC190+$D$7*ED190+$E$7*W190)</f>
        <v>0</v>
      </c>
      <c r="Y190">
        <f>0.61365*exp(17.502*X190/(240.97+X190))</f>
        <v>0</v>
      </c>
      <c r="Z190">
        <f>(AA190/AB190*100)</f>
        <v>0</v>
      </c>
      <c r="AA190">
        <f>DU190*(DZ190+EA190)/1000</f>
        <v>0</v>
      </c>
      <c r="AB190">
        <f>0.61365*exp(17.502*EB190/(240.97+EB190))</f>
        <v>0</v>
      </c>
      <c r="AC190">
        <f>(Y190-DU190*(DZ190+EA190)/1000)</f>
        <v>0</v>
      </c>
      <c r="AD190">
        <f>(-K190*44100)</f>
        <v>0</v>
      </c>
      <c r="AE190">
        <f>2*29.3*S190*0.92*(EB190-X190)</f>
        <v>0</v>
      </c>
      <c r="AF190">
        <f>2*0.95*5.67E-8*(((EB190+$B$7)+273)^4-(X190+273)^4)</f>
        <v>0</v>
      </c>
      <c r="AG190">
        <f>V190+AF190+AD190+AE190</f>
        <v>0</v>
      </c>
      <c r="AH190">
        <f>DY190*AV190*(DT190-DS190*(1000-AV190*DV190)/(1000-AV190*DU190))/(100*DM190)</f>
        <v>0</v>
      </c>
      <c r="AI190">
        <f>1000*DY190*AV190*(DU190-DV190)/(100*DM190*(1000-AV190*DU190))</f>
        <v>0</v>
      </c>
      <c r="AJ190">
        <f>(AK190 - AL190 - DZ190*1E3/(8.314*(EB190+273.15)) * AN190/DY190 * AM190) * DY190/(100*DM190) * (1000 - DV190)/1000</f>
        <v>0</v>
      </c>
      <c r="AK190">
        <v>306.3903671212577</v>
      </c>
      <c r="AL190">
        <v>306.2692606060605</v>
      </c>
      <c r="AM190">
        <v>0.001026360358749085</v>
      </c>
      <c r="AN190">
        <v>65.79024612153766</v>
      </c>
      <c r="AO190">
        <f>(AQ190 - AP190 + DZ190*1E3/(8.314*(EB190+273.15)) * AS190/DY190 * AR190) * DY190/(100*DM190) * 1000/(1000 - AQ190)</f>
        <v>0</v>
      </c>
      <c r="AP190">
        <v>20.82986563915652</v>
      </c>
      <c r="AQ190">
        <v>20.81769696969697</v>
      </c>
      <c r="AR190">
        <v>4.798618034936209E-07</v>
      </c>
      <c r="AS190">
        <v>77.20900830329752</v>
      </c>
      <c r="AT190">
        <v>0</v>
      </c>
      <c r="AU190">
        <v>0</v>
      </c>
      <c r="AV190">
        <f>IF(AT190*$H$13&gt;=AX190,1.0,(AX190/(AX190-AT190*$H$13)))</f>
        <v>0</v>
      </c>
      <c r="AW190">
        <f>(AV190-1)*100</f>
        <v>0</v>
      </c>
      <c r="AX190">
        <f>MAX(0,($B$13+$C$13*EG190)/(1+$D$13*EG190)*DZ190/(EB190+273)*$E$13)</f>
        <v>0</v>
      </c>
      <c r="AY190" t="s">
        <v>436</v>
      </c>
      <c r="AZ190" t="s">
        <v>436</v>
      </c>
      <c r="BA190">
        <v>0</v>
      </c>
      <c r="BB190">
        <v>0</v>
      </c>
      <c r="BC190">
        <f>1-BA190/BB190</f>
        <v>0</v>
      </c>
      <c r="BD190">
        <v>0</v>
      </c>
      <c r="BE190" t="s">
        <v>436</v>
      </c>
      <c r="BF190" t="s">
        <v>436</v>
      </c>
      <c r="BG190">
        <v>0</v>
      </c>
      <c r="BH190">
        <v>0</v>
      </c>
      <c r="BI190">
        <f>1-BG190/BH190</f>
        <v>0</v>
      </c>
      <c r="BJ190">
        <v>0.5</v>
      </c>
      <c r="BK190">
        <f>DJ190</f>
        <v>0</v>
      </c>
      <c r="BL190">
        <f>M190</f>
        <v>0</v>
      </c>
      <c r="BM190">
        <f>BI190*BJ190*BK190</f>
        <v>0</v>
      </c>
      <c r="BN190">
        <f>(BL190-BD190)/BK190</f>
        <v>0</v>
      </c>
      <c r="BO190">
        <f>(BB190-BH190)/BH190</f>
        <v>0</v>
      </c>
      <c r="BP190">
        <f>BA190/(BC190+BA190/BH190)</f>
        <v>0</v>
      </c>
      <c r="BQ190" t="s">
        <v>436</v>
      </c>
      <c r="BR190">
        <v>0</v>
      </c>
      <c r="BS190">
        <f>IF(BR190&lt;&gt;0, BR190, BP190)</f>
        <v>0</v>
      </c>
      <c r="BT190">
        <f>1-BS190/BH190</f>
        <v>0</v>
      </c>
      <c r="BU190">
        <f>(BH190-BG190)/(BH190-BS190)</f>
        <v>0</v>
      </c>
      <c r="BV190">
        <f>(BB190-BH190)/(BB190-BS190)</f>
        <v>0</v>
      </c>
      <c r="BW190">
        <f>(BH190-BG190)/(BH190-BA190)</f>
        <v>0</v>
      </c>
      <c r="BX190">
        <f>(BB190-BH190)/(BB190-BA190)</f>
        <v>0</v>
      </c>
      <c r="BY190">
        <f>(BU190*BS190/BG190)</f>
        <v>0</v>
      </c>
      <c r="BZ190">
        <f>(1-BY190)</f>
        <v>0</v>
      </c>
      <c r="DI190">
        <f>$B$11*EH190+$C$11*EI190+$F$11*ET190*(1-EW190)</f>
        <v>0</v>
      </c>
      <c r="DJ190">
        <f>DI190*DK190</f>
        <v>0</v>
      </c>
      <c r="DK190">
        <f>($B$11*$D$9+$C$11*$D$9+$F$11*((FG190+EY190)/MAX(FG190+EY190+FH190, 0.1)*$I$9+FH190/MAX(FG190+EY190+FH190, 0.1)*$J$9))/($B$11+$C$11+$F$11)</f>
        <v>0</v>
      </c>
      <c r="DL190">
        <f>($B$11*$K$9+$C$11*$K$9+$F$11*((FG190+EY190)/MAX(FG190+EY190+FH190, 0.1)*$P$9+FH190/MAX(FG190+EY190+FH190, 0.1)*$Q$9))/($B$11+$C$11+$F$11)</f>
        <v>0</v>
      </c>
      <c r="DM190">
        <v>6</v>
      </c>
      <c r="DN190">
        <v>0.5</v>
      </c>
      <c r="DO190" t="s">
        <v>437</v>
      </c>
      <c r="DP190">
        <v>2</v>
      </c>
      <c r="DQ190" t="b">
        <v>1</v>
      </c>
      <c r="DR190">
        <v>1746739265.6</v>
      </c>
      <c r="DS190">
        <v>299.88</v>
      </c>
      <c r="DT190">
        <v>300.012</v>
      </c>
      <c r="DU190">
        <v>20.8176</v>
      </c>
      <c r="DV190">
        <v>20.8302</v>
      </c>
      <c r="DW190">
        <v>299.761</v>
      </c>
      <c r="DX190">
        <v>20.5698</v>
      </c>
      <c r="DY190">
        <v>399.97</v>
      </c>
      <c r="DZ190">
        <v>101.983</v>
      </c>
      <c r="EA190">
        <v>0.100225</v>
      </c>
      <c r="EB190">
        <v>29.9704</v>
      </c>
      <c r="EC190">
        <v>29.6686</v>
      </c>
      <c r="ED190">
        <v>999.9</v>
      </c>
      <c r="EE190">
        <v>0</v>
      </c>
      <c r="EF190">
        <v>0</v>
      </c>
      <c r="EG190">
        <v>10032.5</v>
      </c>
      <c r="EH190">
        <v>0</v>
      </c>
      <c r="EI190">
        <v>0.221054</v>
      </c>
      <c r="EJ190">
        <v>-0.131989</v>
      </c>
      <c r="EK190">
        <v>306.256</v>
      </c>
      <c r="EL190">
        <v>306.394</v>
      </c>
      <c r="EM190">
        <v>-0.012579</v>
      </c>
      <c r="EN190">
        <v>300.012</v>
      </c>
      <c r="EO190">
        <v>20.8302</v>
      </c>
      <c r="EP190">
        <v>2.12305</v>
      </c>
      <c r="EQ190">
        <v>2.12433</v>
      </c>
      <c r="ER190">
        <v>18.3932</v>
      </c>
      <c r="ES190">
        <v>18.4028</v>
      </c>
      <c r="ET190">
        <v>0.0500092</v>
      </c>
      <c r="EU190">
        <v>0</v>
      </c>
      <c r="EV190">
        <v>0</v>
      </c>
      <c r="EW190">
        <v>0</v>
      </c>
      <c r="EX190">
        <v>6.7</v>
      </c>
      <c r="EY190">
        <v>0.0500092</v>
      </c>
      <c r="EZ190">
        <v>-2.24</v>
      </c>
      <c r="FA190">
        <v>0.7</v>
      </c>
      <c r="FB190">
        <v>34.25</v>
      </c>
      <c r="FC190">
        <v>38</v>
      </c>
      <c r="FD190">
        <v>36.125</v>
      </c>
      <c r="FE190">
        <v>37.562</v>
      </c>
      <c r="FF190">
        <v>36.812</v>
      </c>
      <c r="FG190">
        <v>0</v>
      </c>
      <c r="FH190">
        <v>0</v>
      </c>
      <c r="FI190">
        <v>0</v>
      </c>
      <c r="FJ190">
        <v>1746739338.8</v>
      </c>
      <c r="FK190">
        <v>0</v>
      </c>
      <c r="FL190">
        <v>2.1056</v>
      </c>
      <c r="FM190">
        <v>-13.18000038538223</v>
      </c>
      <c r="FN190">
        <v>-0.6961535096050945</v>
      </c>
      <c r="FO190">
        <v>-0.8679999999999999</v>
      </c>
      <c r="FP190">
        <v>15</v>
      </c>
      <c r="FQ190">
        <v>1746715409.1</v>
      </c>
      <c r="FR190" t="s">
        <v>438</v>
      </c>
      <c r="FS190">
        <v>1746715409.1</v>
      </c>
      <c r="FT190">
        <v>1746715398.6</v>
      </c>
      <c r="FU190">
        <v>2</v>
      </c>
      <c r="FV190">
        <v>-0.229</v>
      </c>
      <c r="FW190">
        <v>-0.046</v>
      </c>
      <c r="FX190">
        <v>-0.035</v>
      </c>
      <c r="FY190">
        <v>0.08699999999999999</v>
      </c>
      <c r="FZ190">
        <v>587</v>
      </c>
      <c r="GA190">
        <v>16</v>
      </c>
      <c r="GB190">
        <v>0.03</v>
      </c>
      <c r="GC190">
        <v>0.16</v>
      </c>
      <c r="GD190">
        <v>0.1035950652302053</v>
      </c>
      <c r="GE190">
        <v>-0.05349993819589662</v>
      </c>
      <c r="GF190">
        <v>0.04030623150136728</v>
      </c>
      <c r="GG190">
        <v>1</v>
      </c>
      <c r="GH190">
        <v>-0.0004326787355328491</v>
      </c>
      <c r="GI190">
        <v>-2.061754921708583E-05</v>
      </c>
      <c r="GJ190">
        <v>4.307467602417887E-05</v>
      </c>
      <c r="GK190">
        <v>1</v>
      </c>
      <c r="GL190">
        <v>2</v>
      </c>
      <c r="GM190">
        <v>2</v>
      </c>
      <c r="GN190" t="s">
        <v>439</v>
      </c>
      <c r="GO190">
        <v>3.01813</v>
      </c>
      <c r="GP190">
        <v>2.77518</v>
      </c>
      <c r="GQ190">
        <v>0.077887</v>
      </c>
      <c r="GR190">
        <v>0.077377</v>
      </c>
      <c r="GS190">
        <v>0.110752</v>
      </c>
      <c r="GT190">
        <v>0.110478</v>
      </c>
      <c r="GU190">
        <v>23826.1</v>
      </c>
      <c r="GV190">
        <v>27850.3</v>
      </c>
      <c r="GW190">
        <v>22641.6</v>
      </c>
      <c r="GX190">
        <v>27735</v>
      </c>
      <c r="GY190">
        <v>29180.1</v>
      </c>
      <c r="GZ190">
        <v>35226.5</v>
      </c>
      <c r="HA190">
        <v>36293.9</v>
      </c>
      <c r="HB190">
        <v>44030.5</v>
      </c>
      <c r="HC190">
        <v>1.82563</v>
      </c>
      <c r="HD190">
        <v>2.22955</v>
      </c>
      <c r="HE190">
        <v>0.144251</v>
      </c>
      <c r="HF190">
        <v>0</v>
      </c>
      <c r="HG190">
        <v>27.3153</v>
      </c>
      <c r="HH190">
        <v>999.9</v>
      </c>
      <c r="HI190">
        <v>56.6</v>
      </c>
      <c r="HJ190">
        <v>28.9</v>
      </c>
      <c r="HK190">
        <v>22.19</v>
      </c>
      <c r="HL190">
        <v>61.8538</v>
      </c>
      <c r="HM190">
        <v>10.4688</v>
      </c>
      <c r="HN190">
        <v>1</v>
      </c>
      <c r="HO190">
        <v>-0.196778</v>
      </c>
      <c r="HP190">
        <v>-2.40281</v>
      </c>
      <c r="HQ190">
        <v>20.2783</v>
      </c>
      <c r="HR190">
        <v>5.19737</v>
      </c>
      <c r="HS190">
        <v>11.9553</v>
      </c>
      <c r="HT190">
        <v>4.9472</v>
      </c>
      <c r="HU190">
        <v>3.3</v>
      </c>
      <c r="HV190">
        <v>9999</v>
      </c>
      <c r="HW190">
        <v>9999</v>
      </c>
      <c r="HX190">
        <v>9999</v>
      </c>
      <c r="HY190">
        <v>335.1</v>
      </c>
      <c r="HZ190">
        <v>1.86014</v>
      </c>
      <c r="IA190">
        <v>1.86081</v>
      </c>
      <c r="IB190">
        <v>1.86157</v>
      </c>
      <c r="IC190">
        <v>1.85715</v>
      </c>
      <c r="ID190">
        <v>1.85684</v>
      </c>
      <c r="IE190">
        <v>1.85791</v>
      </c>
      <c r="IF190">
        <v>1.85867</v>
      </c>
      <c r="IG190">
        <v>1.85822</v>
      </c>
      <c r="IH190">
        <v>0</v>
      </c>
      <c r="II190">
        <v>0</v>
      </c>
      <c r="IJ190">
        <v>0</v>
      </c>
      <c r="IK190">
        <v>0</v>
      </c>
      <c r="IL190" t="s">
        <v>440</v>
      </c>
      <c r="IM190" t="s">
        <v>441</v>
      </c>
      <c r="IN190" t="s">
        <v>442</v>
      </c>
      <c r="IO190" t="s">
        <v>442</v>
      </c>
      <c r="IP190" t="s">
        <v>442</v>
      </c>
      <c r="IQ190" t="s">
        <v>442</v>
      </c>
      <c r="IR190">
        <v>0</v>
      </c>
      <c r="IS190">
        <v>100</v>
      </c>
      <c r="IT190">
        <v>100</v>
      </c>
      <c r="IU190">
        <v>0.119</v>
      </c>
      <c r="IV190">
        <v>0.2478</v>
      </c>
      <c r="IW190">
        <v>0.297997702088705</v>
      </c>
      <c r="IX190">
        <v>-0.0005958199232126106</v>
      </c>
      <c r="IY190">
        <v>-6.37178337242435E-08</v>
      </c>
      <c r="IZ190">
        <v>1.993894988486917E-10</v>
      </c>
      <c r="JA190">
        <v>-0.1058024783623949</v>
      </c>
      <c r="JB190">
        <v>-0.00682890468723997</v>
      </c>
      <c r="JC190">
        <v>0.001509929528747337</v>
      </c>
      <c r="JD190">
        <v>-1.662762654557253E-05</v>
      </c>
      <c r="JE190">
        <v>17</v>
      </c>
      <c r="JF190">
        <v>1831</v>
      </c>
      <c r="JG190">
        <v>1</v>
      </c>
      <c r="JH190">
        <v>21</v>
      </c>
      <c r="JI190">
        <v>397.6</v>
      </c>
      <c r="JJ190">
        <v>397.8</v>
      </c>
      <c r="JK190">
        <v>0.83252</v>
      </c>
      <c r="JL190">
        <v>2.58789</v>
      </c>
      <c r="JM190">
        <v>1.54663</v>
      </c>
      <c r="JN190">
        <v>2.19238</v>
      </c>
      <c r="JO190">
        <v>1.49658</v>
      </c>
      <c r="JP190">
        <v>2.45605</v>
      </c>
      <c r="JQ190">
        <v>35.1286</v>
      </c>
      <c r="JR190">
        <v>24.1838</v>
      </c>
      <c r="JS190">
        <v>18</v>
      </c>
      <c r="JT190">
        <v>384.793</v>
      </c>
      <c r="JU190">
        <v>687.043</v>
      </c>
      <c r="JV190">
        <v>31.0027</v>
      </c>
      <c r="JW190">
        <v>24.9997</v>
      </c>
      <c r="JX190">
        <v>30.0001</v>
      </c>
      <c r="JY190">
        <v>24.8902</v>
      </c>
      <c r="JZ190">
        <v>24.8669</v>
      </c>
      <c r="KA190">
        <v>16.7003</v>
      </c>
      <c r="KB190">
        <v>15.1572</v>
      </c>
      <c r="KC190">
        <v>100</v>
      </c>
      <c r="KD190">
        <v>31.0104</v>
      </c>
      <c r="KE190">
        <v>300</v>
      </c>
      <c r="KF190">
        <v>20.865</v>
      </c>
      <c r="KG190">
        <v>100.165</v>
      </c>
      <c r="KH190">
        <v>100.788</v>
      </c>
    </row>
    <row r="191" spans="1:294">
      <c r="A191">
        <v>175</v>
      </c>
      <c r="B191">
        <v>1746739386.1</v>
      </c>
      <c r="C191">
        <v>20970</v>
      </c>
      <c r="D191" t="s">
        <v>789</v>
      </c>
      <c r="E191" t="s">
        <v>790</v>
      </c>
      <c r="F191" t="s">
        <v>432</v>
      </c>
      <c r="G191" t="s">
        <v>433</v>
      </c>
      <c r="I191" t="s">
        <v>435</v>
      </c>
      <c r="J191">
        <v>1746739386.1</v>
      </c>
      <c r="K191">
        <f>(L191)/1000</f>
        <v>0</v>
      </c>
      <c r="L191">
        <f>IF(DQ191, AO191, AI191)</f>
        <v>0</v>
      </c>
      <c r="M191">
        <f>IF(DQ191, AJ191, AH191)</f>
        <v>0</v>
      </c>
      <c r="N191">
        <f>DS191 - IF(AV191&gt;1, M191*DM191*100.0/(AX191), 0)</f>
        <v>0</v>
      </c>
      <c r="O191">
        <f>((U191-K191/2)*N191-M191)/(U191+K191/2)</f>
        <v>0</v>
      </c>
      <c r="P191">
        <f>O191*(DZ191+EA191)/1000.0</f>
        <v>0</v>
      </c>
      <c r="Q191">
        <f>(DS191 - IF(AV191&gt;1, M191*DM191*100.0/(AX191), 0))*(DZ191+EA191)/1000.0</f>
        <v>0</v>
      </c>
      <c r="R191">
        <f>2.0/((1/T191-1/S191)+SIGN(T191)*SQRT((1/T191-1/S191)*(1/T191-1/S191) + 4*DN191/((DN191+1)*(DN191+1))*(2*1/T191*1/S191-1/S191*1/S191)))</f>
        <v>0</v>
      </c>
      <c r="S191">
        <f>IF(LEFT(DO191,1)&lt;&gt;"0",IF(LEFT(DO191,1)="1",3.0,DP191),$D$5+$E$5*(EG191*DZ191/($K$5*1000))+$F$5*(EG191*DZ191/($K$5*1000))*MAX(MIN(DM191,$J$5),$I$5)*MAX(MIN(DM191,$J$5),$I$5)+$G$5*MAX(MIN(DM191,$J$5),$I$5)*(EG191*DZ191/($K$5*1000))+$H$5*(EG191*DZ191/($K$5*1000))*(EG191*DZ191/($K$5*1000)))</f>
        <v>0</v>
      </c>
      <c r="T191">
        <f>K191*(1000-(1000*0.61365*exp(17.502*X191/(240.97+X191))/(DZ191+EA191)+DU191)/2)/(1000*0.61365*exp(17.502*X191/(240.97+X191))/(DZ191+EA191)-DU191)</f>
        <v>0</v>
      </c>
      <c r="U191">
        <f>1/((DN191+1)/(R191/1.6)+1/(S191/1.37)) + DN191/((DN191+1)/(R191/1.6) + DN191/(S191/1.37))</f>
        <v>0</v>
      </c>
      <c r="V191">
        <f>(DI191*DL191)</f>
        <v>0</v>
      </c>
      <c r="W191">
        <f>(EB191+(V191+2*0.95*5.67E-8*(((EB191+$B$7)+273)^4-(EB191+273)^4)-44100*K191)/(1.84*29.3*S191+8*0.95*5.67E-8*(EB191+273)^3))</f>
        <v>0</v>
      </c>
      <c r="X191">
        <f>($C$7*EC191+$D$7*ED191+$E$7*W191)</f>
        <v>0</v>
      </c>
      <c r="Y191">
        <f>0.61365*exp(17.502*X191/(240.97+X191))</f>
        <v>0</v>
      </c>
      <c r="Z191">
        <f>(AA191/AB191*100)</f>
        <v>0</v>
      </c>
      <c r="AA191">
        <f>DU191*(DZ191+EA191)/1000</f>
        <v>0</v>
      </c>
      <c r="AB191">
        <f>0.61365*exp(17.502*EB191/(240.97+EB191))</f>
        <v>0</v>
      </c>
      <c r="AC191">
        <f>(Y191-DU191*(DZ191+EA191)/1000)</f>
        <v>0</v>
      </c>
      <c r="AD191">
        <f>(-K191*44100)</f>
        <v>0</v>
      </c>
      <c r="AE191">
        <f>2*29.3*S191*0.92*(EB191-X191)</f>
        <v>0</v>
      </c>
      <c r="AF191">
        <f>2*0.95*5.67E-8*(((EB191+$B$7)+273)^4-(X191+273)^4)</f>
        <v>0</v>
      </c>
      <c r="AG191">
        <f>V191+AF191+AD191+AE191</f>
        <v>0</v>
      </c>
      <c r="AH191">
        <f>DY191*AV191*(DT191-DS191*(1000-AV191*DV191)/(1000-AV191*DU191))/(100*DM191)</f>
        <v>0</v>
      </c>
      <c r="AI191">
        <f>1000*DY191*AV191*(DU191-DV191)/(100*DM191*(1000-AV191*DU191))</f>
        <v>0</v>
      </c>
      <c r="AJ191">
        <f>(AK191 - AL191 - DZ191*1E3/(8.314*(EB191+273.15)) * AN191/DY191 * AM191) * DY191/(100*DM191) * (1000 - DV191)/1000</f>
        <v>0</v>
      </c>
      <c r="AK191">
        <v>408.5651683463057</v>
      </c>
      <c r="AL191">
        <v>408.5155818181816</v>
      </c>
      <c r="AM191">
        <v>0.0004378788888657929</v>
      </c>
      <c r="AN191">
        <v>65.79024612153766</v>
      </c>
      <c r="AO191">
        <f>(AQ191 - AP191 + DZ191*1E3/(8.314*(EB191+273.15)) * AS191/DY191 * AR191) * DY191/(100*DM191) * 1000/(1000 - AQ191)</f>
        <v>0</v>
      </c>
      <c r="AP191">
        <v>20.82539248531597</v>
      </c>
      <c r="AQ191">
        <v>20.81379696969697</v>
      </c>
      <c r="AR191">
        <v>-1.715260810468178E-07</v>
      </c>
      <c r="AS191">
        <v>77.20900830329752</v>
      </c>
      <c r="AT191">
        <v>0</v>
      </c>
      <c r="AU191">
        <v>0</v>
      </c>
      <c r="AV191">
        <f>IF(AT191*$H$13&gt;=AX191,1.0,(AX191/(AX191-AT191*$H$13)))</f>
        <v>0</v>
      </c>
      <c r="AW191">
        <f>(AV191-1)*100</f>
        <v>0</v>
      </c>
      <c r="AX191">
        <f>MAX(0,($B$13+$C$13*EG191)/(1+$D$13*EG191)*DZ191/(EB191+273)*$E$13)</f>
        <v>0</v>
      </c>
      <c r="AY191" t="s">
        <v>436</v>
      </c>
      <c r="AZ191" t="s">
        <v>436</v>
      </c>
      <c r="BA191">
        <v>0</v>
      </c>
      <c r="BB191">
        <v>0</v>
      </c>
      <c r="BC191">
        <f>1-BA191/BB191</f>
        <v>0</v>
      </c>
      <c r="BD191">
        <v>0</v>
      </c>
      <c r="BE191" t="s">
        <v>436</v>
      </c>
      <c r="BF191" t="s">
        <v>436</v>
      </c>
      <c r="BG191">
        <v>0</v>
      </c>
      <c r="BH191">
        <v>0</v>
      </c>
      <c r="BI191">
        <f>1-BG191/BH191</f>
        <v>0</v>
      </c>
      <c r="BJ191">
        <v>0.5</v>
      </c>
      <c r="BK191">
        <f>DJ191</f>
        <v>0</v>
      </c>
      <c r="BL191">
        <f>M191</f>
        <v>0</v>
      </c>
      <c r="BM191">
        <f>BI191*BJ191*BK191</f>
        <v>0</v>
      </c>
      <c r="BN191">
        <f>(BL191-BD191)/BK191</f>
        <v>0</v>
      </c>
      <c r="BO191">
        <f>(BB191-BH191)/BH191</f>
        <v>0</v>
      </c>
      <c r="BP191">
        <f>BA191/(BC191+BA191/BH191)</f>
        <v>0</v>
      </c>
      <c r="BQ191" t="s">
        <v>436</v>
      </c>
      <c r="BR191">
        <v>0</v>
      </c>
      <c r="BS191">
        <f>IF(BR191&lt;&gt;0, BR191, BP191)</f>
        <v>0</v>
      </c>
      <c r="BT191">
        <f>1-BS191/BH191</f>
        <v>0</v>
      </c>
      <c r="BU191">
        <f>(BH191-BG191)/(BH191-BS191)</f>
        <v>0</v>
      </c>
      <c r="BV191">
        <f>(BB191-BH191)/(BB191-BS191)</f>
        <v>0</v>
      </c>
      <c r="BW191">
        <f>(BH191-BG191)/(BH191-BA191)</f>
        <v>0</v>
      </c>
      <c r="BX191">
        <f>(BB191-BH191)/(BB191-BA191)</f>
        <v>0</v>
      </c>
      <c r="BY191">
        <f>(BU191*BS191/BG191)</f>
        <v>0</v>
      </c>
      <c r="BZ191">
        <f>(1-BY191)</f>
        <v>0</v>
      </c>
      <c r="DI191">
        <f>$B$11*EH191+$C$11*EI191+$F$11*ET191*(1-EW191)</f>
        <v>0</v>
      </c>
      <c r="DJ191">
        <f>DI191*DK191</f>
        <v>0</v>
      </c>
      <c r="DK191">
        <f>($B$11*$D$9+$C$11*$D$9+$F$11*((FG191+EY191)/MAX(FG191+EY191+FH191, 0.1)*$I$9+FH191/MAX(FG191+EY191+FH191, 0.1)*$J$9))/($B$11+$C$11+$F$11)</f>
        <v>0</v>
      </c>
      <c r="DL191">
        <f>($B$11*$K$9+$C$11*$K$9+$F$11*((FG191+EY191)/MAX(FG191+EY191+FH191, 0.1)*$P$9+FH191/MAX(FG191+EY191+FH191, 0.1)*$Q$9))/($B$11+$C$11+$F$11)</f>
        <v>0</v>
      </c>
      <c r="DM191">
        <v>6</v>
      </c>
      <c r="DN191">
        <v>0.5</v>
      </c>
      <c r="DO191" t="s">
        <v>437</v>
      </c>
      <c r="DP191">
        <v>2</v>
      </c>
      <c r="DQ191" t="b">
        <v>1</v>
      </c>
      <c r="DR191">
        <v>1746739386.1</v>
      </c>
      <c r="DS191">
        <v>400.012</v>
      </c>
      <c r="DT191">
        <v>400.001</v>
      </c>
      <c r="DU191">
        <v>20.8135</v>
      </c>
      <c r="DV191">
        <v>20.8282</v>
      </c>
      <c r="DW191">
        <v>399.95</v>
      </c>
      <c r="DX191">
        <v>20.5657</v>
      </c>
      <c r="DY191">
        <v>400.012</v>
      </c>
      <c r="DZ191">
        <v>101.983</v>
      </c>
      <c r="EA191">
        <v>0.100294</v>
      </c>
      <c r="EB191">
        <v>30.0144</v>
      </c>
      <c r="EC191">
        <v>29.7195</v>
      </c>
      <c r="ED191">
        <v>999.9</v>
      </c>
      <c r="EE191">
        <v>0</v>
      </c>
      <c r="EF191">
        <v>0</v>
      </c>
      <c r="EG191">
        <v>10025.6</v>
      </c>
      <c r="EH191">
        <v>0</v>
      </c>
      <c r="EI191">
        <v>0.221054</v>
      </c>
      <c r="EJ191">
        <v>0.0106812</v>
      </c>
      <c r="EK191">
        <v>408.515</v>
      </c>
      <c r="EL191">
        <v>408.51</v>
      </c>
      <c r="EM191">
        <v>-0.0146637</v>
      </c>
      <c r="EN191">
        <v>400.001</v>
      </c>
      <c r="EO191">
        <v>20.8282</v>
      </c>
      <c r="EP191">
        <v>2.12263</v>
      </c>
      <c r="EQ191">
        <v>2.12413</v>
      </c>
      <c r="ER191">
        <v>18.39</v>
      </c>
      <c r="ES191">
        <v>18.4013</v>
      </c>
      <c r="ET191">
        <v>0.0500092</v>
      </c>
      <c r="EU191">
        <v>0</v>
      </c>
      <c r="EV191">
        <v>0</v>
      </c>
      <c r="EW191">
        <v>0</v>
      </c>
      <c r="EX191">
        <v>3.14</v>
      </c>
      <c r="EY191">
        <v>0.0500092</v>
      </c>
      <c r="EZ191">
        <v>-1.41</v>
      </c>
      <c r="FA191">
        <v>1.06</v>
      </c>
      <c r="FB191">
        <v>35</v>
      </c>
      <c r="FC191">
        <v>40.062</v>
      </c>
      <c r="FD191">
        <v>37.312</v>
      </c>
      <c r="FE191">
        <v>40.562</v>
      </c>
      <c r="FF191">
        <v>38.062</v>
      </c>
      <c r="FG191">
        <v>0</v>
      </c>
      <c r="FH191">
        <v>0</v>
      </c>
      <c r="FI191">
        <v>0</v>
      </c>
      <c r="FJ191">
        <v>1746739459.4</v>
      </c>
      <c r="FK191">
        <v>0</v>
      </c>
      <c r="FL191">
        <v>4.280769230769232</v>
      </c>
      <c r="FM191">
        <v>-17.45094067234756</v>
      </c>
      <c r="FN191">
        <v>15.4280345670335</v>
      </c>
      <c r="FO191">
        <v>-4.062692307692307</v>
      </c>
      <c r="FP191">
        <v>15</v>
      </c>
      <c r="FQ191">
        <v>1746715409.1</v>
      </c>
      <c r="FR191" t="s">
        <v>438</v>
      </c>
      <c r="FS191">
        <v>1746715409.1</v>
      </c>
      <c r="FT191">
        <v>1746715398.6</v>
      </c>
      <c r="FU191">
        <v>2</v>
      </c>
      <c r="FV191">
        <v>-0.229</v>
      </c>
      <c r="FW191">
        <v>-0.046</v>
      </c>
      <c r="FX191">
        <v>-0.035</v>
      </c>
      <c r="FY191">
        <v>0.08699999999999999</v>
      </c>
      <c r="FZ191">
        <v>587</v>
      </c>
      <c r="GA191">
        <v>16</v>
      </c>
      <c r="GB191">
        <v>0.03</v>
      </c>
      <c r="GC191">
        <v>0.16</v>
      </c>
      <c r="GD191">
        <v>0.05068457503209353</v>
      </c>
      <c r="GE191">
        <v>-0.1063432769384072</v>
      </c>
      <c r="GF191">
        <v>0.03949576854819738</v>
      </c>
      <c r="GG191">
        <v>1</v>
      </c>
      <c r="GH191">
        <v>-0.0003951090888321983</v>
      </c>
      <c r="GI191">
        <v>-3.693951048594755E-05</v>
      </c>
      <c r="GJ191">
        <v>4.865907988190848E-05</v>
      </c>
      <c r="GK191">
        <v>1</v>
      </c>
      <c r="GL191">
        <v>2</v>
      </c>
      <c r="GM191">
        <v>2</v>
      </c>
      <c r="GN191" t="s">
        <v>439</v>
      </c>
      <c r="GO191">
        <v>3.01818</v>
      </c>
      <c r="GP191">
        <v>2.77519</v>
      </c>
      <c r="GQ191">
        <v>0.09786350000000001</v>
      </c>
      <c r="GR191">
        <v>0.0971904</v>
      </c>
      <c r="GS191">
        <v>0.110737</v>
      </c>
      <c r="GT191">
        <v>0.110472</v>
      </c>
      <c r="GU191">
        <v>23310.2</v>
      </c>
      <c r="GV191">
        <v>27251.8</v>
      </c>
      <c r="GW191">
        <v>22641.6</v>
      </c>
      <c r="GX191">
        <v>27734.3</v>
      </c>
      <c r="GY191">
        <v>29181.1</v>
      </c>
      <c r="GZ191">
        <v>35226</v>
      </c>
      <c r="HA191">
        <v>36294</v>
      </c>
      <c r="HB191">
        <v>44028.8</v>
      </c>
      <c r="HC191">
        <v>1.8258</v>
      </c>
      <c r="HD191">
        <v>2.22997</v>
      </c>
      <c r="HE191">
        <v>0.145856</v>
      </c>
      <c r="HF191">
        <v>0</v>
      </c>
      <c r="HG191">
        <v>27.3402</v>
      </c>
      <c r="HH191">
        <v>999.9</v>
      </c>
      <c r="HI191">
        <v>56.6</v>
      </c>
      <c r="HJ191">
        <v>28.9</v>
      </c>
      <c r="HK191">
        <v>22.1893</v>
      </c>
      <c r="HL191">
        <v>62.0238</v>
      </c>
      <c r="HM191">
        <v>10.3045</v>
      </c>
      <c r="HN191">
        <v>1</v>
      </c>
      <c r="HO191">
        <v>-0.196804</v>
      </c>
      <c r="HP191">
        <v>-2.19371</v>
      </c>
      <c r="HQ191">
        <v>20.2818</v>
      </c>
      <c r="HR191">
        <v>5.19333</v>
      </c>
      <c r="HS191">
        <v>11.9542</v>
      </c>
      <c r="HT191">
        <v>4.94725</v>
      </c>
      <c r="HU191">
        <v>3.3</v>
      </c>
      <c r="HV191">
        <v>9999</v>
      </c>
      <c r="HW191">
        <v>9999</v>
      </c>
      <c r="HX191">
        <v>9999</v>
      </c>
      <c r="HY191">
        <v>335.2</v>
      </c>
      <c r="HZ191">
        <v>1.86016</v>
      </c>
      <c r="IA191">
        <v>1.8608</v>
      </c>
      <c r="IB191">
        <v>1.86157</v>
      </c>
      <c r="IC191">
        <v>1.85715</v>
      </c>
      <c r="ID191">
        <v>1.85684</v>
      </c>
      <c r="IE191">
        <v>1.85791</v>
      </c>
      <c r="IF191">
        <v>1.85867</v>
      </c>
      <c r="IG191">
        <v>1.85822</v>
      </c>
      <c r="IH191">
        <v>0</v>
      </c>
      <c r="II191">
        <v>0</v>
      </c>
      <c r="IJ191">
        <v>0</v>
      </c>
      <c r="IK191">
        <v>0</v>
      </c>
      <c r="IL191" t="s">
        <v>440</v>
      </c>
      <c r="IM191" t="s">
        <v>441</v>
      </c>
      <c r="IN191" t="s">
        <v>442</v>
      </c>
      <c r="IO191" t="s">
        <v>442</v>
      </c>
      <c r="IP191" t="s">
        <v>442</v>
      </c>
      <c r="IQ191" t="s">
        <v>442</v>
      </c>
      <c r="IR191">
        <v>0</v>
      </c>
      <c r="IS191">
        <v>100</v>
      </c>
      <c r="IT191">
        <v>100</v>
      </c>
      <c r="IU191">
        <v>0.062</v>
      </c>
      <c r="IV191">
        <v>0.2478</v>
      </c>
      <c r="IW191">
        <v>0.297997702088705</v>
      </c>
      <c r="IX191">
        <v>-0.0005958199232126106</v>
      </c>
      <c r="IY191">
        <v>-6.37178337242435E-08</v>
      </c>
      <c r="IZ191">
        <v>1.993894988486917E-10</v>
      </c>
      <c r="JA191">
        <v>-0.1058024783623949</v>
      </c>
      <c r="JB191">
        <v>-0.00682890468723997</v>
      </c>
      <c r="JC191">
        <v>0.001509929528747337</v>
      </c>
      <c r="JD191">
        <v>-1.662762654557253E-05</v>
      </c>
      <c r="JE191">
        <v>17</v>
      </c>
      <c r="JF191">
        <v>1831</v>
      </c>
      <c r="JG191">
        <v>1</v>
      </c>
      <c r="JH191">
        <v>21</v>
      </c>
      <c r="JI191">
        <v>399.6</v>
      </c>
      <c r="JJ191">
        <v>399.8</v>
      </c>
      <c r="JK191">
        <v>1.04736</v>
      </c>
      <c r="JL191">
        <v>2.57446</v>
      </c>
      <c r="JM191">
        <v>1.54663</v>
      </c>
      <c r="JN191">
        <v>2.19238</v>
      </c>
      <c r="JO191">
        <v>1.49658</v>
      </c>
      <c r="JP191">
        <v>2.40234</v>
      </c>
      <c r="JQ191">
        <v>35.1055</v>
      </c>
      <c r="JR191">
        <v>24.1926</v>
      </c>
      <c r="JS191">
        <v>18</v>
      </c>
      <c r="JT191">
        <v>384.879</v>
      </c>
      <c r="JU191">
        <v>687.379</v>
      </c>
      <c r="JV191">
        <v>30.9524</v>
      </c>
      <c r="JW191">
        <v>24.9997</v>
      </c>
      <c r="JX191">
        <v>30.0001</v>
      </c>
      <c r="JY191">
        <v>24.8902</v>
      </c>
      <c r="JZ191">
        <v>24.8649</v>
      </c>
      <c r="KA191">
        <v>21.0003</v>
      </c>
      <c r="KB191">
        <v>15.1572</v>
      </c>
      <c r="KC191">
        <v>100</v>
      </c>
      <c r="KD191">
        <v>30.9464</v>
      </c>
      <c r="KE191">
        <v>400</v>
      </c>
      <c r="KF191">
        <v>20.865</v>
      </c>
      <c r="KG191">
        <v>100.165</v>
      </c>
      <c r="KH191">
        <v>100.785</v>
      </c>
    </row>
    <row r="192" spans="1:294">
      <c r="A192">
        <v>176</v>
      </c>
      <c r="B192">
        <v>1746739506.6</v>
      </c>
      <c r="C192">
        <v>21090.5</v>
      </c>
      <c r="D192" t="s">
        <v>791</v>
      </c>
      <c r="E192" t="s">
        <v>792</v>
      </c>
      <c r="F192" t="s">
        <v>432</v>
      </c>
      <c r="G192" t="s">
        <v>433</v>
      </c>
      <c r="I192" t="s">
        <v>435</v>
      </c>
      <c r="J192">
        <v>1746739506.6</v>
      </c>
      <c r="K192">
        <f>(L192)/1000</f>
        <v>0</v>
      </c>
      <c r="L192">
        <f>IF(DQ192, AO192, AI192)</f>
        <v>0</v>
      </c>
      <c r="M192">
        <f>IF(DQ192, AJ192, AH192)</f>
        <v>0</v>
      </c>
      <c r="N192">
        <f>DS192 - IF(AV192&gt;1, M192*DM192*100.0/(AX192), 0)</f>
        <v>0</v>
      </c>
      <c r="O192">
        <f>((U192-K192/2)*N192-M192)/(U192+K192/2)</f>
        <v>0</v>
      </c>
      <c r="P192">
        <f>O192*(DZ192+EA192)/1000.0</f>
        <v>0</v>
      </c>
      <c r="Q192">
        <f>(DS192 - IF(AV192&gt;1, M192*DM192*100.0/(AX192), 0))*(DZ192+EA192)/1000.0</f>
        <v>0</v>
      </c>
      <c r="R192">
        <f>2.0/((1/T192-1/S192)+SIGN(T192)*SQRT((1/T192-1/S192)*(1/T192-1/S192) + 4*DN192/((DN192+1)*(DN192+1))*(2*1/T192*1/S192-1/S192*1/S192)))</f>
        <v>0</v>
      </c>
      <c r="S192">
        <f>IF(LEFT(DO192,1)&lt;&gt;"0",IF(LEFT(DO192,1)="1",3.0,DP192),$D$5+$E$5*(EG192*DZ192/($K$5*1000))+$F$5*(EG192*DZ192/($K$5*1000))*MAX(MIN(DM192,$J$5),$I$5)*MAX(MIN(DM192,$J$5),$I$5)+$G$5*MAX(MIN(DM192,$J$5),$I$5)*(EG192*DZ192/($K$5*1000))+$H$5*(EG192*DZ192/($K$5*1000))*(EG192*DZ192/($K$5*1000)))</f>
        <v>0</v>
      </c>
      <c r="T192">
        <f>K192*(1000-(1000*0.61365*exp(17.502*X192/(240.97+X192))/(DZ192+EA192)+DU192)/2)/(1000*0.61365*exp(17.502*X192/(240.97+X192))/(DZ192+EA192)-DU192)</f>
        <v>0</v>
      </c>
      <c r="U192">
        <f>1/((DN192+1)/(R192/1.6)+1/(S192/1.37)) + DN192/((DN192+1)/(R192/1.6) + DN192/(S192/1.37))</f>
        <v>0</v>
      </c>
      <c r="V192">
        <f>(DI192*DL192)</f>
        <v>0</v>
      </c>
      <c r="W192">
        <f>(EB192+(V192+2*0.95*5.67E-8*(((EB192+$B$7)+273)^4-(EB192+273)^4)-44100*K192)/(1.84*29.3*S192+8*0.95*5.67E-8*(EB192+273)^3))</f>
        <v>0</v>
      </c>
      <c r="X192">
        <f>($C$7*EC192+$D$7*ED192+$E$7*W192)</f>
        <v>0</v>
      </c>
      <c r="Y192">
        <f>0.61365*exp(17.502*X192/(240.97+X192))</f>
        <v>0</v>
      </c>
      <c r="Z192">
        <f>(AA192/AB192*100)</f>
        <v>0</v>
      </c>
      <c r="AA192">
        <f>DU192*(DZ192+EA192)/1000</f>
        <v>0</v>
      </c>
      <c r="AB192">
        <f>0.61365*exp(17.502*EB192/(240.97+EB192))</f>
        <v>0</v>
      </c>
      <c r="AC192">
        <f>(Y192-DU192*(DZ192+EA192)/1000)</f>
        <v>0</v>
      </c>
      <c r="AD192">
        <f>(-K192*44100)</f>
        <v>0</v>
      </c>
      <c r="AE192">
        <f>2*29.3*S192*0.92*(EB192-X192)</f>
        <v>0</v>
      </c>
      <c r="AF192">
        <f>2*0.95*5.67E-8*(((EB192+$B$7)+273)^4-(X192+273)^4)</f>
        <v>0</v>
      </c>
      <c r="AG192">
        <f>V192+AF192+AD192+AE192</f>
        <v>0</v>
      </c>
      <c r="AH192">
        <f>DY192*AV192*(DT192-DS192*(1000-AV192*DV192)/(1000-AV192*DU192))/(100*DM192)</f>
        <v>0</v>
      </c>
      <c r="AI192">
        <f>1000*DY192*AV192*(DU192-DV192)/(100*DM192*(1000-AV192*DU192))</f>
        <v>0</v>
      </c>
      <c r="AJ192">
        <f>(AK192 - AL192 - DZ192*1E3/(8.314*(EB192+273.15)) * AN192/DY192 * AM192) * DY192/(100*DM192) * (1000 - DV192)/1000</f>
        <v>0</v>
      </c>
      <c r="AK192">
        <v>406.8515836894563</v>
      </c>
      <c r="AL192">
        <v>406.7447212121212</v>
      </c>
      <c r="AM192">
        <v>-0.003690382853460415</v>
      </c>
      <c r="AN192">
        <v>65.79024612153766</v>
      </c>
      <c r="AO192">
        <f>(AQ192 - AP192 + DZ192*1E3/(8.314*(EB192+273.15)) * AS192/DY192 * AR192) * DY192/(100*DM192) * 1000/(1000 - AQ192)</f>
        <v>0</v>
      </c>
      <c r="AP192">
        <v>16.63096274114067</v>
      </c>
      <c r="AQ192">
        <v>16.88894848484848</v>
      </c>
      <c r="AR192">
        <v>-0.04092702593496887</v>
      </c>
      <c r="AS192">
        <v>77.20900830329752</v>
      </c>
      <c r="AT192">
        <v>0</v>
      </c>
      <c r="AU192">
        <v>0</v>
      </c>
      <c r="AV192">
        <f>IF(AT192*$H$13&gt;=AX192,1.0,(AX192/(AX192-AT192*$H$13)))</f>
        <v>0</v>
      </c>
      <c r="AW192">
        <f>(AV192-1)*100</f>
        <v>0</v>
      </c>
      <c r="AX192">
        <f>MAX(0,($B$13+$C$13*EG192)/(1+$D$13*EG192)*DZ192/(EB192+273)*$E$13)</f>
        <v>0</v>
      </c>
      <c r="AY192" t="s">
        <v>436</v>
      </c>
      <c r="AZ192" t="s">
        <v>436</v>
      </c>
      <c r="BA192">
        <v>0</v>
      </c>
      <c r="BB192">
        <v>0</v>
      </c>
      <c r="BC192">
        <f>1-BA192/BB192</f>
        <v>0</v>
      </c>
      <c r="BD192">
        <v>0</v>
      </c>
      <c r="BE192" t="s">
        <v>436</v>
      </c>
      <c r="BF192" t="s">
        <v>436</v>
      </c>
      <c r="BG192">
        <v>0</v>
      </c>
      <c r="BH192">
        <v>0</v>
      </c>
      <c r="BI192">
        <f>1-BG192/BH192</f>
        <v>0</v>
      </c>
      <c r="BJ192">
        <v>0.5</v>
      </c>
      <c r="BK192">
        <f>DJ192</f>
        <v>0</v>
      </c>
      <c r="BL192">
        <f>M192</f>
        <v>0</v>
      </c>
      <c r="BM192">
        <f>BI192*BJ192*BK192</f>
        <v>0</v>
      </c>
      <c r="BN192">
        <f>(BL192-BD192)/BK192</f>
        <v>0</v>
      </c>
      <c r="BO192">
        <f>(BB192-BH192)/BH192</f>
        <v>0</v>
      </c>
      <c r="BP192">
        <f>BA192/(BC192+BA192/BH192)</f>
        <v>0</v>
      </c>
      <c r="BQ192" t="s">
        <v>436</v>
      </c>
      <c r="BR192">
        <v>0</v>
      </c>
      <c r="BS192">
        <f>IF(BR192&lt;&gt;0, BR192, BP192)</f>
        <v>0</v>
      </c>
      <c r="BT192">
        <f>1-BS192/BH192</f>
        <v>0</v>
      </c>
      <c r="BU192">
        <f>(BH192-BG192)/(BH192-BS192)</f>
        <v>0</v>
      </c>
      <c r="BV192">
        <f>(BB192-BH192)/(BB192-BS192)</f>
        <v>0</v>
      </c>
      <c r="BW192">
        <f>(BH192-BG192)/(BH192-BA192)</f>
        <v>0</v>
      </c>
      <c r="BX192">
        <f>(BB192-BH192)/(BB192-BA192)</f>
        <v>0</v>
      </c>
      <c r="BY192">
        <f>(BU192*BS192/BG192)</f>
        <v>0</v>
      </c>
      <c r="BZ192">
        <f>(1-BY192)</f>
        <v>0</v>
      </c>
      <c r="DI192">
        <f>$B$11*EH192+$C$11*EI192+$F$11*ET192*(1-EW192)</f>
        <v>0</v>
      </c>
      <c r="DJ192">
        <f>DI192*DK192</f>
        <v>0</v>
      </c>
      <c r="DK192">
        <f>($B$11*$D$9+$C$11*$D$9+$F$11*((FG192+EY192)/MAX(FG192+EY192+FH192, 0.1)*$I$9+FH192/MAX(FG192+EY192+FH192, 0.1)*$J$9))/($B$11+$C$11+$F$11)</f>
        <v>0</v>
      </c>
      <c r="DL192">
        <f>($B$11*$K$9+$C$11*$K$9+$F$11*((FG192+EY192)/MAX(FG192+EY192+FH192, 0.1)*$P$9+FH192/MAX(FG192+EY192+FH192, 0.1)*$Q$9))/($B$11+$C$11+$F$11)</f>
        <v>0</v>
      </c>
      <c r="DM192">
        <v>6</v>
      </c>
      <c r="DN192">
        <v>0.5</v>
      </c>
      <c r="DO192" t="s">
        <v>437</v>
      </c>
      <c r="DP192">
        <v>2</v>
      </c>
      <c r="DQ192" t="b">
        <v>1</v>
      </c>
      <c r="DR192">
        <v>1746739506.6</v>
      </c>
      <c r="DS192">
        <v>399.897</v>
      </c>
      <c r="DT192">
        <v>400.065</v>
      </c>
      <c r="DU192">
        <v>16.8682</v>
      </c>
      <c r="DV192">
        <v>16.4203</v>
      </c>
      <c r="DW192">
        <v>399.834</v>
      </c>
      <c r="DX192">
        <v>16.7431</v>
      </c>
      <c r="DY192">
        <v>399.915</v>
      </c>
      <c r="DZ192">
        <v>101.989</v>
      </c>
      <c r="EA192">
        <v>0.100165</v>
      </c>
      <c r="EB192">
        <v>25.3185</v>
      </c>
      <c r="EC192">
        <v>25.3945</v>
      </c>
      <c r="ED192">
        <v>999.9</v>
      </c>
      <c r="EE192">
        <v>0</v>
      </c>
      <c r="EF192">
        <v>0</v>
      </c>
      <c r="EG192">
        <v>10037.5</v>
      </c>
      <c r="EH192">
        <v>0</v>
      </c>
      <c r="EI192">
        <v>0.23487</v>
      </c>
      <c r="EJ192">
        <v>-0.168579</v>
      </c>
      <c r="EK192">
        <v>406.758</v>
      </c>
      <c r="EL192">
        <v>406.744</v>
      </c>
      <c r="EM192">
        <v>0.447926</v>
      </c>
      <c r="EN192">
        <v>400.065</v>
      </c>
      <c r="EO192">
        <v>16.4203</v>
      </c>
      <c r="EP192">
        <v>1.72038</v>
      </c>
      <c r="EQ192">
        <v>1.6747</v>
      </c>
      <c r="ER192">
        <v>15.0816</v>
      </c>
      <c r="ES192">
        <v>14.6639</v>
      </c>
      <c r="ET192">
        <v>0.0500092</v>
      </c>
      <c r="EU192">
        <v>0</v>
      </c>
      <c r="EV192">
        <v>0</v>
      </c>
      <c r="EW192">
        <v>0</v>
      </c>
      <c r="EX192">
        <v>-0.27</v>
      </c>
      <c r="EY192">
        <v>0.0500092</v>
      </c>
      <c r="EZ192">
        <v>-6.75</v>
      </c>
      <c r="FA192">
        <v>0.25</v>
      </c>
      <c r="FB192">
        <v>35.187</v>
      </c>
      <c r="FC192">
        <v>39.875</v>
      </c>
      <c r="FD192">
        <v>37.437</v>
      </c>
      <c r="FE192">
        <v>40.187</v>
      </c>
      <c r="FF192">
        <v>37.812</v>
      </c>
      <c r="FG192">
        <v>0</v>
      </c>
      <c r="FH192">
        <v>0</v>
      </c>
      <c r="FI192">
        <v>0</v>
      </c>
      <c r="FJ192">
        <v>1746739579.4</v>
      </c>
      <c r="FK192">
        <v>0</v>
      </c>
      <c r="FL192">
        <v>2.420769230769231</v>
      </c>
      <c r="FM192">
        <v>-7.190427469930281</v>
      </c>
      <c r="FN192">
        <v>-0.9158972744562351</v>
      </c>
      <c r="FO192">
        <v>-3.359615384615384</v>
      </c>
      <c r="FP192">
        <v>15</v>
      </c>
      <c r="FQ192">
        <v>1746715409.1</v>
      </c>
      <c r="FR192" t="s">
        <v>438</v>
      </c>
      <c r="FS192">
        <v>1746715409.1</v>
      </c>
      <c r="FT192">
        <v>1746715398.6</v>
      </c>
      <c r="FU192">
        <v>2</v>
      </c>
      <c r="FV192">
        <v>-0.229</v>
      </c>
      <c r="FW192">
        <v>-0.046</v>
      </c>
      <c r="FX192">
        <v>-0.035</v>
      </c>
      <c r="FY192">
        <v>0.08699999999999999</v>
      </c>
      <c r="FZ192">
        <v>587</v>
      </c>
      <c r="GA192">
        <v>16</v>
      </c>
      <c r="GB192">
        <v>0.03</v>
      </c>
      <c r="GC192">
        <v>0.16</v>
      </c>
      <c r="GD192">
        <v>0.1252751991139593</v>
      </c>
      <c r="GE192">
        <v>0.08397035407435617</v>
      </c>
      <c r="GF192">
        <v>0.06918695564556329</v>
      </c>
      <c r="GG192">
        <v>1</v>
      </c>
      <c r="GH192">
        <v>-0.004624183334397478</v>
      </c>
      <c r="GI192">
        <v>0.005913885565422556</v>
      </c>
      <c r="GJ192">
        <v>0.0008961042558942121</v>
      </c>
      <c r="GK192">
        <v>1</v>
      </c>
      <c r="GL192">
        <v>2</v>
      </c>
      <c r="GM192">
        <v>2</v>
      </c>
      <c r="GN192" t="s">
        <v>439</v>
      </c>
      <c r="GO192">
        <v>3.01732</v>
      </c>
      <c r="GP192">
        <v>2.77516</v>
      </c>
      <c r="GQ192">
        <v>0.0977971</v>
      </c>
      <c r="GR192">
        <v>0.09715989999999999</v>
      </c>
      <c r="GS192">
        <v>0.0955063</v>
      </c>
      <c r="GT192">
        <v>0.0934016</v>
      </c>
      <c r="GU192">
        <v>23308.5</v>
      </c>
      <c r="GV192">
        <v>27250.4</v>
      </c>
      <c r="GW192">
        <v>22639</v>
      </c>
      <c r="GX192">
        <v>27733</v>
      </c>
      <c r="GY192">
        <v>29690.7</v>
      </c>
      <c r="GZ192">
        <v>35915</v>
      </c>
      <c r="HA192">
        <v>36290.1</v>
      </c>
      <c r="HB192">
        <v>44027.1</v>
      </c>
      <c r="HC192">
        <v>1.82385</v>
      </c>
      <c r="HD192">
        <v>2.2194</v>
      </c>
      <c r="HE192">
        <v>-0.0179186</v>
      </c>
      <c r="HF192">
        <v>0</v>
      </c>
      <c r="HG192">
        <v>25.6882</v>
      </c>
      <c r="HH192">
        <v>999.9</v>
      </c>
      <c r="HI192">
        <v>56.6</v>
      </c>
      <c r="HJ192">
        <v>28.9</v>
      </c>
      <c r="HK192">
        <v>22.1909</v>
      </c>
      <c r="HL192">
        <v>62.2638</v>
      </c>
      <c r="HM192">
        <v>10.7933</v>
      </c>
      <c r="HN192">
        <v>1</v>
      </c>
      <c r="HO192">
        <v>-0.157873</v>
      </c>
      <c r="HP192">
        <v>9.28105</v>
      </c>
      <c r="HQ192">
        <v>20.0499</v>
      </c>
      <c r="HR192">
        <v>5.19662</v>
      </c>
      <c r="HS192">
        <v>11.962</v>
      </c>
      <c r="HT192">
        <v>4.94735</v>
      </c>
      <c r="HU192">
        <v>3.29948</v>
      </c>
      <c r="HV192">
        <v>9999</v>
      </c>
      <c r="HW192">
        <v>9999</v>
      </c>
      <c r="HX192">
        <v>9999</v>
      </c>
      <c r="HY192">
        <v>335.2</v>
      </c>
      <c r="HZ192">
        <v>1.8601</v>
      </c>
      <c r="IA192">
        <v>1.86074</v>
      </c>
      <c r="IB192">
        <v>1.86157</v>
      </c>
      <c r="IC192">
        <v>1.85715</v>
      </c>
      <c r="ID192">
        <v>1.85684</v>
      </c>
      <c r="IE192">
        <v>1.85791</v>
      </c>
      <c r="IF192">
        <v>1.85868</v>
      </c>
      <c r="IG192">
        <v>1.85822</v>
      </c>
      <c r="IH192">
        <v>0</v>
      </c>
      <c r="II192">
        <v>0</v>
      </c>
      <c r="IJ192">
        <v>0</v>
      </c>
      <c r="IK192">
        <v>0</v>
      </c>
      <c r="IL192" t="s">
        <v>440</v>
      </c>
      <c r="IM192" t="s">
        <v>441</v>
      </c>
      <c r="IN192" t="s">
        <v>442</v>
      </c>
      <c r="IO192" t="s">
        <v>442</v>
      </c>
      <c r="IP192" t="s">
        <v>442</v>
      </c>
      <c r="IQ192" t="s">
        <v>442</v>
      </c>
      <c r="IR192">
        <v>0</v>
      </c>
      <c r="IS192">
        <v>100</v>
      </c>
      <c r="IT192">
        <v>100</v>
      </c>
      <c r="IU192">
        <v>0.063</v>
      </c>
      <c r="IV192">
        <v>0.1251</v>
      </c>
      <c r="IW192">
        <v>0.297997702088705</v>
      </c>
      <c r="IX192">
        <v>-0.0005958199232126106</v>
      </c>
      <c r="IY192">
        <v>-6.37178337242435E-08</v>
      </c>
      <c r="IZ192">
        <v>1.993894988486917E-10</v>
      </c>
      <c r="JA192">
        <v>-0.1058024783623949</v>
      </c>
      <c r="JB192">
        <v>-0.00682890468723997</v>
      </c>
      <c r="JC192">
        <v>0.001509929528747337</v>
      </c>
      <c r="JD192">
        <v>-1.662762654557253E-05</v>
      </c>
      <c r="JE192">
        <v>17</v>
      </c>
      <c r="JF192">
        <v>1831</v>
      </c>
      <c r="JG192">
        <v>1</v>
      </c>
      <c r="JH192">
        <v>21</v>
      </c>
      <c r="JI192">
        <v>401.6</v>
      </c>
      <c r="JJ192">
        <v>401.8</v>
      </c>
      <c r="JK192">
        <v>1.04492</v>
      </c>
      <c r="JL192">
        <v>2.57202</v>
      </c>
      <c r="JM192">
        <v>1.54663</v>
      </c>
      <c r="JN192">
        <v>2.19238</v>
      </c>
      <c r="JO192">
        <v>1.49658</v>
      </c>
      <c r="JP192">
        <v>2.45728</v>
      </c>
      <c r="JQ192">
        <v>35.1516</v>
      </c>
      <c r="JR192">
        <v>24.105</v>
      </c>
      <c r="JS192">
        <v>18</v>
      </c>
      <c r="JT192">
        <v>384.299</v>
      </c>
      <c r="JU192">
        <v>678.763</v>
      </c>
      <c r="JV192">
        <v>17.1296</v>
      </c>
      <c r="JW192">
        <v>25.1933</v>
      </c>
      <c r="JX192">
        <v>30.0007</v>
      </c>
      <c r="JY192">
        <v>24.9483</v>
      </c>
      <c r="JZ192">
        <v>24.8938</v>
      </c>
      <c r="KA192">
        <v>20.9382</v>
      </c>
      <c r="KB192">
        <v>34.1465</v>
      </c>
      <c r="KC192">
        <v>99.2398</v>
      </c>
      <c r="KD192">
        <v>16.2952</v>
      </c>
      <c r="KE192">
        <v>400</v>
      </c>
      <c r="KF192">
        <v>16.1985</v>
      </c>
      <c r="KG192">
        <v>100.154</v>
      </c>
      <c r="KH192">
        <v>100.781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872E23-0F47-4BF5-BF59-291D348DF0DE}"/>
</file>

<file path=customXml/itemProps2.xml><?xml version="1.0" encoding="utf-8"?>
<ds:datastoreItem xmlns:ds="http://schemas.openxmlformats.org/officeDocument/2006/customXml" ds:itemID="{600E32E9-77B3-432E-8C1D-4E3045A12B34}"/>
</file>

<file path=customXml/itemProps3.xml><?xml version="1.0" encoding="utf-8"?>
<ds:datastoreItem xmlns:ds="http://schemas.openxmlformats.org/officeDocument/2006/customXml" ds:itemID="{5A15146D-8EE0-4642-AEE9-44475C7590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2025-05-07T07:59:34Z</dcterms:created>
  <dcterms:modified xsi:type="dcterms:W3CDTF">2025-05-07T07:59:34Z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